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105" windowWidth="10005" windowHeight="7005"/>
  </bookViews>
  <sheets>
    <sheet name="원가계산서" sheetId="1" r:id="rId1"/>
    <sheet name="내역서총괄표" sheetId="2" r:id="rId2"/>
    <sheet name="내역서" sheetId="3" r:id="rId3"/>
  </sheets>
  <definedNames>
    <definedName name="_xlnm.Print_Area" localSheetId="2">내역서!$B$2:$O$128</definedName>
    <definedName name="_xlnm.Print_Area" localSheetId="1">내역서총괄표!$B$1:$K$31</definedName>
    <definedName name="_xlnm.Print_Area" localSheetId="0">원가계산서!$B$1:$H$32</definedName>
    <definedName name="_xlnm.Print_Titles" localSheetId="2">내역서!$1:$4</definedName>
    <definedName name="_xlnm.Print_Titles" localSheetId="1">내역서총괄표!$1:$3</definedName>
    <definedName name="_xlnm.Print_Titles" localSheetId="0">원가계산서!$1:$3</definedName>
  </definedNames>
  <calcPr calcId="125725" fullCalcOnLoad="1"/>
</workbook>
</file>

<file path=xl/calcChain.xml><?xml version="1.0" encoding="utf-8"?>
<calcChain xmlns="http://schemas.openxmlformats.org/spreadsheetml/2006/main">
  <c r="G125" i="3"/>
  <c r="H125"/>
  <c r="G126"/>
  <c r="H126"/>
  <c r="G127"/>
  <c r="H127"/>
  <c r="G128"/>
  <c r="H128"/>
  <c r="M31" i="1" l="1"/>
  <c r="J9" i="2"/>
  <c r="I9" l="1"/>
  <c r="J6" l="1"/>
  <c r="H9" l="1"/>
  <c r="G9" s="1"/>
  <c r="L31" i="1"/>
  <c r="J7" i="2"/>
  <c r="J5" l="1"/>
  <c r="H5" l="1"/>
  <c r="I6"/>
  <c r="I5" l="1"/>
  <c r="G5" s="1"/>
  <c r="J8"/>
  <c r="I7"/>
  <c r="J4" l="1"/>
  <c r="H7"/>
  <c r="G7" s="1"/>
  <c r="J10" l="1"/>
  <c r="F11" i="1"/>
  <c r="I8" i="2" l="1"/>
  <c r="I4" l="1"/>
  <c r="F5" i="1" l="1"/>
  <c r="F7" s="1"/>
  <c r="I10" i="2"/>
  <c r="H6"/>
  <c r="G6" s="1"/>
  <c r="H8"/>
  <c r="G8" s="1"/>
  <c r="H4" l="1"/>
  <c r="G4" s="1"/>
  <c r="H10" l="1"/>
  <c r="G10" s="1"/>
  <c r="F8" i="1"/>
  <c r="F15" l="1"/>
  <c r="F9"/>
  <c r="F10" s="1"/>
  <c r="F17"/>
  <c r="F14"/>
  <c r="F20"/>
  <c r="F18"/>
  <c r="F22"/>
  <c r="F19"/>
  <c r="F12" l="1"/>
  <c r="F13"/>
  <c r="F23"/>
  <c r="F16"/>
  <c r="G14" i="2"/>
  <c r="G15"/>
  <c r="G20"/>
  <c r="G18"/>
  <c r="G11"/>
  <c r="G19"/>
  <c r="G21"/>
  <c r="G17"/>
  <c r="G22" l="1"/>
  <c r="G16"/>
  <c r="G12"/>
  <c r="F24" i="1"/>
  <c r="F25" s="1"/>
  <c r="G13" i="2"/>
  <c r="F26" i="1" l="1"/>
  <c r="G23" i="2"/>
  <c r="B52" i="1" l="1"/>
  <c r="F29" s="1"/>
  <c r="G24" i="2"/>
  <c r="F30" i="1" l="1"/>
  <c r="F32" l="1"/>
</calcChain>
</file>

<file path=xl/sharedStrings.xml><?xml version="1.0" encoding="utf-8"?>
<sst xmlns="http://schemas.openxmlformats.org/spreadsheetml/2006/main" count="966" uniqueCount="338">
  <si>
    <t>3.04</t>
  </si>
  <si>
    <t>단  가</t>
  </si>
  <si>
    <t>도급액</t>
  </si>
  <si>
    <t>폐기물처리</t>
  </si>
  <si>
    <t>마사토포장</t>
  </si>
  <si>
    <t>조깅트랙(탄성포장 제외)</t>
  </si>
  <si>
    <t>D=250mm,밴드식</t>
  </si>
  <si>
    <t>1.01</t>
  </si>
  <si>
    <t>아스콘-대구지역</t>
  </si>
  <si>
    <t>14</t>
  </si>
  <si>
    <t>수 량</t>
  </si>
  <si>
    <t>조달수수료</t>
  </si>
  <si>
    <t>금속제배수로 집수정</t>
  </si>
  <si>
    <t>인력</t>
  </si>
  <si>
    <t>단산22참조</t>
  </si>
  <si>
    <t>인조잔디</t>
  </si>
  <si>
    <t>고무블럭</t>
  </si>
  <si>
    <t>경    비</t>
  </si>
  <si>
    <t>본</t>
  </si>
  <si>
    <t>금속제배수로</t>
  </si>
  <si>
    <t>일위13참조</t>
  </si>
  <si>
    <t>(G + H)</t>
  </si>
  <si>
    <t>0.8%</t>
  </si>
  <si>
    <t>부가가치세</t>
  </si>
  <si>
    <t>맨홀뚜껑정비</t>
  </si>
  <si>
    <t>구분</t>
  </si>
  <si>
    <t>이                  윤</t>
  </si>
  <si>
    <t>일위11참조</t>
  </si>
  <si>
    <t>텍코팅(인력식)</t>
  </si>
  <si>
    <t>스포츠시설</t>
  </si>
  <si>
    <t>4.03</t>
  </si>
  <si>
    <t>1.05</t>
  </si>
  <si>
    <t>10</t>
  </si>
  <si>
    <t>내역서</t>
  </si>
  <si>
    <t>레미콘</t>
  </si>
  <si>
    <t>이중벽PE관</t>
  </si>
  <si>
    <t>운반</t>
  </si>
  <si>
    <t>기계(대)+진동롤러</t>
  </si>
  <si>
    <t>(B + C + E)  ×0.15</t>
  </si>
  <si>
    <t>배 수 공</t>
  </si>
  <si>
    <t>단산3참조</t>
  </si>
  <si>
    <t>150×200</t>
  </si>
  <si>
    <t>BB-2, t30mm, 가열, 3등급, 기층용</t>
  </si>
  <si>
    <t>B × 0.0087</t>
  </si>
  <si>
    <t>1.03</t>
  </si>
  <si>
    <t>25-21-12</t>
  </si>
  <si>
    <t>폐기물운반비(상차제외)</t>
  </si>
  <si>
    <t>비            목</t>
  </si>
  <si>
    <t>9 × 0.0655</t>
  </si>
  <si>
    <t>탄성포장</t>
  </si>
  <si>
    <t>16</t>
  </si>
  <si>
    <t>1.2mX1.5m</t>
  </si>
  <si>
    <t>기계식 소규모 장비사용 시공</t>
  </si>
  <si>
    <t>레미콘(대구)-사급</t>
  </si>
  <si>
    <t>18</t>
  </si>
  <si>
    <t>단산1참조</t>
  </si>
  <si>
    <t>시선유도시설</t>
  </si>
  <si>
    <t>단산19참조</t>
  </si>
  <si>
    <t>#78, 13mm</t>
  </si>
  <si>
    <t>25-18-08</t>
  </si>
  <si>
    <t>WC-2, t13mm, 가열, 3등급, 표층용</t>
  </si>
  <si>
    <t>4.05</t>
  </si>
  <si>
    <t>6%</t>
  </si>
  <si>
    <t>0.87%</t>
  </si>
  <si>
    <t>퇴직공제부금비</t>
  </si>
  <si>
    <t>12</t>
  </si>
  <si>
    <t>부   가   가   치   세</t>
  </si>
  <si>
    <t>3.02</t>
  </si>
  <si>
    <t>가설사무소(콘테이너)</t>
  </si>
  <si>
    <t>%</t>
  </si>
  <si>
    <t>(A + B + C)</t>
  </si>
  <si>
    <t>4.01</t>
  </si>
  <si>
    <t>T=6cm</t>
  </si>
  <si>
    <t>경</t>
  </si>
  <si>
    <t>금속배수로</t>
  </si>
  <si>
    <t>(A + 4 + 6) ×0.00081</t>
  </si>
  <si>
    <t>기계시공-본선포장</t>
  </si>
  <si>
    <t>4.</t>
  </si>
  <si>
    <t>150*250*1200</t>
  </si>
  <si>
    <t>공</t>
  </si>
  <si>
    <t>단산5참조</t>
  </si>
  <si>
    <t>사토운반(토사)</t>
  </si>
  <si>
    <t>비    고</t>
  </si>
  <si>
    <t>총     공    사     비</t>
  </si>
  <si>
    <t>가설창고(콘테이너)</t>
  </si>
  <si>
    <t>폐콘크리트</t>
  </si>
  <si>
    <t>사급자재대</t>
  </si>
  <si>
    <t>단산11참조</t>
  </si>
  <si>
    <t>단산9참조</t>
  </si>
  <si>
    <t>G</t>
  </si>
  <si>
    <t>6.55%</t>
  </si>
  <si>
    <t>4 × 0.116</t>
  </si>
  <si>
    <t>아스팔트유제</t>
  </si>
  <si>
    <t>I</t>
  </si>
  <si>
    <t>토    공</t>
  </si>
  <si>
    <t>아스콘포장</t>
  </si>
  <si>
    <t>EA</t>
  </si>
  <si>
    <t>산     출     경    비</t>
  </si>
  <si>
    <t>축구네트</t>
  </si>
  <si>
    <t>1</t>
  </si>
  <si>
    <t>5.05</t>
  </si>
  <si>
    <t>단산13참조</t>
  </si>
  <si>
    <t>4 × 0.023</t>
  </si>
  <si>
    <t>일위6참조</t>
  </si>
  <si>
    <t>포 장 공</t>
  </si>
  <si>
    <t>2.02</t>
  </si>
  <si>
    <t>5</t>
  </si>
  <si>
    <t>D × 0.06</t>
  </si>
  <si>
    <t>5.01</t>
  </si>
  <si>
    <t>2.3%</t>
  </si>
  <si>
    <t>(A + 4 + 6) × 0.0041</t>
  </si>
  <si>
    <t>사</t>
  </si>
  <si>
    <t>( 4 + 5 )</t>
  </si>
  <si>
    <t>C</t>
  </si>
  <si>
    <t>이윤</t>
  </si>
  <si>
    <t>일위2참조</t>
  </si>
  <si>
    <t xml:space="preserve"> ◎</t>
  </si>
  <si>
    <t>프라임코팅(인력식)</t>
  </si>
  <si>
    <t>토사절취</t>
  </si>
  <si>
    <t>요율</t>
  </si>
  <si>
    <t>금속제배수로설치</t>
  </si>
  <si>
    <t>고용보험료</t>
  </si>
  <si>
    <t>단산17참조</t>
  </si>
  <si>
    <t>단위</t>
  </si>
  <si>
    <t>공사설명판</t>
  </si>
  <si>
    <t>시트형탄성포장</t>
  </si>
  <si>
    <t>M</t>
  </si>
  <si>
    <t>동</t>
  </si>
  <si>
    <t>2.93%</t>
  </si>
  <si>
    <t>T=35mm(현장설치도)</t>
  </si>
  <si>
    <t>100*100*2400</t>
  </si>
  <si>
    <t>150*250*2400</t>
  </si>
  <si>
    <t>3</t>
  </si>
  <si>
    <t>2.04</t>
  </si>
  <si>
    <t>RSC-3</t>
  </si>
  <si>
    <t>5.07</t>
  </si>
  <si>
    <t xml:space="preserve"> 퇴 직 공 제 부 금 비</t>
  </si>
  <si>
    <t>기     타     경    비</t>
  </si>
  <si>
    <t>K</t>
  </si>
  <si>
    <t xml:space="preserve"> 노인장기요양 보험료</t>
  </si>
  <si>
    <t xml:space="preserve"> a</t>
  </si>
  <si>
    <t>작업설.부산물등(△)</t>
  </si>
  <si>
    <t>시트형</t>
  </si>
  <si>
    <t>총공사비</t>
  </si>
  <si>
    <t>E</t>
  </si>
  <si>
    <t>B × 0.039</t>
  </si>
  <si>
    <t>기존벽체천공</t>
  </si>
  <si>
    <t>D=250mm</t>
  </si>
  <si>
    <t>고무블럭설치</t>
  </si>
  <si>
    <t>A</t>
  </si>
  <si>
    <t>조</t>
  </si>
  <si>
    <t>산재보험료</t>
  </si>
  <si>
    <t>PE 다중벽관</t>
  </si>
  <si>
    <t>관급</t>
  </si>
  <si>
    <t>150X200X1.000</t>
  </si>
  <si>
    <t>관   급   자   재   대</t>
  </si>
  <si>
    <t>30km이하,덤프15톤</t>
  </si>
  <si>
    <t>금    액</t>
  </si>
  <si>
    <t>하도급대금지급보증수수료</t>
  </si>
  <si>
    <t>5.</t>
  </si>
  <si>
    <t>9</t>
  </si>
  <si>
    <t>사토처리</t>
  </si>
  <si>
    <t>쇄석골재, 대구, 도착도</t>
  </si>
  <si>
    <t>혼합쇄석</t>
  </si>
  <si>
    <t>1.</t>
  </si>
  <si>
    <t>운반비포함(30km이내)</t>
  </si>
  <si>
    <t>7</t>
  </si>
  <si>
    <t>5.03</t>
  </si>
  <si>
    <t>인조잔디포장(인조잔디 제외)</t>
  </si>
  <si>
    <t>1.5×0.9</t>
  </si>
  <si>
    <t>건설기계대여금지급보증서발급액</t>
  </si>
  <si>
    <t>환   경   보   전   비</t>
  </si>
  <si>
    <t>#467, 40mm</t>
  </si>
  <si>
    <t>모 래, 대구, 도착도</t>
  </si>
  <si>
    <t>단산2참조</t>
  </si>
  <si>
    <t>금   액</t>
  </si>
  <si>
    <t>G × 0.1</t>
  </si>
  <si>
    <t>연   금   보   험   료</t>
  </si>
  <si>
    <t>◎</t>
  </si>
  <si>
    <t>단산18참조</t>
  </si>
  <si>
    <t>T=13mm</t>
  </si>
  <si>
    <t>11</t>
  </si>
  <si>
    <t>Φ648 KS</t>
  </si>
  <si>
    <t>총        원        가</t>
  </si>
  <si>
    <t>3.0×6.0×2.6m(6개월미만)</t>
  </si>
  <si>
    <t>비</t>
  </si>
  <si>
    <t>1.04</t>
  </si>
  <si>
    <t>아스팔트표층포설및다짐</t>
  </si>
  <si>
    <t>아스콘</t>
  </si>
  <si>
    <t>4.02</t>
  </si>
  <si>
    <t>원가계산서</t>
  </si>
  <si>
    <t>건강보험료</t>
  </si>
  <si>
    <t>일   반   관   리   비</t>
  </si>
  <si>
    <t>벽체천공</t>
  </si>
  <si>
    <t>(D + E + F)</t>
  </si>
  <si>
    <t>3.01</t>
  </si>
  <si>
    <t>이중벽PE관접합및부설</t>
  </si>
  <si>
    <t>15</t>
  </si>
  <si>
    <t>건   강   보   험   료</t>
  </si>
  <si>
    <t>(A + 4) × 0.0293 × 1.2</t>
  </si>
  <si>
    <t>모래부설</t>
  </si>
  <si>
    <t>단산6참조</t>
  </si>
  <si>
    <t>되메우기및다짐(콤팩터)</t>
  </si>
  <si>
    <t>마 사 토</t>
  </si>
  <si>
    <t>원</t>
  </si>
  <si>
    <t>씨름장설치</t>
  </si>
  <si>
    <t>직   접   재   료   비</t>
  </si>
  <si>
    <t>되메우기</t>
  </si>
  <si>
    <t>현장설치도</t>
  </si>
  <si>
    <t>단산4참조</t>
  </si>
  <si>
    <t>재료비</t>
  </si>
  <si>
    <t>순   공  사    원   가</t>
  </si>
  <si>
    <t>산 업 안 전 보건관리비</t>
  </si>
  <si>
    <t>소                  계</t>
  </si>
  <si>
    <t>개소</t>
  </si>
  <si>
    <t>단산21참조</t>
  </si>
  <si>
    <t>3.03</t>
  </si>
  <si>
    <t>마사토부설및다짐</t>
  </si>
  <si>
    <t>13</t>
  </si>
  <si>
    <t>품    명</t>
  </si>
  <si>
    <t>4 × 0.017</t>
  </si>
  <si>
    <t>아스팔트스프레이어400ℓ</t>
  </si>
  <si>
    <t>단산23참조</t>
  </si>
  <si>
    <t>맨홀뚜껑</t>
  </si>
  <si>
    <t>축구골대</t>
  </si>
  <si>
    <t>간선 150*250</t>
  </si>
  <si>
    <t>보도블록 철거및복구</t>
  </si>
  <si>
    <t>톤</t>
  </si>
  <si>
    <t>T=35mm</t>
  </si>
  <si>
    <t>D/M</t>
  </si>
  <si>
    <t>PE관 절단</t>
  </si>
  <si>
    <t>폐기물상차</t>
  </si>
  <si>
    <t>폐기물처리비</t>
  </si>
  <si>
    <t>직   접   노   무   비</t>
  </si>
  <si>
    <t>마사토</t>
  </si>
  <si>
    <t>Ton</t>
  </si>
  <si>
    <t>안전시설비</t>
  </si>
  <si>
    <t>2.49%</t>
  </si>
  <si>
    <t>4.04</t>
  </si>
  <si>
    <t>아스팔트기층(BB층)포설및다짐</t>
  </si>
  <si>
    <t xml:space="preserve"> </t>
  </si>
  <si>
    <t>㎥</t>
  </si>
  <si>
    <t>15%</t>
  </si>
  <si>
    <t>3.9%</t>
  </si>
  <si>
    <t>흙깍기</t>
  </si>
  <si>
    <t>일위10참조</t>
  </si>
  <si>
    <t>Φ648</t>
  </si>
  <si>
    <t>17</t>
  </si>
  <si>
    <t>1.7%</t>
  </si>
  <si>
    <t>1.02</t>
  </si>
  <si>
    <t>2.</t>
  </si>
  <si>
    <t>㎡</t>
  </si>
  <si>
    <t>표지판</t>
  </si>
  <si>
    <t>산   재   보   험   료</t>
  </si>
  <si>
    <t>순</t>
  </si>
  <si>
    <t>가</t>
  </si>
  <si>
    <t>PE안전휀스</t>
  </si>
  <si>
    <t>지선 100*100</t>
  </si>
  <si>
    <t>2.03</t>
  </si>
  <si>
    <t>RSC-4</t>
  </si>
  <si>
    <t>4</t>
  </si>
  <si>
    <t>11.6%</t>
  </si>
  <si>
    <t>기계(대)+덤프,L=15.0km</t>
  </si>
  <si>
    <t>규   격</t>
  </si>
  <si>
    <t>내역서총괄표</t>
  </si>
  <si>
    <t>B</t>
  </si>
  <si>
    <t>식</t>
  </si>
  <si>
    <t>도        급        액</t>
  </si>
  <si>
    <t>0.41%</t>
  </si>
  <si>
    <t>H</t>
  </si>
  <si>
    <t>공 사 이 행 보증수수료</t>
  </si>
  <si>
    <t>(A + 4 + 6) ×0.008</t>
  </si>
  <si>
    <t>고   용   보   험   료</t>
  </si>
  <si>
    <t>(1 + 2 + 3 )</t>
  </si>
  <si>
    <t>(6:18)</t>
  </si>
  <si>
    <t>이동식</t>
  </si>
  <si>
    <t>환경보전비</t>
  </si>
  <si>
    <t>부 대 공</t>
  </si>
  <si>
    <t>보조기층포설및다짐</t>
  </si>
  <si>
    <t>터파기</t>
  </si>
  <si>
    <t xml:space="preserve"> b</t>
  </si>
  <si>
    <t>구민운동장 시설보강공사</t>
  </si>
  <si>
    <t>F</t>
  </si>
  <si>
    <t>간접노무비</t>
  </si>
  <si>
    <t>주철맨홀뚜껑(원형)</t>
  </si>
  <si>
    <t>노무비</t>
  </si>
  <si>
    <t>연금보험료</t>
  </si>
  <si>
    <t>토공</t>
  </si>
  <si>
    <t>총원가</t>
  </si>
  <si>
    <t>일반관리비</t>
  </si>
  <si>
    <t>(A + B) × 0.06</t>
  </si>
  <si>
    <t>5.04</t>
  </si>
  <si>
    <t>간   접   노   무   비</t>
  </si>
  <si>
    <t>가설사무실</t>
  </si>
  <si>
    <t>중기운반</t>
  </si>
  <si>
    <t>일위5참조</t>
  </si>
  <si>
    <t>기계(대)</t>
  </si>
  <si>
    <t>금속제집수정설치</t>
  </si>
  <si>
    <t>노</t>
  </si>
  <si>
    <t>#57, 25mm</t>
  </si>
  <si>
    <t>산업안전보건관리비</t>
  </si>
  <si>
    <t>단산10참조</t>
  </si>
  <si>
    <t>PE이중벽관</t>
  </si>
  <si>
    <t>(I + J)</t>
  </si>
  <si>
    <t>0.081%</t>
  </si>
  <si>
    <t>5.02</t>
  </si>
  <si>
    <t>일위7참조</t>
  </si>
  <si>
    <t>2.01</t>
  </si>
  <si>
    <t>6</t>
  </si>
  <si>
    <t>관급자재대</t>
  </si>
  <si>
    <t>Φ250mm</t>
  </si>
  <si>
    <t>8</t>
  </si>
  <si>
    <t>단산12참조</t>
  </si>
  <si>
    <t>노인장기요양보험료</t>
  </si>
  <si>
    <t>5.06</t>
  </si>
  <si>
    <t>간   접   재   료   비</t>
  </si>
  <si>
    <t>강모래</t>
  </si>
  <si>
    <t>2</t>
  </si>
  <si>
    <t>순공사원가</t>
  </si>
  <si>
    <t>단산14참조</t>
  </si>
  <si>
    <t>무</t>
  </si>
  <si>
    <t>재</t>
  </si>
  <si>
    <t>5.08</t>
  </si>
  <si>
    <t>일위1참조</t>
  </si>
  <si>
    <t>합    계</t>
  </si>
  <si>
    <t>4 × 0.0249</t>
  </si>
  <si>
    <t>단산16참조</t>
  </si>
  <si>
    <t>D</t>
  </si>
  <si>
    <t>J</t>
  </si>
  <si>
    <t>료</t>
  </si>
  <si>
    <t>기타경비</t>
  </si>
  <si>
    <t>산   출   근   거</t>
  </si>
  <si>
    <t>10%</t>
  </si>
  <si>
    <t>공종</t>
  </si>
  <si>
    <t>순 공 사 비</t>
  </si>
  <si>
    <t>3.</t>
  </si>
  <si>
    <t/>
  </si>
  <si>
    <t xml:space="preserve"> </t>
    <phoneticPr fontId="4" type="noConversion"/>
  </si>
</sst>
</file>

<file path=xl/styles.xml><?xml version="1.0" encoding="utf-8"?>
<styleSheet xmlns="http://schemas.openxmlformats.org/spreadsheetml/2006/main">
  <numFmts count="1">
    <numFmt numFmtId="179" formatCode="#,##0.0########"/>
  </numFmts>
  <fonts count="5">
    <font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9"/>
      <color indexed="8"/>
      <name val="굴림체"/>
      <family val="3"/>
    </font>
    <font>
      <sz val="9"/>
      <color indexed="8"/>
      <name val="굴림체"/>
      <family val="3"/>
    </font>
    <font>
      <sz val="8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0"/>
      </bottom>
      <diagonal/>
    </border>
    <border>
      <left style="hair">
        <color indexed="64"/>
      </left>
      <right style="hair">
        <color indexed="64"/>
      </right>
      <top/>
      <bottom style="thin">
        <color indexed="0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0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0"/>
      </bottom>
      <diagonal/>
    </border>
  </borders>
  <cellStyleXfs count="1">
    <xf numFmtId="0" fontId="0" fillId="0" borderId="0"/>
  </cellStyleXfs>
  <cellXfs count="57">
    <xf numFmtId="0" fontId="0" fillId="0" borderId="0" xfId="0"/>
    <xf numFmtId="3" fontId="2" fillId="0" borderId="1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3" fontId="3" fillId="0" borderId="8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2" fillId="0" borderId="9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left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horizontal="left" vertical="center"/>
    </xf>
    <xf numFmtId="3" fontId="3" fillId="0" borderId="7" xfId="0" applyNumberFormat="1" applyFont="1" applyBorder="1" applyAlignment="1">
      <alignment horizontal="left" vertical="center"/>
    </xf>
    <xf numFmtId="3" fontId="3" fillId="0" borderId="7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left" vertical="center"/>
    </xf>
    <xf numFmtId="3" fontId="3" fillId="0" borderId="16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horizontal="left" vertical="center"/>
    </xf>
    <xf numFmtId="3" fontId="2" fillId="0" borderId="14" xfId="0" applyNumberFormat="1" applyFont="1" applyBorder="1" applyAlignment="1">
      <alignment horizontal="left" vertical="center"/>
    </xf>
    <xf numFmtId="3" fontId="3" fillId="0" borderId="16" xfId="0" applyNumberFormat="1" applyFont="1" applyBorder="1" applyAlignment="1">
      <alignment horizontal="right" vertical="center"/>
    </xf>
    <xf numFmtId="3" fontId="3" fillId="0" borderId="14" xfId="0" applyNumberFormat="1" applyFont="1" applyBorder="1" applyAlignment="1">
      <alignment horizontal="right" vertical="center"/>
    </xf>
    <xf numFmtId="3" fontId="3" fillId="0" borderId="13" xfId="0" applyNumberFormat="1" applyFont="1" applyBorder="1" applyAlignment="1">
      <alignment horizontal="left" vertical="center"/>
    </xf>
    <xf numFmtId="3" fontId="3" fillId="0" borderId="10" xfId="0" applyNumberFormat="1" applyFont="1" applyBorder="1" applyAlignment="1">
      <alignment horizontal="left" vertical="center"/>
    </xf>
    <xf numFmtId="3" fontId="3" fillId="0" borderId="7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left" vertical="center"/>
    </xf>
    <xf numFmtId="179" fontId="3" fillId="0" borderId="14" xfId="0" applyNumberFormat="1" applyFont="1" applyBorder="1" applyAlignment="1">
      <alignment vertical="center"/>
    </xf>
    <xf numFmtId="3" fontId="3" fillId="0" borderId="6" xfId="0" applyNumberFormat="1" applyFont="1" applyBorder="1" applyAlignment="1">
      <alignment horizontal="right" vertical="center"/>
    </xf>
    <xf numFmtId="3" fontId="3" fillId="0" borderId="22" xfId="0" applyNumberFormat="1" applyFont="1" applyBorder="1" applyAlignment="1">
      <alignment horizontal="left" vertical="center"/>
    </xf>
    <xf numFmtId="3" fontId="3" fillId="0" borderId="4" xfId="0" applyNumberFormat="1" applyFont="1" applyBorder="1" applyAlignment="1">
      <alignment horizontal="left" vertical="center"/>
    </xf>
    <xf numFmtId="3" fontId="3" fillId="0" borderId="0" xfId="0" applyNumberFormat="1" applyFont="1" applyAlignment="1">
      <alignment horizontal="left" vertical="center"/>
    </xf>
    <xf numFmtId="3" fontId="3" fillId="0" borderId="21" xfId="0" applyNumberFormat="1" applyFont="1" applyBorder="1" applyAlignment="1">
      <alignment horizontal="left" vertical="center"/>
    </xf>
    <xf numFmtId="3" fontId="3" fillId="0" borderId="4" xfId="0" applyNumberFormat="1" applyFont="1" applyBorder="1" applyAlignment="1">
      <alignment horizontal="right" vertical="center"/>
    </xf>
    <xf numFmtId="3" fontId="3" fillId="0" borderId="19" xfId="0" applyNumberFormat="1" applyFont="1" applyBorder="1" applyAlignment="1">
      <alignment horizontal="left" vertical="center"/>
    </xf>
    <xf numFmtId="3" fontId="3" fillId="0" borderId="17" xfId="0" applyNumberFormat="1" applyFont="1" applyBorder="1" applyAlignment="1">
      <alignment horizontal="left" vertical="center"/>
    </xf>
    <xf numFmtId="3" fontId="3" fillId="0" borderId="16" xfId="0" applyNumberFormat="1" applyFont="1" applyBorder="1" applyAlignment="1">
      <alignment horizontal="left" vertical="center"/>
    </xf>
    <xf numFmtId="3" fontId="3" fillId="0" borderId="23" xfId="0" applyNumberFormat="1" applyFont="1" applyBorder="1" applyAlignment="1">
      <alignment horizontal="left" vertical="center"/>
    </xf>
    <xf numFmtId="3" fontId="3" fillId="0" borderId="20" xfId="0" applyNumberFormat="1" applyFont="1" applyBorder="1" applyAlignment="1">
      <alignment horizontal="left" vertical="center"/>
    </xf>
    <xf numFmtId="3" fontId="3" fillId="0" borderId="5" xfId="0" applyNumberFormat="1" applyFont="1" applyBorder="1" applyAlignment="1">
      <alignment horizontal="left" vertical="center"/>
    </xf>
    <xf numFmtId="3" fontId="3" fillId="0" borderId="6" xfId="0" applyNumberFormat="1" applyFont="1" applyBorder="1" applyAlignment="1">
      <alignment horizontal="left" vertical="center"/>
    </xf>
    <xf numFmtId="3" fontId="2" fillId="0" borderId="24" xfId="0" applyNumberFormat="1" applyFont="1" applyBorder="1" applyAlignment="1">
      <alignment horizontal="center" vertical="center"/>
    </xf>
    <xf numFmtId="3" fontId="2" fillId="0" borderId="2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/>
    <xf numFmtId="3" fontId="2" fillId="0" borderId="29" xfId="0" applyNumberFormat="1" applyFont="1" applyBorder="1" applyAlignment="1">
      <alignment horizontal="center" vertical="center"/>
    </xf>
    <xf numFmtId="3" fontId="2" fillId="0" borderId="30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3" fontId="2" fillId="0" borderId="31" xfId="0" applyNumberFormat="1" applyFont="1" applyBorder="1" applyAlignment="1">
      <alignment horizontal="center" vertical="center"/>
    </xf>
    <xf numFmtId="3" fontId="2" fillId="0" borderId="26" xfId="0" applyNumberFormat="1" applyFont="1" applyBorder="1" applyAlignment="1">
      <alignment horizontal="center" vertical="center"/>
    </xf>
    <xf numFmtId="3" fontId="2" fillId="0" borderId="27" xfId="0" applyNumberFormat="1" applyFont="1" applyBorder="1" applyAlignment="1">
      <alignment horizontal="center" vertical="center"/>
    </xf>
    <xf numFmtId="3" fontId="2" fillId="0" borderId="28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2"/>
  <sheetViews>
    <sheetView tabSelected="1" workbookViewId="0">
      <pane ySplit="3" topLeftCell="A19" activePane="bottomLeft" state="frozen"/>
      <selection pane="bottomLeft" activeCell="F32" sqref="F32"/>
    </sheetView>
  </sheetViews>
  <sheetFormatPr defaultRowHeight="12.75"/>
  <cols>
    <col min="1" max="1" width="0.7109375" customWidth="1"/>
    <col min="2" max="3" width="2.7109375" customWidth="1"/>
    <col min="4" max="4" width="19.28515625" customWidth="1"/>
    <col min="5" max="5" width="4.7109375" customWidth="1"/>
    <col min="6" max="6" width="15.42578125" customWidth="1"/>
    <col min="7" max="7" width="5.42578125" customWidth="1"/>
    <col min="8" max="8" width="35.5703125" customWidth="1"/>
  </cols>
  <sheetData>
    <row r="1" spans="2:8" ht="24.95" customHeight="1">
      <c r="B1" s="47" t="s">
        <v>190</v>
      </c>
      <c r="C1" s="47"/>
      <c r="D1" s="47"/>
      <c r="E1" s="47"/>
      <c r="F1" s="47"/>
      <c r="G1" s="47"/>
      <c r="H1" s="47"/>
    </row>
    <row r="2" spans="2:8" ht="9.9499999999999993" customHeight="1">
      <c r="B2" s="48"/>
      <c r="C2" s="48"/>
      <c r="D2" s="48"/>
      <c r="E2" s="48"/>
      <c r="F2" s="48"/>
      <c r="G2" s="48"/>
      <c r="H2" s="48"/>
    </row>
    <row r="3" spans="2:8" ht="33.6" customHeight="1">
      <c r="B3" s="45" t="s">
        <v>47</v>
      </c>
      <c r="C3" s="46"/>
      <c r="D3" s="46"/>
      <c r="E3" s="1" t="s">
        <v>25</v>
      </c>
      <c r="F3" s="2" t="s">
        <v>157</v>
      </c>
      <c r="G3" s="2" t="s">
        <v>119</v>
      </c>
      <c r="H3" s="3" t="s">
        <v>331</v>
      </c>
    </row>
    <row r="4" spans="2:8" ht="22.35" customHeight="1">
      <c r="B4" s="33" t="s">
        <v>336</v>
      </c>
      <c r="C4" s="34" t="s">
        <v>321</v>
      </c>
      <c r="D4" s="35" t="s">
        <v>206</v>
      </c>
      <c r="E4" s="36" t="s">
        <v>99</v>
      </c>
      <c r="F4" s="4"/>
      <c r="G4" s="37" t="s">
        <v>336</v>
      </c>
      <c r="H4" s="38" t="s">
        <v>336</v>
      </c>
    </row>
    <row r="5" spans="2:8" ht="22.35" customHeight="1">
      <c r="B5" s="33" t="s">
        <v>336</v>
      </c>
      <c r="C5" s="34" t="s">
        <v>329</v>
      </c>
      <c r="D5" s="35" t="s">
        <v>315</v>
      </c>
      <c r="E5" s="36" t="s">
        <v>317</v>
      </c>
      <c r="F5" s="37">
        <f>내역서!L89</f>
        <v>0</v>
      </c>
      <c r="G5" s="37" t="s">
        <v>336</v>
      </c>
      <c r="H5" s="38" t="s">
        <v>336</v>
      </c>
    </row>
    <row r="6" spans="2:8" ht="22.35" customHeight="1">
      <c r="B6" s="33" t="s">
        <v>336</v>
      </c>
      <c r="C6" s="34" t="s">
        <v>185</v>
      </c>
      <c r="D6" s="39" t="s">
        <v>141</v>
      </c>
      <c r="E6" s="40" t="s">
        <v>132</v>
      </c>
      <c r="F6" s="15"/>
      <c r="G6" s="24" t="s">
        <v>336</v>
      </c>
      <c r="H6" s="16" t="s">
        <v>336</v>
      </c>
    </row>
    <row r="7" spans="2:8" ht="22.35" customHeight="1">
      <c r="B7" s="33" t="s">
        <v>336</v>
      </c>
      <c r="C7" s="13" t="s">
        <v>336</v>
      </c>
      <c r="D7" s="39" t="s">
        <v>213</v>
      </c>
      <c r="E7" s="40" t="s">
        <v>149</v>
      </c>
      <c r="F7" s="15">
        <f>TRUNC((F4+F5+F6),0)</f>
        <v>0</v>
      </c>
      <c r="G7" s="24" t="s">
        <v>336</v>
      </c>
      <c r="H7" s="16" t="s">
        <v>273</v>
      </c>
    </row>
    <row r="8" spans="2:8" ht="22.35" customHeight="1">
      <c r="B8" s="33" t="s">
        <v>240</v>
      </c>
      <c r="C8" s="34" t="s">
        <v>298</v>
      </c>
      <c r="D8" s="35" t="s">
        <v>233</v>
      </c>
      <c r="E8" s="36" t="s">
        <v>260</v>
      </c>
      <c r="F8" s="37">
        <f>내역서!J89</f>
        <v>0</v>
      </c>
      <c r="G8" s="37" t="s">
        <v>336</v>
      </c>
      <c r="H8" s="38" t="s">
        <v>336</v>
      </c>
    </row>
    <row r="9" spans="2:8" ht="22.35" customHeight="1">
      <c r="B9" s="33" t="s">
        <v>254</v>
      </c>
      <c r="C9" s="34" t="s">
        <v>320</v>
      </c>
      <c r="D9" s="39" t="s">
        <v>292</v>
      </c>
      <c r="E9" s="40" t="s">
        <v>106</v>
      </c>
      <c r="F9" s="15">
        <f>TRUNC(F8*0.116,0)</f>
        <v>0</v>
      </c>
      <c r="G9" s="24" t="s">
        <v>261</v>
      </c>
      <c r="H9" s="16" t="s">
        <v>91</v>
      </c>
    </row>
    <row r="10" spans="2:8" ht="22.35" customHeight="1">
      <c r="B10" s="33" t="s">
        <v>240</v>
      </c>
      <c r="C10" s="13" t="s">
        <v>185</v>
      </c>
      <c r="D10" s="39" t="s">
        <v>213</v>
      </c>
      <c r="E10" s="40" t="s">
        <v>265</v>
      </c>
      <c r="F10" s="15">
        <f>TRUNC((F8+F9),0)</f>
        <v>0</v>
      </c>
      <c r="G10" s="24" t="s">
        <v>336</v>
      </c>
      <c r="H10" s="16" t="s">
        <v>112</v>
      </c>
    </row>
    <row r="11" spans="2:8" ht="22.35" customHeight="1">
      <c r="B11" s="33" t="s">
        <v>79</v>
      </c>
      <c r="C11" s="34" t="s">
        <v>336</v>
      </c>
      <c r="D11" s="35" t="s">
        <v>97</v>
      </c>
      <c r="E11" s="36" t="s">
        <v>308</v>
      </c>
      <c r="F11" s="37">
        <f>내역서!N89</f>
        <v>0</v>
      </c>
      <c r="G11" s="37" t="s">
        <v>336</v>
      </c>
      <c r="H11" s="38" t="s">
        <v>336</v>
      </c>
    </row>
    <row r="12" spans="2:8" ht="22.35" customHeight="1">
      <c r="B12" s="33" t="s">
        <v>240</v>
      </c>
      <c r="C12" s="34" t="s">
        <v>336</v>
      </c>
      <c r="D12" s="35" t="s">
        <v>253</v>
      </c>
      <c r="E12" s="36" t="s">
        <v>166</v>
      </c>
      <c r="F12" s="4">
        <f>TRUNC(F10*0.039,0)</f>
        <v>0</v>
      </c>
      <c r="G12" s="37" t="s">
        <v>243</v>
      </c>
      <c r="H12" s="38" t="s">
        <v>145</v>
      </c>
    </row>
    <row r="13" spans="2:8" ht="22.35" customHeight="1">
      <c r="B13" s="33" t="s">
        <v>111</v>
      </c>
      <c r="C13" s="34" t="s">
        <v>336</v>
      </c>
      <c r="D13" s="35" t="s">
        <v>272</v>
      </c>
      <c r="E13" s="36" t="s">
        <v>311</v>
      </c>
      <c r="F13" s="4">
        <f>TRUNC(F10*0.0087,0)</f>
        <v>0</v>
      </c>
      <c r="G13" s="37" t="s">
        <v>63</v>
      </c>
      <c r="H13" s="38" t="s">
        <v>43</v>
      </c>
    </row>
    <row r="14" spans="2:8" ht="22.35" customHeight="1">
      <c r="B14" s="33" t="s">
        <v>240</v>
      </c>
      <c r="C14" s="34" t="s">
        <v>73</v>
      </c>
      <c r="D14" s="35" t="s">
        <v>198</v>
      </c>
      <c r="E14" s="36" t="s">
        <v>160</v>
      </c>
      <c r="F14" s="4">
        <f>TRUNC(F8*0.017,0)</f>
        <v>0</v>
      </c>
      <c r="G14" s="37" t="s">
        <v>248</v>
      </c>
      <c r="H14" s="38" t="s">
        <v>220</v>
      </c>
    </row>
    <row r="15" spans="2:8" ht="22.35" customHeight="1">
      <c r="B15" s="33" t="s">
        <v>204</v>
      </c>
      <c r="C15" s="34" t="s">
        <v>336</v>
      </c>
      <c r="D15" s="35" t="s">
        <v>177</v>
      </c>
      <c r="E15" s="36" t="s">
        <v>32</v>
      </c>
      <c r="F15" s="4">
        <f>TRUNC(F8*0.0249,0)</f>
        <v>0</v>
      </c>
      <c r="G15" s="37" t="s">
        <v>237</v>
      </c>
      <c r="H15" s="38" t="s">
        <v>325</v>
      </c>
    </row>
    <row r="16" spans="2:8" ht="22.35" customHeight="1">
      <c r="B16" s="33" t="s">
        <v>336</v>
      </c>
      <c r="C16" s="34" t="s">
        <v>336</v>
      </c>
      <c r="D16" s="35" t="s">
        <v>139</v>
      </c>
      <c r="E16" s="36" t="s">
        <v>181</v>
      </c>
      <c r="F16" s="4">
        <f>TRUNC(F14*0.0655,0)</f>
        <v>0</v>
      </c>
      <c r="G16" s="37" t="s">
        <v>90</v>
      </c>
      <c r="H16" s="38" t="s">
        <v>48</v>
      </c>
    </row>
    <row r="17" spans="2:13" ht="22.35" customHeight="1">
      <c r="B17" s="33" t="s">
        <v>255</v>
      </c>
      <c r="C17" s="34" t="s">
        <v>336</v>
      </c>
      <c r="D17" s="35" t="s">
        <v>136</v>
      </c>
      <c r="E17" s="36" t="s">
        <v>65</v>
      </c>
      <c r="F17" s="4">
        <f>TRUNC(F8*0.023,0)</f>
        <v>0</v>
      </c>
      <c r="G17" s="37" t="s">
        <v>109</v>
      </c>
      <c r="H17" s="38" t="s">
        <v>102</v>
      </c>
    </row>
    <row r="18" spans="2:13" ht="22.35" customHeight="1">
      <c r="B18" s="33" t="s">
        <v>336</v>
      </c>
      <c r="C18" s="34" t="s">
        <v>336</v>
      </c>
      <c r="D18" s="35" t="s">
        <v>170</v>
      </c>
      <c r="E18" s="36" t="s">
        <v>218</v>
      </c>
      <c r="F18" s="4">
        <f>TRUNC((F7+F8+F11)*0.0041,0)</f>
        <v>0</v>
      </c>
      <c r="G18" s="37" t="s">
        <v>268</v>
      </c>
      <c r="H18" s="38" t="s">
        <v>110</v>
      </c>
    </row>
    <row r="19" spans="2:13" ht="22.35" customHeight="1">
      <c r="B19" s="33" t="s">
        <v>240</v>
      </c>
      <c r="C19" s="34" t="s">
        <v>336</v>
      </c>
      <c r="D19" s="35" t="s">
        <v>212</v>
      </c>
      <c r="E19" s="36" t="s">
        <v>9</v>
      </c>
      <c r="F19" s="4">
        <f>TRUNC((F7+F8)*0.0293*1.2,0)</f>
        <v>0</v>
      </c>
      <c r="G19" s="37" t="s">
        <v>128</v>
      </c>
      <c r="H19" s="38" t="s">
        <v>199</v>
      </c>
    </row>
    <row r="20" spans="2:13" ht="22.35" customHeight="1">
      <c r="B20" s="33" t="s">
        <v>336</v>
      </c>
      <c r="C20" s="34" t="s">
        <v>336</v>
      </c>
      <c r="D20" s="35" t="s">
        <v>171</v>
      </c>
      <c r="E20" s="36" t="s">
        <v>197</v>
      </c>
      <c r="F20" s="4">
        <f>TRUNC((F7+F8+F11)*0.008,0)</f>
        <v>0</v>
      </c>
      <c r="G20" s="37" t="s">
        <v>22</v>
      </c>
      <c r="H20" s="38" t="s">
        <v>271</v>
      </c>
    </row>
    <row r="21" spans="2:13" ht="22.35" customHeight="1">
      <c r="B21" s="33" t="s">
        <v>336</v>
      </c>
      <c r="C21" s="34" t="s">
        <v>336</v>
      </c>
      <c r="D21" s="35" t="s">
        <v>270</v>
      </c>
      <c r="E21" s="36" t="s">
        <v>50</v>
      </c>
      <c r="F21" s="4"/>
      <c r="G21" s="37" t="s">
        <v>336</v>
      </c>
      <c r="H21" s="38" t="s">
        <v>336</v>
      </c>
    </row>
    <row r="22" spans="2:13" ht="22.35" customHeight="1">
      <c r="B22" s="33" t="s">
        <v>336</v>
      </c>
      <c r="C22" s="34" t="s">
        <v>185</v>
      </c>
      <c r="D22" s="35" t="s">
        <v>158</v>
      </c>
      <c r="E22" s="36" t="s">
        <v>247</v>
      </c>
      <c r="F22" s="4">
        <f>TRUNC((F7+F8+F11)*0.00081,0)</f>
        <v>0</v>
      </c>
      <c r="G22" s="37" t="s">
        <v>304</v>
      </c>
      <c r="H22" s="38" t="s">
        <v>75</v>
      </c>
    </row>
    <row r="23" spans="2:13" ht="22.35" customHeight="1">
      <c r="B23" s="33" t="s">
        <v>336</v>
      </c>
      <c r="C23" s="34" t="s">
        <v>336</v>
      </c>
      <c r="D23" s="39" t="s">
        <v>137</v>
      </c>
      <c r="E23" s="40" t="s">
        <v>54</v>
      </c>
      <c r="F23" s="15">
        <f>TRUNC((F7+F10)*0.06,0)</f>
        <v>0</v>
      </c>
      <c r="G23" s="24" t="s">
        <v>62</v>
      </c>
      <c r="H23" s="16" t="s">
        <v>290</v>
      </c>
    </row>
    <row r="24" spans="2:13" ht="22.35" customHeight="1">
      <c r="B24" s="25" t="s">
        <v>336</v>
      </c>
      <c r="C24" s="13" t="s">
        <v>336</v>
      </c>
      <c r="D24" s="39" t="s">
        <v>213</v>
      </c>
      <c r="E24" s="40" t="s">
        <v>113</v>
      </c>
      <c r="F24" s="15">
        <f>TRUNC((F11+F12+F13+F14+F15+F16+F17+F18+F19+F20+F21+F22+F23),0)</f>
        <v>0</v>
      </c>
      <c r="G24" s="24" t="s">
        <v>336</v>
      </c>
      <c r="H24" s="16" t="s">
        <v>274</v>
      </c>
    </row>
    <row r="25" spans="2:13" ht="22.35" customHeight="1">
      <c r="B25" s="41" t="s">
        <v>336</v>
      </c>
      <c r="C25" s="39" t="s">
        <v>336</v>
      </c>
      <c r="D25" s="39" t="s">
        <v>211</v>
      </c>
      <c r="E25" s="40" t="s">
        <v>327</v>
      </c>
      <c r="F25" s="15">
        <f>TRUNC((F7+F10+F24),0)</f>
        <v>0</v>
      </c>
      <c r="G25" s="24" t="s">
        <v>336</v>
      </c>
      <c r="H25" s="16" t="s">
        <v>70</v>
      </c>
    </row>
    <row r="26" spans="2:13" ht="22.35" customHeight="1">
      <c r="B26" s="41" t="s">
        <v>336</v>
      </c>
      <c r="C26" s="39" t="s">
        <v>336</v>
      </c>
      <c r="D26" s="39" t="s">
        <v>192</v>
      </c>
      <c r="E26" s="40" t="s">
        <v>144</v>
      </c>
      <c r="F26" s="15">
        <f>TRUNC(F25*0.06,0)</f>
        <v>0</v>
      </c>
      <c r="G26" s="24" t="s">
        <v>62</v>
      </c>
      <c r="H26" s="16" t="s">
        <v>107</v>
      </c>
    </row>
    <row r="27" spans="2:13" ht="22.35" customHeight="1">
      <c r="B27" s="41" t="s">
        <v>336</v>
      </c>
      <c r="C27" s="39" t="s">
        <v>336</v>
      </c>
      <c r="D27" s="39" t="s">
        <v>26</v>
      </c>
      <c r="E27" s="40" t="s">
        <v>282</v>
      </c>
      <c r="F27" s="15" t="s">
        <v>337</v>
      </c>
      <c r="G27" s="24" t="s">
        <v>242</v>
      </c>
      <c r="H27" s="16" t="s">
        <v>38</v>
      </c>
    </row>
    <row r="28" spans="2:13" ht="22.35" customHeight="1">
      <c r="B28" s="41" t="s">
        <v>336</v>
      </c>
      <c r="C28" s="39" t="s">
        <v>336</v>
      </c>
      <c r="D28" s="39" t="s">
        <v>183</v>
      </c>
      <c r="E28" s="40" t="s">
        <v>89</v>
      </c>
      <c r="F28" s="15">
        <v>118735455</v>
      </c>
      <c r="G28" s="24" t="s">
        <v>336</v>
      </c>
      <c r="H28" s="16" t="s">
        <v>194</v>
      </c>
    </row>
    <row r="29" spans="2:13" ht="22.35" customHeight="1">
      <c r="B29" s="41" t="s">
        <v>336</v>
      </c>
      <c r="C29" s="39" t="s">
        <v>336</v>
      </c>
      <c r="D29" s="39" t="s">
        <v>66</v>
      </c>
      <c r="E29" s="40" t="s">
        <v>269</v>
      </c>
      <c r="F29" s="15">
        <f>IF(B52&lt;&gt; "0.9",TRUNC(F28*0.1,0),TRUNC(F28*0.1,0)+1)</f>
        <v>11873545</v>
      </c>
      <c r="G29" s="24" t="s">
        <v>332</v>
      </c>
      <c r="H29" s="16" t="s">
        <v>176</v>
      </c>
    </row>
    <row r="30" spans="2:13" ht="22.35" customHeight="1">
      <c r="B30" s="41" t="s">
        <v>336</v>
      </c>
      <c r="C30" s="39" t="s">
        <v>336</v>
      </c>
      <c r="D30" s="39" t="s">
        <v>267</v>
      </c>
      <c r="E30" s="40" t="s">
        <v>93</v>
      </c>
      <c r="F30" s="15">
        <f>TRUNC((F28+F29),0)</f>
        <v>130609000</v>
      </c>
      <c r="G30" s="24" t="s">
        <v>336</v>
      </c>
      <c r="H30" s="16" t="s">
        <v>21</v>
      </c>
    </row>
    <row r="31" spans="2:13" ht="22.35" customHeight="1">
      <c r="B31" s="41" t="s">
        <v>336</v>
      </c>
      <c r="C31" s="39" t="s">
        <v>336</v>
      </c>
      <c r="D31" s="39" t="s">
        <v>155</v>
      </c>
      <c r="E31" s="40" t="s">
        <v>328</v>
      </c>
      <c r="F31" s="24">
        <v>227069000</v>
      </c>
      <c r="G31" s="24" t="s">
        <v>336</v>
      </c>
      <c r="H31" s="16" t="s">
        <v>336</v>
      </c>
      <c r="L31">
        <f>내역서!H110</f>
        <v>0</v>
      </c>
      <c r="M31">
        <f>내역서!H114+내역서!H117+내역서!H124</f>
        <v>0</v>
      </c>
    </row>
    <row r="32" spans="2:13" ht="22.35" customHeight="1">
      <c r="B32" s="42" t="s">
        <v>336</v>
      </c>
      <c r="C32" s="43" t="s">
        <v>336</v>
      </c>
      <c r="D32" s="43" t="s">
        <v>83</v>
      </c>
      <c r="E32" s="44" t="s">
        <v>138</v>
      </c>
      <c r="F32" s="6">
        <f>TRUNC((F30+F31),0)</f>
        <v>357678000</v>
      </c>
      <c r="G32" s="27" t="s">
        <v>336</v>
      </c>
      <c r="H32" s="19" t="s">
        <v>303</v>
      </c>
    </row>
    <row r="33" spans="2:8">
      <c r="B33" s="8"/>
      <c r="C33" s="8"/>
      <c r="D33" s="8"/>
      <c r="E33" s="8"/>
      <c r="F33" s="8"/>
      <c r="G33" s="8"/>
      <c r="H33" s="8"/>
    </row>
    <row r="52" spans="2:2">
      <c r="B52" t="str">
        <f>RIGHT(F28*0.1,3)</f>
        <v>5.5</v>
      </c>
    </row>
  </sheetData>
  <mergeCells count="2">
    <mergeCell ref="B3:D3"/>
    <mergeCell ref="B1:H2"/>
  </mergeCells>
  <phoneticPr fontId="4" type="noConversion"/>
  <pageMargins left="0.78740157480314965" right="7.874015748031496E-2" top="0.94488188976377963" bottom="0.59055118110236215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K32"/>
  <sheetViews>
    <sheetView workbookViewId="0">
      <pane ySplit="3" topLeftCell="A16" activePane="bottomLeft" state="frozen"/>
      <selection pane="bottomLeft" activeCell="G25" sqref="G25:G30"/>
    </sheetView>
  </sheetViews>
  <sheetFormatPr defaultRowHeight="12.75"/>
  <cols>
    <col min="1" max="1" width="0.7109375" customWidth="1"/>
    <col min="2" max="2" width="7.7109375" customWidth="1"/>
    <col min="3" max="3" width="23.28515625" customWidth="1"/>
    <col min="4" max="4" width="21.42578125" customWidth="1"/>
    <col min="5" max="5" width="13.5703125" customWidth="1"/>
    <col min="6" max="6" width="7.7109375" customWidth="1"/>
    <col min="7" max="7" width="18.42578125" customWidth="1"/>
    <col min="8" max="8" width="16.140625" customWidth="1"/>
    <col min="9" max="9" width="15.5703125" customWidth="1"/>
    <col min="10" max="10" width="16.28515625" customWidth="1"/>
    <col min="11" max="11" width="13.5703125" customWidth="1"/>
  </cols>
  <sheetData>
    <row r="1" spans="2:11" ht="24.95" customHeight="1">
      <c r="B1" s="47" t="s">
        <v>264</v>
      </c>
      <c r="C1" s="47"/>
      <c r="D1" s="47"/>
      <c r="E1" s="47"/>
      <c r="F1" s="47"/>
      <c r="G1" s="47"/>
      <c r="H1" s="47"/>
      <c r="I1" s="47"/>
      <c r="J1" s="47"/>
      <c r="K1" s="47"/>
    </row>
    <row r="2" spans="2:11" ht="9.9499999999999993" customHeight="1"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2:11" ht="30.75" customHeight="1">
      <c r="B3" s="9" t="s">
        <v>333</v>
      </c>
      <c r="C3" s="2" t="s">
        <v>219</v>
      </c>
      <c r="D3" s="2" t="s">
        <v>263</v>
      </c>
      <c r="E3" s="2" t="s">
        <v>10</v>
      </c>
      <c r="F3" s="2" t="s">
        <v>123</v>
      </c>
      <c r="G3" s="2" t="s">
        <v>324</v>
      </c>
      <c r="H3" s="2" t="s">
        <v>285</v>
      </c>
      <c r="I3" s="2" t="s">
        <v>210</v>
      </c>
      <c r="J3" s="2" t="s">
        <v>17</v>
      </c>
      <c r="K3" s="3" t="s">
        <v>82</v>
      </c>
    </row>
    <row r="4" spans="2:11" ht="19.7" customHeight="1">
      <c r="B4" s="25" t="s">
        <v>116</v>
      </c>
      <c r="C4" s="13" t="s">
        <v>281</v>
      </c>
      <c r="D4" s="13" t="s">
        <v>336</v>
      </c>
      <c r="E4" s="15"/>
      <c r="F4" s="14" t="s">
        <v>336</v>
      </c>
      <c r="G4" s="24" t="str">
        <f t="shared" ref="G4:G10" si="0">TEXT(H4+I4+J4,"#,##0")</f>
        <v>0</v>
      </c>
      <c r="H4" s="24">
        <f>내역서!J5</f>
        <v>0</v>
      </c>
      <c r="I4" s="24">
        <f>내역서!L5</f>
        <v>0</v>
      </c>
      <c r="J4" s="24">
        <f>내역서!N5</f>
        <v>0</v>
      </c>
      <c r="K4" s="16" t="s">
        <v>336</v>
      </c>
    </row>
    <row r="5" spans="2:11" ht="19.7" customHeight="1">
      <c r="B5" s="25" t="s">
        <v>164</v>
      </c>
      <c r="C5" s="13" t="s">
        <v>94</v>
      </c>
      <c r="D5" s="13" t="s">
        <v>336</v>
      </c>
      <c r="E5" s="15"/>
      <c r="F5" s="14" t="s">
        <v>336</v>
      </c>
      <c r="G5" s="24" t="str">
        <f t="shared" si="0"/>
        <v>0</v>
      </c>
      <c r="H5" s="24">
        <f>내역서!J6</f>
        <v>0</v>
      </c>
      <c r="I5" s="24">
        <f>내역서!L6</f>
        <v>0</v>
      </c>
      <c r="J5" s="24">
        <f>내역서!N6</f>
        <v>0</v>
      </c>
      <c r="K5" s="16" t="s">
        <v>336</v>
      </c>
    </row>
    <row r="6" spans="2:11" ht="19.7" customHeight="1">
      <c r="B6" s="25" t="s">
        <v>250</v>
      </c>
      <c r="C6" s="13" t="s">
        <v>39</v>
      </c>
      <c r="D6" s="13" t="s">
        <v>336</v>
      </c>
      <c r="E6" s="15"/>
      <c r="F6" s="14" t="s">
        <v>336</v>
      </c>
      <c r="G6" s="24" t="str">
        <f t="shared" si="0"/>
        <v>0</v>
      </c>
      <c r="H6" s="24">
        <f>내역서!J17</f>
        <v>0</v>
      </c>
      <c r="I6" s="24">
        <f>내역서!L17</f>
        <v>0</v>
      </c>
      <c r="J6" s="24">
        <f>내역서!N17</f>
        <v>0</v>
      </c>
      <c r="K6" s="16" t="s">
        <v>336</v>
      </c>
    </row>
    <row r="7" spans="2:11" ht="19.7" customHeight="1">
      <c r="B7" s="25" t="s">
        <v>335</v>
      </c>
      <c r="C7" s="13" t="s">
        <v>104</v>
      </c>
      <c r="D7" s="13" t="s">
        <v>336</v>
      </c>
      <c r="E7" s="15"/>
      <c r="F7" s="14" t="s">
        <v>336</v>
      </c>
      <c r="G7" s="24" t="str">
        <f t="shared" si="0"/>
        <v>0</v>
      </c>
      <c r="H7" s="24">
        <f>내역서!J28</f>
        <v>0</v>
      </c>
      <c r="I7" s="24">
        <f>내역서!L28</f>
        <v>0</v>
      </c>
      <c r="J7" s="24">
        <f>내역서!N28</f>
        <v>0</v>
      </c>
      <c r="K7" s="16" t="s">
        <v>336</v>
      </c>
    </row>
    <row r="8" spans="2:11" ht="19.7" customHeight="1">
      <c r="B8" s="25" t="s">
        <v>77</v>
      </c>
      <c r="C8" s="13" t="s">
        <v>277</v>
      </c>
      <c r="D8" s="13" t="s">
        <v>336</v>
      </c>
      <c r="E8" s="15"/>
      <c r="F8" s="14" t="s">
        <v>336</v>
      </c>
      <c r="G8" s="24" t="str">
        <f t="shared" si="0"/>
        <v>0</v>
      </c>
      <c r="H8" s="24">
        <f>내역서!J45</f>
        <v>0</v>
      </c>
      <c r="I8" s="24">
        <f>내역서!L45</f>
        <v>0</v>
      </c>
      <c r="J8" s="24">
        <f>내역서!N45</f>
        <v>0</v>
      </c>
      <c r="K8" s="16" t="s">
        <v>336</v>
      </c>
    </row>
    <row r="9" spans="2:11" ht="19.7" customHeight="1">
      <c r="B9" s="25" t="s">
        <v>159</v>
      </c>
      <c r="C9" s="13" t="s">
        <v>86</v>
      </c>
      <c r="D9" s="13" t="s">
        <v>336</v>
      </c>
      <c r="E9" s="15"/>
      <c r="F9" s="14" t="s">
        <v>336</v>
      </c>
      <c r="G9" s="24" t="str">
        <f t="shared" si="0"/>
        <v>0</v>
      </c>
      <c r="H9" s="24">
        <f>내역서!J63</f>
        <v>0</v>
      </c>
      <c r="I9" s="24">
        <f>내역서!L63</f>
        <v>0</v>
      </c>
      <c r="J9" s="24">
        <f>내역서!N63</f>
        <v>0</v>
      </c>
      <c r="K9" s="16" t="s">
        <v>336</v>
      </c>
    </row>
    <row r="10" spans="2:11" ht="19.7" customHeight="1">
      <c r="B10" s="25" t="s">
        <v>336</v>
      </c>
      <c r="C10" s="13" t="s">
        <v>334</v>
      </c>
      <c r="D10" s="13" t="s">
        <v>336</v>
      </c>
      <c r="E10" s="15"/>
      <c r="F10" s="14" t="s">
        <v>336</v>
      </c>
      <c r="G10" s="24" t="str">
        <f t="shared" si="0"/>
        <v>0</v>
      </c>
      <c r="H10" s="24">
        <f>내역서!J89</f>
        <v>0</v>
      </c>
      <c r="I10" s="24">
        <f>내역서!L89</f>
        <v>0</v>
      </c>
      <c r="J10" s="24">
        <f>내역서!N89</f>
        <v>0</v>
      </c>
      <c r="K10" s="16" t="s">
        <v>336</v>
      </c>
    </row>
    <row r="11" spans="2:11" ht="19.7" customHeight="1">
      <c r="B11" s="25" t="s">
        <v>336</v>
      </c>
      <c r="C11" s="13" t="s">
        <v>283</v>
      </c>
      <c r="D11" s="13" t="s">
        <v>336</v>
      </c>
      <c r="E11" s="31">
        <v>11.6</v>
      </c>
      <c r="F11" s="14" t="s">
        <v>69</v>
      </c>
      <c r="G11" s="24">
        <f>원가계산서!F9</f>
        <v>0</v>
      </c>
      <c r="H11" s="15"/>
      <c r="I11" s="15"/>
      <c r="J11" s="15"/>
      <c r="K11" s="16" t="s">
        <v>336</v>
      </c>
    </row>
    <row r="12" spans="2:11" ht="19.7" customHeight="1">
      <c r="B12" s="25" t="s">
        <v>336</v>
      </c>
      <c r="C12" s="13" t="s">
        <v>151</v>
      </c>
      <c r="D12" s="13" t="s">
        <v>336</v>
      </c>
      <c r="E12" s="31">
        <v>3.9</v>
      </c>
      <c r="F12" s="14" t="s">
        <v>69</v>
      </c>
      <c r="G12" s="24">
        <f>원가계산서!F12</f>
        <v>0</v>
      </c>
      <c r="H12" s="15"/>
      <c r="I12" s="15"/>
      <c r="J12" s="15"/>
      <c r="K12" s="16" t="s">
        <v>336</v>
      </c>
    </row>
    <row r="13" spans="2:11" ht="19.7" customHeight="1">
      <c r="B13" s="25" t="s">
        <v>336</v>
      </c>
      <c r="C13" s="13" t="s">
        <v>121</v>
      </c>
      <c r="D13" s="13" t="s">
        <v>336</v>
      </c>
      <c r="E13" s="31">
        <v>0.87</v>
      </c>
      <c r="F13" s="14" t="s">
        <v>69</v>
      </c>
      <c r="G13" s="24">
        <f>원가계산서!F13</f>
        <v>0</v>
      </c>
      <c r="H13" s="15"/>
      <c r="I13" s="15"/>
      <c r="J13" s="15"/>
      <c r="K13" s="16" t="s">
        <v>336</v>
      </c>
    </row>
    <row r="14" spans="2:11" ht="19.7" customHeight="1">
      <c r="B14" s="25" t="s">
        <v>336</v>
      </c>
      <c r="C14" s="13" t="s">
        <v>191</v>
      </c>
      <c r="D14" s="13" t="s">
        <v>336</v>
      </c>
      <c r="E14" s="31">
        <v>1.7</v>
      </c>
      <c r="F14" s="14" t="s">
        <v>69</v>
      </c>
      <c r="G14" s="24">
        <f>원가계산서!F14</f>
        <v>0</v>
      </c>
      <c r="H14" s="15"/>
      <c r="I14" s="15"/>
      <c r="J14" s="15"/>
      <c r="K14" s="16" t="s">
        <v>336</v>
      </c>
    </row>
    <row r="15" spans="2:11" ht="19.7" customHeight="1">
      <c r="B15" s="25" t="s">
        <v>336</v>
      </c>
      <c r="C15" s="13" t="s">
        <v>286</v>
      </c>
      <c r="D15" s="13" t="s">
        <v>336</v>
      </c>
      <c r="E15" s="31">
        <v>2.4900000000000002</v>
      </c>
      <c r="F15" s="14" t="s">
        <v>69</v>
      </c>
      <c r="G15" s="24">
        <f>원가계산서!F15</f>
        <v>0</v>
      </c>
      <c r="H15" s="15"/>
      <c r="I15" s="15"/>
      <c r="J15" s="15"/>
      <c r="K15" s="16" t="s">
        <v>336</v>
      </c>
    </row>
    <row r="16" spans="2:11" ht="19.7" customHeight="1">
      <c r="B16" s="25" t="s">
        <v>336</v>
      </c>
      <c r="C16" s="13" t="s">
        <v>313</v>
      </c>
      <c r="D16" s="13" t="s">
        <v>336</v>
      </c>
      <c r="E16" s="31">
        <v>6.55</v>
      </c>
      <c r="F16" s="14" t="s">
        <v>69</v>
      </c>
      <c r="G16" s="24">
        <f>원가계산서!F16</f>
        <v>0</v>
      </c>
      <c r="H16" s="15"/>
      <c r="I16" s="15"/>
      <c r="J16" s="15"/>
      <c r="K16" s="16" t="s">
        <v>336</v>
      </c>
    </row>
    <row r="17" spans="2:11" ht="19.7" customHeight="1">
      <c r="B17" s="25" t="s">
        <v>336</v>
      </c>
      <c r="C17" s="13" t="s">
        <v>64</v>
      </c>
      <c r="D17" s="13" t="s">
        <v>336</v>
      </c>
      <c r="E17" s="31">
        <v>2.2999999999999998</v>
      </c>
      <c r="F17" s="14" t="s">
        <v>69</v>
      </c>
      <c r="G17" s="24">
        <f>원가계산서!F17</f>
        <v>0</v>
      </c>
      <c r="H17" s="15"/>
      <c r="I17" s="15"/>
      <c r="J17" s="15"/>
      <c r="K17" s="16" t="s">
        <v>336</v>
      </c>
    </row>
    <row r="18" spans="2:11" ht="19.7" customHeight="1">
      <c r="B18" s="25" t="s">
        <v>336</v>
      </c>
      <c r="C18" s="13" t="s">
        <v>170</v>
      </c>
      <c r="D18" s="13" t="s">
        <v>336</v>
      </c>
      <c r="E18" s="31">
        <v>0.41</v>
      </c>
      <c r="F18" s="14" t="s">
        <v>69</v>
      </c>
      <c r="G18" s="24">
        <f>원가계산서!F18</f>
        <v>0</v>
      </c>
      <c r="H18" s="15"/>
      <c r="I18" s="15"/>
      <c r="J18" s="15"/>
      <c r="K18" s="16" t="s">
        <v>336</v>
      </c>
    </row>
    <row r="19" spans="2:11" ht="19.7" customHeight="1">
      <c r="B19" s="25" t="s">
        <v>336</v>
      </c>
      <c r="C19" s="13" t="s">
        <v>300</v>
      </c>
      <c r="D19" s="13" t="s">
        <v>336</v>
      </c>
      <c r="E19" s="31">
        <v>2.93</v>
      </c>
      <c r="F19" s="14" t="s">
        <v>69</v>
      </c>
      <c r="G19" s="24">
        <f>원가계산서!F19</f>
        <v>0</v>
      </c>
      <c r="H19" s="15"/>
      <c r="I19" s="15"/>
      <c r="J19" s="15"/>
      <c r="K19" s="16" t="s">
        <v>336</v>
      </c>
    </row>
    <row r="20" spans="2:11" ht="19.7" customHeight="1">
      <c r="B20" s="25" t="s">
        <v>336</v>
      </c>
      <c r="C20" s="13" t="s">
        <v>276</v>
      </c>
      <c r="D20" s="13" t="s">
        <v>336</v>
      </c>
      <c r="E20" s="31">
        <v>0.8</v>
      </c>
      <c r="F20" s="14" t="s">
        <v>69</v>
      </c>
      <c r="G20" s="24">
        <f>원가계산서!F20</f>
        <v>0</v>
      </c>
      <c r="H20" s="15"/>
      <c r="I20" s="15"/>
      <c r="J20" s="15"/>
      <c r="K20" s="16" t="s">
        <v>336</v>
      </c>
    </row>
    <row r="21" spans="2:11" ht="19.7" customHeight="1">
      <c r="B21" s="25" t="s">
        <v>336</v>
      </c>
      <c r="C21" s="13" t="s">
        <v>158</v>
      </c>
      <c r="D21" s="13" t="s">
        <v>336</v>
      </c>
      <c r="E21" s="31">
        <v>8.1000000000000003E-2</v>
      </c>
      <c r="F21" s="14" t="s">
        <v>69</v>
      </c>
      <c r="G21" s="24">
        <f>원가계산서!F22</f>
        <v>0</v>
      </c>
      <c r="H21" s="15"/>
      <c r="I21" s="15"/>
      <c r="J21" s="15"/>
      <c r="K21" s="16" t="s">
        <v>336</v>
      </c>
    </row>
    <row r="22" spans="2:11" ht="19.7" customHeight="1">
      <c r="B22" s="25" t="s">
        <v>336</v>
      </c>
      <c r="C22" s="13" t="s">
        <v>330</v>
      </c>
      <c r="D22" s="13" t="s">
        <v>336</v>
      </c>
      <c r="E22" s="15">
        <v>6</v>
      </c>
      <c r="F22" s="14" t="s">
        <v>69</v>
      </c>
      <c r="G22" s="24">
        <f>원가계산서!F23</f>
        <v>0</v>
      </c>
      <c r="H22" s="15"/>
      <c r="I22" s="15"/>
      <c r="J22" s="15"/>
      <c r="K22" s="16" t="s">
        <v>336</v>
      </c>
    </row>
    <row r="23" spans="2:11" ht="19.7" customHeight="1">
      <c r="B23" s="25" t="s">
        <v>336</v>
      </c>
      <c r="C23" s="13" t="s">
        <v>318</v>
      </c>
      <c r="D23" s="13" t="s">
        <v>336</v>
      </c>
      <c r="E23" s="15"/>
      <c r="F23" s="14" t="s">
        <v>336</v>
      </c>
      <c r="G23" s="24">
        <f>원가계산서!F25</f>
        <v>0</v>
      </c>
      <c r="H23" s="15"/>
      <c r="I23" s="15"/>
      <c r="J23" s="15"/>
      <c r="K23" s="16" t="s">
        <v>336</v>
      </c>
    </row>
    <row r="24" spans="2:11" ht="19.7" customHeight="1">
      <c r="B24" s="25" t="s">
        <v>336</v>
      </c>
      <c r="C24" s="13" t="s">
        <v>289</v>
      </c>
      <c r="D24" s="13" t="s">
        <v>336</v>
      </c>
      <c r="E24" s="15">
        <v>6</v>
      </c>
      <c r="F24" s="14" t="s">
        <v>69</v>
      </c>
      <c r="G24" s="24">
        <f>원가계산서!F26</f>
        <v>0</v>
      </c>
      <c r="H24" s="15"/>
      <c r="I24" s="15"/>
      <c r="J24" s="15"/>
      <c r="K24" s="16" t="s">
        <v>336</v>
      </c>
    </row>
    <row r="25" spans="2:11" ht="19.7" customHeight="1">
      <c r="B25" s="25" t="s">
        <v>336</v>
      </c>
      <c r="C25" s="13" t="s">
        <v>114</v>
      </c>
      <c r="D25" s="13" t="s">
        <v>336</v>
      </c>
      <c r="E25" s="15">
        <v>15</v>
      </c>
      <c r="F25" s="14" t="s">
        <v>69</v>
      </c>
      <c r="G25" s="24"/>
      <c r="H25" s="15"/>
      <c r="I25" s="15"/>
      <c r="J25" s="15"/>
      <c r="K25" s="16" t="s">
        <v>336</v>
      </c>
    </row>
    <row r="26" spans="2:11" ht="19.7" customHeight="1">
      <c r="B26" s="25" t="s">
        <v>336</v>
      </c>
      <c r="C26" s="13" t="s">
        <v>288</v>
      </c>
      <c r="D26" s="13" t="s">
        <v>336</v>
      </c>
      <c r="E26" s="15"/>
      <c r="F26" s="14" t="s">
        <v>336</v>
      </c>
      <c r="G26" s="24"/>
      <c r="H26" s="15"/>
      <c r="I26" s="15"/>
      <c r="J26" s="15"/>
      <c r="K26" s="16" t="s">
        <v>336</v>
      </c>
    </row>
    <row r="27" spans="2:11" ht="19.7" customHeight="1">
      <c r="B27" s="25" t="s">
        <v>336</v>
      </c>
      <c r="C27" s="13" t="s">
        <v>23</v>
      </c>
      <c r="D27" s="13" t="s">
        <v>336</v>
      </c>
      <c r="E27" s="15">
        <v>10</v>
      </c>
      <c r="F27" s="14" t="s">
        <v>69</v>
      </c>
      <c r="G27" s="24"/>
      <c r="H27" s="15"/>
      <c r="I27" s="15"/>
      <c r="J27" s="15"/>
      <c r="K27" s="16" t="s">
        <v>336</v>
      </c>
    </row>
    <row r="28" spans="2:11" ht="19.7" customHeight="1">
      <c r="B28" s="25" t="s">
        <v>336</v>
      </c>
      <c r="C28" s="13" t="s">
        <v>2</v>
      </c>
      <c r="D28" s="13" t="s">
        <v>336</v>
      </c>
      <c r="E28" s="15"/>
      <c r="F28" s="14" t="s">
        <v>336</v>
      </c>
      <c r="G28" s="24"/>
      <c r="H28" s="15"/>
      <c r="I28" s="15"/>
      <c r="J28" s="15"/>
      <c r="K28" s="16" t="s">
        <v>336</v>
      </c>
    </row>
    <row r="29" spans="2:11" ht="19.7" customHeight="1">
      <c r="B29" s="25" t="s">
        <v>336</v>
      </c>
      <c r="C29" s="13" t="s">
        <v>309</v>
      </c>
      <c r="D29" s="13" t="s">
        <v>336</v>
      </c>
      <c r="E29" s="15"/>
      <c r="F29" s="14" t="s">
        <v>336</v>
      </c>
      <c r="G29" s="24"/>
      <c r="H29" s="15"/>
      <c r="I29" s="15"/>
      <c r="J29" s="15"/>
      <c r="K29" s="16" t="s">
        <v>336</v>
      </c>
    </row>
    <row r="30" spans="2:11" ht="19.7" customHeight="1">
      <c r="B30" s="26" t="s">
        <v>336</v>
      </c>
      <c r="C30" s="17" t="s">
        <v>143</v>
      </c>
      <c r="D30" s="17" t="s">
        <v>336</v>
      </c>
      <c r="E30" s="6"/>
      <c r="F30" s="18" t="s">
        <v>336</v>
      </c>
      <c r="G30" s="27"/>
      <c r="H30" s="6"/>
      <c r="I30" s="6"/>
      <c r="J30" s="6"/>
      <c r="K30" s="19" t="s">
        <v>336</v>
      </c>
    </row>
    <row r="31" spans="2:11" ht="19.7" customHeight="1">
      <c r="B31" s="10"/>
      <c r="C31" s="6"/>
      <c r="D31" s="6"/>
      <c r="E31" s="6"/>
      <c r="F31" s="6"/>
      <c r="G31" s="6"/>
      <c r="H31" s="6"/>
      <c r="I31" s="6"/>
      <c r="J31" s="6"/>
      <c r="K31" s="7"/>
    </row>
    <row r="32" spans="2:11">
      <c r="B32" s="8"/>
      <c r="C32" s="8"/>
      <c r="D32" s="8"/>
      <c r="E32" s="8"/>
      <c r="F32" s="8"/>
      <c r="G32" s="8"/>
      <c r="H32" s="8"/>
      <c r="I32" s="8"/>
      <c r="J32" s="8"/>
      <c r="K32" s="8"/>
    </row>
  </sheetData>
  <mergeCells count="1">
    <mergeCell ref="B1:K2"/>
  </mergeCells>
  <phoneticPr fontId="4" type="noConversion"/>
  <pageMargins left="0.98425196850393704" right="7.874015748031496E-2" top="0.6692913385826772" bottom="0.59055118110236215" header="0.5" footer="0.5"/>
  <pageSetup paperSize="9" scale="85" orientation="landscape" copies="0"/>
  <headerFooter alignWithMargins="0"/>
  <rowBreaks count="1" manualBreakCount="1">
    <brk id="30" min="2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O129"/>
  <sheetViews>
    <sheetView workbookViewId="0">
      <pane ySplit="4" topLeftCell="A109" activePane="bottomLeft" state="frozen"/>
      <selection pane="bottomLeft" activeCell="G121" sqref="G121"/>
    </sheetView>
  </sheetViews>
  <sheetFormatPr defaultRowHeight="12.75"/>
  <cols>
    <col min="1" max="1" width="0.7109375" customWidth="1"/>
    <col min="2" max="2" width="5" customWidth="1"/>
    <col min="3" max="3" width="20.28515625" customWidth="1"/>
    <col min="4" max="4" width="16.85546875" customWidth="1"/>
    <col min="5" max="5" width="6.85546875" customWidth="1"/>
    <col min="6" max="6" width="4.28515625" customWidth="1"/>
    <col min="7" max="7" width="11.28515625" customWidth="1"/>
    <col min="8" max="8" width="12.140625" customWidth="1"/>
    <col min="9" max="9" width="11" customWidth="1"/>
    <col min="10" max="10" width="12.140625" customWidth="1"/>
    <col min="11" max="11" width="10.7109375" customWidth="1"/>
    <col min="12" max="12" width="12" customWidth="1"/>
    <col min="13" max="13" width="11" customWidth="1"/>
    <col min="14" max="14" width="12" customWidth="1"/>
    <col min="15" max="15" width="8.5703125" customWidth="1"/>
  </cols>
  <sheetData>
    <row r="1" spans="2:15" ht="24.95" customHeight="1">
      <c r="B1" s="47" t="s">
        <v>33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2:15" ht="9.9499999999999993" customHeight="1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2:15" ht="15.4" customHeight="1">
      <c r="B3" s="53" t="s">
        <v>333</v>
      </c>
      <c r="C3" s="55" t="s">
        <v>219</v>
      </c>
      <c r="D3" s="55" t="s">
        <v>263</v>
      </c>
      <c r="E3" s="55" t="s">
        <v>10</v>
      </c>
      <c r="F3" s="55" t="s">
        <v>123</v>
      </c>
      <c r="G3" s="49" t="s">
        <v>324</v>
      </c>
      <c r="H3" s="50"/>
      <c r="I3" s="49" t="s">
        <v>285</v>
      </c>
      <c r="J3" s="50"/>
      <c r="K3" s="49" t="s">
        <v>210</v>
      </c>
      <c r="L3" s="50"/>
      <c r="M3" s="49" t="s">
        <v>17</v>
      </c>
      <c r="N3" s="50"/>
      <c r="O3" s="51" t="s">
        <v>82</v>
      </c>
    </row>
    <row r="4" spans="2:15" ht="19.7" customHeight="1">
      <c r="B4" s="54"/>
      <c r="C4" s="56"/>
      <c r="D4" s="56"/>
      <c r="E4" s="56"/>
      <c r="F4" s="56"/>
      <c r="G4" s="12" t="s">
        <v>1</v>
      </c>
      <c r="H4" s="11" t="s">
        <v>175</v>
      </c>
      <c r="I4" s="12" t="s">
        <v>1</v>
      </c>
      <c r="J4" s="11" t="s">
        <v>175</v>
      </c>
      <c r="K4" s="12" t="s">
        <v>1</v>
      </c>
      <c r="L4" s="11" t="s">
        <v>175</v>
      </c>
      <c r="M4" s="12" t="s">
        <v>1</v>
      </c>
      <c r="N4" s="11" t="s">
        <v>175</v>
      </c>
      <c r="O4" s="52"/>
    </row>
    <row r="5" spans="2:15" ht="19.7" customHeight="1">
      <c r="B5" s="21" t="s">
        <v>116</v>
      </c>
      <c r="C5" s="22" t="s">
        <v>281</v>
      </c>
      <c r="D5" s="22" t="s">
        <v>336</v>
      </c>
      <c r="E5" s="15"/>
      <c r="F5" s="28" t="s">
        <v>336</v>
      </c>
      <c r="G5" s="20"/>
      <c r="H5" s="29"/>
      <c r="I5" s="20"/>
      <c r="J5" s="29"/>
      <c r="K5" s="20"/>
      <c r="L5" s="29"/>
      <c r="M5" s="20"/>
      <c r="N5" s="29"/>
      <c r="O5" s="30" t="s">
        <v>336</v>
      </c>
    </row>
    <row r="6" spans="2:15" ht="19.7" customHeight="1">
      <c r="B6" s="21" t="s">
        <v>164</v>
      </c>
      <c r="C6" s="22" t="s">
        <v>94</v>
      </c>
      <c r="D6" s="22" t="s">
        <v>336</v>
      </c>
      <c r="E6" s="15"/>
      <c r="F6" s="28" t="s">
        <v>336</v>
      </c>
      <c r="G6" s="20"/>
      <c r="H6" s="29"/>
      <c r="I6" s="20"/>
      <c r="J6" s="29"/>
      <c r="K6" s="20"/>
      <c r="L6" s="29"/>
      <c r="M6" s="20"/>
      <c r="N6" s="29"/>
      <c r="O6" s="30" t="s">
        <v>336</v>
      </c>
    </row>
    <row r="7" spans="2:15" ht="19.7" customHeight="1">
      <c r="B7" s="21" t="s">
        <v>7</v>
      </c>
      <c r="C7" s="22" t="s">
        <v>244</v>
      </c>
      <c r="D7" s="22" t="s">
        <v>336</v>
      </c>
      <c r="E7" s="15"/>
      <c r="F7" s="28" t="s">
        <v>336</v>
      </c>
      <c r="G7" s="20"/>
      <c r="H7" s="29"/>
      <c r="I7" s="20"/>
      <c r="J7" s="29"/>
      <c r="K7" s="20"/>
      <c r="L7" s="29"/>
      <c r="M7" s="20"/>
      <c r="N7" s="29"/>
      <c r="O7" s="30" t="s">
        <v>336</v>
      </c>
    </row>
    <row r="8" spans="2:15" ht="19.7" customHeight="1">
      <c r="B8" s="25" t="s">
        <v>336</v>
      </c>
      <c r="C8" s="13" t="s">
        <v>118</v>
      </c>
      <c r="D8" s="13" t="s">
        <v>296</v>
      </c>
      <c r="E8" s="15">
        <v>1805</v>
      </c>
      <c r="F8" s="14" t="s">
        <v>241</v>
      </c>
      <c r="G8" s="20"/>
      <c r="H8" s="24"/>
      <c r="I8" s="23"/>
      <c r="J8" s="24"/>
      <c r="K8" s="23"/>
      <c r="L8" s="24"/>
      <c r="M8" s="23"/>
      <c r="N8" s="24"/>
      <c r="O8" s="16" t="s">
        <v>55</v>
      </c>
    </row>
    <row r="9" spans="2:15" ht="19.7" customHeight="1">
      <c r="B9" s="21" t="s">
        <v>249</v>
      </c>
      <c r="C9" s="22" t="s">
        <v>279</v>
      </c>
      <c r="D9" s="22" t="s">
        <v>336</v>
      </c>
      <c r="E9" s="15"/>
      <c r="F9" s="28" t="s">
        <v>336</v>
      </c>
      <c r="G9" s="20"/>
      <c r="H9" s="29"/>
      <c r="I9" s="20"/>
      <c r="J9" s="29"/>
      <c r="K9" s="20"/>
      <c r="L9" s="29"/>
      <c r="M9" s="20"/>
      <c r="N9" s="29"/>
      <c r="O9" s="30" t="s">
        <v>336</v>
      </c>
    </row>
    <row r="10" spans="2:15" ht="19.7" customHeight="1">
      <c r="B10" s="25" t="s">
        <v>336</v>
      </c>
      <c r="C10" s="13" t="s">
        <v>279</v>
      </c>
      <c r="D10" s="13" t="s">
        <v>296</v>
      </c>
      <c r="E10" s="15">
        <v>35</v>
      </c>
      <c r="F10" s="14" t="s">
        <v>241</v>
      </c>
      <c r="G10" s="20"/>
      <c r="H10" s="24"/>
      <c r="I10" s="23"/>
      <c r="J10" s="24"/>
      <c r="K10" s="23"/>
      <c r="L10" s="24"/>
      <c r="M10" s="23"/>
      <c r="N10" s="24"/>
      <c r="O10" s="16" t="s">
        <v>174</v>
      </c>
    </row>
    <row r="11" spans="2:15" ht="19.7" customHeight="1">
      <c r="B11" s="21" t="s">
        <v>44</v>
      </c>
      <c r="C11" s="22" t="s">
        <v>207</v>
      </c>
      <c r="D11" s="22" t="s">
        <v>336</v>
      </c>
      <c r="E11" s="15"/>
      <c r="F11" s="28" t="s">
        <v>336</v>
      </c>
      <c r="G11" s="20"/>
      <c r="H11" s="29"/>
      <c r="I11" s="20"/>
      <c r="J11" s="29"/>
      <c r="K11" s="20"/>
      <c r="L11" s="29"/>
      <c r="M11" s="20"/>
      <c r="N11" s="29"/>
      <c r="O11" s="30" t="s">
        <v>336</v>
      </c>
    </row>
    <row r="12" spans="2:15" ht="19.7" customHeight="1">
      <c r="B12" s="25" t="s">
        <v>336</v>
      </c>
      <c r="C12" s="13" t="s">
        <v>202</v>
      </c>
      <c r="D12" s="13" t="s">
        <v>296</v>
      </c>
      <c r="E12" s="15">
        <v>11</v>
      </c>
      <c r="F12" s="14" t="s">
        <v>241</v>
      </c>
      <c r="G12" s="20"/>
      <c r="H12" s="24"/>
      <c r="I12" s="23"/>
      <c r="J12" s="24"/>
      <c r="K12" s="23"/>
      <c r="L12" s="24"/>
      <c r="M12" s="23"/>
      <c r="N12" s="24"/>
      <c r="O12" s="16" t="s">
        <v>40</v>
      </c>
    </row>
    <row r="13" spans="2:15" ht="19.7" customHeight="1">
      <c r="B13" s="21" t="s">
        <v>186</v>
      </c>
      <c r="C13" s="22" t="s">
        <v>161</v>
      </c>
      <c r="D13" s="22" t="s">
        <v>336</v>
      </c>
      <c r="E13" s="15"/>
      <c r="F13" s="28" t="s">
        <v>336</v>
      </c>
      <c r="G13" s="20"/>
      <c r="H13" s="29"/>
      <c r="I13" s="20"/>
      <c r="J13" s="29"/>
      <c r="K13" s="20"/>
      <c r="L13" s="29"/>
      <c r="M13" s="20"/>
      <c r="N13" s="29"/>
      <c r="O13" s="30" t="s">
        <v>336</v>
      </c>
    </row>
    <row r="14" spans="2:15" ht="19.7" customHeight="1">
      <c r="B14" s="25" t="s">
        <v>336</v>
      </c>
      <c r="C14" s="13" t="s">
        <v>81</v>
      </c>
      <c r="D14" s="13" t="s">
        <v>262</v>
      </c>
      <c r="E14" s="15">
        <v>1830</v>
      </c>
      <c r="F14" s="14" t="s">
        <v>241</v>
      </c>
      <c r="G14" s="20"/>
      <c r="H14" s="24"/>
      <c r="I14" s="23"/>
      <c r="J14" s="24"/>
      <c r="K14" s="23"/>
      <c r="L14" s="24"/>
      <c r="M14" s="23"/>
      <c r="N14" s="24"/>
      <c r="O14" s="16" t="s">
        <v>209</v>
      </c>
    </row>
    <row r="15" spans="2:15" ht="19.7" customHeight="1">
      <c r="B15" s="21" t="s">
        <v>31</v>
      </c>
      <c r="C15" s="22" t="s">
        <v>231</v>
      </c>
      <c r="D15" s="22" t="s">
        <v>336</v>
      </c>
      <c r="E15" s="15"/>
      <c r="F15" s="28" t="s">
        <v>336</v>
      </c>
      <c r="G15" s="20"/>
      <c r="H15" s="29"/>
      <c r="I15" s="20"/>
      <c r="J15" s="29"/>
      <c r="K15" s="20"/>
      <c r="L15" s="29"/>
      <c r="M15" s="20"/>
      <c r="N15" s="29"/>
      <c r="O15" s="30" t="s">
        <v>336</v>
      </c>
    </row>
    <row r="16" spans="2:15" ht="19.7" customHeight="1">
      <c r="B16" s="25" t="s">
        <v>336</v>
      </c>
      <c r="C16" s="13" t="s">
        <v>231</v>
      </c>
      <c r="D16" s="13" t="s">
        <v>296</v>
      </c>
      <c r="E16" s="15">
        <v>1</v>
      </c>
      <c r="F16" s="14" t="s">
        <v>241</v>
      </c>
      <c r="G16" s="20"/>
      <c r="H16" s="24"/>
      <c r="I16" s="23"/>
      <c r="J16" s="24"/>
      <c r="K16" s="23"/>
      <c r="L16" s="24"/>
      <c r="M16" s="23"/>
      <c r="N16" s="24"/>
      <c r="O16" s="16" t="s">
        <v>80</v>
      </c>
    </row>
    <row r="17" spans="2:15" ht="19.7" customHeight="1">
      <c r="B17" s="21" t="s">
        <v>250</v>
      </c>
      <c r="C17" s="22" t="s">
        <v>39</v>
      </c>
      <c r="D17" s="22" t="s">
        <v>336</v>
      </c>
      <c r="E17" s="15"/>
      <c r="F17" s="28" t="s">
        <v>336</v>
      </c>
      <c r="G17" s="20"/>
      <c r="H17" s="29"/>
      <c r="I17" s="20"/>
      <c r="J17" s="29"/>
      <c r="K17" s="20"/>
      <c r="L17" s="29"/>
      <c r="M17" s="20"/>
      <c r="N17" s="29"/>
      <c r="O17" s="30" t="s">
        <v>336</v>
      </c>
    </row>
    <row r="18" spans="2:15" ht="19.7" customHeight="1">
      <c r="B18" s="21" t="s">
        <v>307</v>
      </c>
      <c r="C18" s="22" t="s">
        <v>35</v>
      </c>
      <c r="D18" s="22" t="s">
        <v>336</v>
      </c>
      <c r="E18" s="15"/>
      <c r="F18" s="28" t="s">
        <v>336</v>
      </c>
      <c r="G18" s="20"/>
      <c r="H18" s="29"/>
      <c r="I18" s="20"/>
      <c r="J18" s="29"/>
      <c r="K18" s="20"/>
      <c r="L18" s="29"/>
      <c r="M18" s="20"/>
      <c r="N18" s="24"/>
      <c r="O18" s="30" t="s">
        <v>336</v>
      </c>
    </row>
    <row r="19" spans="2:15" ht="19.7" customHeight="1">
      <c r="B19" s="25" t="s">
        <v>336</v>
      </c>
      <c r="C19" s="13" t="s">
        <v>196</v>
      </c>
      <c r="D19" s="13" t="s">
        <v>6</v>
      </c>
      <c r="E19" s="15">
        <v>15</v>
      </c>
      <c r="F19" s="14" t="s">
        <v>126</v>
      </c>
      <c r="G19" s="20"/>
      <c r="H19" s="24"/>
      <c r="I19" s="23"/>
      <c r="J19" s="24"/>
      <c r="K19" s="23"/>
      <c r="L19" s="24"/>
      <c r="M19" s="23"/>
      <c r="N19" s="24"/>
      <c r="O19" s="16" t="s">
        <v>201</v>
      </c>
    </row>
    <row r="20" spans="2:15" ht="19.7" customHeight="1">
      <c r="B20" s="21" t="s">
        <v>105</v>
      </c>
      <c r="C20" s="22" t="s">
        <v>230</v>
      </c>
      <c r="D20" s="22" t="s">
        <v>336</v>
      </c>
      <c r="E20" s="15"/>
      <c r="F20" s="28" t="s">
        <v>336</v>
      </c>
      <c r="G20" s="20"/>
      <c r="H20" s="29"/>
      <c r="I20" s="20"/>
      <c r="J20" s="29"/>
      <c r="K20" s="20"/>
      <c r="L20" s="29"/>
      <c r="M20" s="20"/>
      <c r="N20" s="24"/>
      <c r="O20" s="30" t="s">
        <v>336</v>
      </c>
    </row>
    <row r="21" spans="2:15" ht="19.7" customHeight="1">
      <c r="B21" s="25" t="s">
        <v>336</v>
      </c>
      <c r="C21" s="13" t="s">
        <v>230</v>
      </c>
      <c r="D21" s="13" t="s">
        <v>147</v>
      </c>
      <c r="E21" s="15">
        <v>4</v>
      </c>
      <c r="F21" s="14" t="s">
        <v>214</v>
      </c>
      <c r="G21" s="20"/>
      <c r="H21" s="24"/>
      <c r="I21" s="23"/>
      <c r="J21" s="24"/>
      <c r="K21" s="23"/>
      <c r="L21" s="24"/>
      <c r="M21" s="23"/>
      <c r="N21" s="24"/>
      <c r="O21" s="16" t="s">
        <v>323</v>
      </c>
    </row>
    <row r="22" spans="2:15" ht="19.7" customHeight="1">
      <c r="B22" s="21" t="s">
        <v>258</v>
      </c>
      <c r="C22" s="22" t="s">
        <v>74</v>
      </c>
      <c r="D22" s="22" t="s">
        <v>336</v>
      </c>
      <c r="E22" s="15"/>
      <c r="F22" s="28" t="s">
        <v>336</v>
      </c>
      <c r="G22" s="20"/>
      <c r="H22" s="29"/>
      <c r="I22" s="20"/>
      <c r="J22" s="29"/>
      <c r="K22" s="20"/>
      <c r="L22" s="29"/>
      <c r="M22" s="20"/>
      <c r="N22" s="29"/>
      <c r="O22" s="30" t="s">
        <v>336</v>
      </c>
    </row>
    <row r="23" spans="2:15" ht="19.7" customHeight="1">
      <c r="B23" s="25" t="s">
        <v>336</v>
      </c>
      <c r="C23" s="13" t="s">
        <v>120</v>
      </c>
      <c r="D23" s="13" t="s">
        <v>225</v>
      </c>
      <c r="E23" s="15">
        <v>324</v>
      </c>
      <c r="F23" s="14" t="s">
        <v>126</v>
      </c>
      <c r="G23" s="20"/>
      <c r="H23" s="24"/>
      <c r="I23" s="23"/>
      <c r="J23" s="24"/>
      <c r="K23" s="23"/>
      <c r="L23" s="24"/>
      <c r="M23" s="23"/>
      <c r="N23" s="24"/>
      <c r="O23" s="16" t="s">
        <v>115</v>
      </c>
    </row>
    <row r="24" spans="2:15" ht="19.7" customHeight="1">
      <c r="B24" s="25" t="s">
        <v>336</v>
      </c>
      <c r="C24" s="13" t="s">
        <v>120</v>
      </c>
      <c r="D24" s="13" t="s">
        <v>257</v>
      </c>
      <c r="E24" s="15">
        <v>394</v>
      </c>
      <c r="F24" s="14" t="s">
        <v>126</v>
      </c>
      <c r="G24" s="20"/>
      <c r="H24" s="24"/>
      <c r="I24" s="23"/>
      <c r="J24" s="24"/>
      <c r="K24" s="23"/>
      <c r="L24" s="24"/>
      <c r="M24" s="23"/>
      <c r="N24" s="24"/>
      <c r="O24" s="16" t="s">
        <v>295</v>
      </c>
    </row>
    <row r="25" spans="2:15" ht="19.7" customHeight="1">
      <c r="B25" s="25" t="s">
        <v>336</v>
      </c>
      <c r="C25" s="13" t="s">
        <v>297</v>
      </c>
      <c r="D25" s="13" t="s">
        <v>78</v>
      </c>
      <c r="E25" s="15">
        <v>4</v>
      </c>
      <c r="F25" s="14" t="s">
        <v>214</v>
      </c>
      <c r="G25" s="20"/>
      <c r="H25" s="24"/>
      <c r="I25" s="23"/>
      <c r="J25" s="24"/>
      <c r="K25" s="23"/>
      <c r="L25" s="24"/>
      <c r="M25" s="23"/>
      <c r="N25" s="24"/>
      <c r="O25" s="16" t="s">
        <v>103</v>
      </c>
    </row>
    <row r="26" spans="2:15" ht="19.7" customHeight="1">
      <c r="B26" s="21" t="s">
        <v>133</v>
      </c>
      <c r="C26" s="22" t="s">
        <v>193</v>
      </c>
      <c r="D26" s="22" t="s">
        <v>336</v>
      </c>
      <c r="E26" s="15"/>
      <c r="F26" s="28" t="s">
        <v>336</v>
      </c>
      <c r="G26" s="20"/>
      <c r="H26" s="29"/>
      <c r="I26" s="20"/>
      <c r="J26" s="29"/>
      <c r="K26" s="20"/>
      <c r="L26" s="29"/>
      <c r="M26" s="20"/>
      <c r="N26" s="24"/>
      <c r="O26" s="30" t="s">
        <v>336</v>
      </c>
    </row>
    <row r="27" spans="2:15" ht="19.7" customHeight="1">
      <c r="B27" s="25" t="s">
        <v>336</v>
      </c>
      <c r="C27" s="13" t="s">
        <v>146</v>
      </c>
      <c r="D27" s="13" t="s">
        <v>147</v>
      </c>
      <c r="E27" s="15">
        <v>4</v>
      </c>
      <c r="F27" s="14" t="s">
        <v>214</v>
      </c>
      <c r="G27" s="20"/>
      <c r="H27" s="24"/>
      <c r="I27" s="23"/>
      <c r="J27" s="24"/>
      <c r="K27" s="23"/>
      <c r="L27" s="24"/>
      <c r="M27" s="23"/>
      <c r="N27" s="24"/>
      <c r="O27" s="16" t="s">
        <v>306</v>
      </c>
    </row>
    <row r="28" spans="2:15" ht="19.7" customHeight="1">
      <c r="B28" s="21" t="s">
        <v>335</v>
      </c>
      <c r="C28" s="22" t="s">
        <v>104</v>
      </c>
      <c r="D28" s="22" t="s">
        <v>336</v>
      </c>
      <c r="E28" s="15"/>
      <c r="F28" s="28" t="s">
        <v>336</v>
      </c>
      <c r="G28" s="20"/>
      <c r="H28" s="29"/>
      <c r="I28" s="20"/>
      <c r="J28" s="29"/>
      <c r="K28" s="20"/>
      <c r="L28" s="29"/>
      <c r="M28" s="20"/>
      <c r="N28" s="29"/>
      <c r="O28" s="30" t="s">
        <v>336</v>
      </c>
    </row>
    <row r="29" spans="2:15" ht="19.7" customHeight="1">
      <c r="B29" s="21" t="s">
        <v>195</v>
      </c>
      <c r="C29" s="22" t="s">
        <v>5</v>
      </c>
      <c r="D29" s="22" t="s">
        <v>336</v>
      </c>
      <c r="E29" s="15"/>
      <c r="F29" s="28" t="s">
        <v>336</v>
      </c>
      <c r="G29" s="20"/>
      <c r="H29" s="29"/>
      <c r="I29" s="20"/>
      <c r="J29" s="29"/>
      <c r="K29" s="20"/>
      <c r="L29" s="29"/>
      <c r="M29" s="20"/>
      <c r="N29" s="29"/>
      <c r="O29" s="30" t="s">
        <v>336</v>
      </c>
    </row>
    <row r="30" spans="2:15" ht="19.7" customHeight="1">
      <c r="B30" s="26" t="s">
        <v>336</v>
      </c>
      <c r="C30" s="17" t="s">
        <v>125</v>
      </c>
      <c r="D30" s="17" t="s">
        <v>208</v>
      </c>
      <c r="E30" s="6">
        <v>1226</v>
      </c>
      <c r="F30" s="18" t="s">
        <v>251</v>
      </c>
      <c r="G30" s="5"/>
      <c r="H30" s="27"/>
      <c r="I30" s="5"/>
      <c r="J30" s="27"/>
      <c r="K30" s="5"/>
      <c r="L30" s="27"/>
      <c r="M30" s="5"/>
      <c r="N30" s="27"/>
      <c r="O30" s="19" t="s">
        <v>336</v>
      </c>
    </row>
    <row r="31" spans="2:15" ht="19.7" customHeight="1">
      <c r="B31" s="25" t="s">
        <v>336</v>
      </c>
      <c r="C31" s="13" t="s">
        <v>187</v>
      </c>
      <c r="D31" s="13" t="s">
        <v>52</v>
      </c>
      <c r="E31" s="15">
        <v>1226</v>
      </c>
      <c r="F31" s="14" t="s">
        <v>251</v>
      </c>
      <c r="G31" s="20"/>
      <c r="H31" s="24"/>
      <c r="I31" s="23"/>
      <c r="J31" s="24"/>
      <c r="K31" s="23"/>
      <c r="L31" s="24"/>
      <c r="M31" s="23"/>
      <c r="N31" s="24"/>
      <c r="O31" s="16" t="s">
        <v>88</v>
      </c>
    </row>
    <row r="32" spans="2:15" ht="19.7" customHeight="1">
      <c r="B32" s="25" t="s">
        <v>336</v>
      </c>
      <c r="C32" s="13" t="s">
        <v>28</v>
      </c>
      <c r="D32" s="13" t="s">
        <v>221</v>
      </c>
      <c r="E32" s="15">
        <v>1226</v>
      </c>
      <c r="F32" s="14" t="s">
        <v>251</v>
      </c>
      <c r="G32" s="20"/>
      <c r="H32" s="24"/>
      <c r="I32" s="23"/>
      <c r="J32" s="24"/>
      <c r="K32" s="23"/>
      <c r="L32" s="24"/>
      <c r="M32" s="23"/>
      <c r="N32" s="24"/>
      <c r="O32" s="16" t="s">
        <v>301</v>
      </c>
    </row>
    <row r="33" spans="2:15" ht="19.7" customHeight="1">
      <c r="B33" s="25" t="s">
        <v>336</v>
      </c>
      <c r="C33" s="13" t="s">
        <v>239</v>
      </c>
      <c r="D33" s="13" t="s">
        <v>52</v>
      </c>
      <c r="E33" s="15">
        <v>1226</v>
      </c>
      <c r="F33" s="14" t="s">
        <v>251</v>
      </c>
      <c r="G33" s="20"/>
      <c r="H33" s="24"/>
      <c r="I33" s="23"/>
      <c r="J33" s="24"/>
      <c r="K33" s="23"/>
      <c r="L33" s="24"/>
      <c r="M33" s="23"/>
      <c r="N33" s="24"/>
      <c r="O33" s="16" t="s">
        <v>87</v>
      </c>
    </row>
    <row r="34" spans="2:15" ht="19.7" customHeight="1">
      <c r="B34" s="25" t="s">
        <v>336</v>
      </c>
      <c r="C34" s="13" t="s">
        <v>117</v>
      </c>
      <c r="D34" s="13" t="s">
        <v>221</v>
      </c>
      <c r="E34" s="15">
        <v>1226</v>
      </c>
      <c r="F34" s="14" t="s">
        <v>251</v>
      </c>
      <c r="G34" s="20"/>
      <c r="H34" s="24"/>
      <c r="I34" s="23"/>
      <c r="J34" s="24"/>
      <c r="K34" s="23"/>
      <c r="L34" s="24"/>
      <c r="M34" s="23"/>
      <c r="N34" s="24"/>
      <c r="O34" s="16" t="s">
        <v>312</v>
      </c>
    </row>
    <row r="35" spans="2:15" ht="19.7" customHeight="1">
      <c r="B35" s="25" t="s">
        <v>336</v>
      </c>
      <c r="C35" s="13" t="s">
        <v>278</v>
      </c>
      <c r="D35" s="13" t="s">
        <v>76</v>
      </c>
      <c r="E35" s="15">
        <v>123</v>
      </c>
      <c r="F35" s="14" t="s">
        <v>241</v>
      </c>
      <c r="G35" s="20"/>
      <c r="H35" s="24"/>
      <c r="I35" s="23"/>
      <c r="J35" s="24"/>
      <c r="K35" s="23"/>
      <c r="L35" s="24"/>
      <c r="M35" s="23"/>
      <c r="N35" s="24"/>
      <c r="O35" s="16" t="s">
        <v>101</v>
      </c>
    </row>
    <row r="36" spans="2:15" ht="19.7" customHeight="1">
      <c r="B36" s="21" t="s">
        <v>67</v>
      </c>
      <c r="C36" s="22" t="s">
        <v>168</v>
      </c>
      <c r="D36" s="22" t="s">
        <v>336</v>
      </c>
      <c r="E36" s="15"/>
      <c r="F36" s="28" t="s">
        <v>336</v>
      </c>
      <c r="G36" s="20"/>
      <c r="H36" s="29"/>
      <c r="I36" s="20"/>
      <c r="J36" s="29"/>
      <c r="K36" s="20"/>
      <c r="L36" s="29"/>
      <c r="M36" s="20"/>
      <c r="N36" s="29"/>
      <c r="O36" s="30" t="s">
        <v>336</v>
      </c>
    </row>
    <row r="37" spans="2:15" ht="19.7" customHeight="1">
      <c r="B37" s="25" t="s">
        <v>336</v>
      </c>
      <c r="C37" s="13" t="s">
        <v>15</v>
      </c>
      <c r="D37" s="13" t="s">
        <v>129</v>
      </c>
      <c r="E37" s="15">
        <v>595</v>
      </c>
      <c r="F37" s="14" t="s">
        <v>251</v>
      </c>
      <c r="G37" s="20"/>
      <c r="H37" s="24"/>
      <c r="I37" s="20"/>
      <c r="J37" s="24"/>
      <c r="K37" s="20"/>
      <c r="L37" s="24"/>
      <c r="M37" s="20"/>
      <c r="N37" s="24"/>
      <c r="O37" s="16" t="s">
        <v>336</v>
      </c>
    </row>
    <row r="38" spans="2:15" ht="19.7" customHeight="1">
      <c r="B38" s="25" t="s">
        <v>336</v>
      </c>
      <c r="C38" s="13" t="s">
        <v>278</v>
      </c>
      <c r="D38" s="13" t="s">
        <v>76</v>
      </c>
      <c r="E38" s="15">
        <v>119</v>
      </c>
      <c r="F38" s="14" t="s">
        <v>241</v>
      </c>
      <c r="G38" s="20"/>
      <c r="H38" s="24"/>
      <c r="I38" s="23"/>
      <c r="J38" s="24"/>
      <c r="K38" s="23"/>
      <c r="L38" s="24"/>
      <c r="M38" s="23"/>
      <c r="N38" s="24"/>
      <c r="O38" s="16" t="s">
        <v>101</v>
      </c>
    </row>
    <row r="39" spans="2:15" ht="19.7" customHeight="1">
      <c r="B39" s="21" t="s">
        <v>216</v>
      </c>
      <c r="C39" s="22" t="s">
        <v>4</v>
      </c>
      <c r="D39" s="22" t="s">
        <v>336</v>
      </c>
      <c r="E39" s="15"/>
      <c r="F39" s="28" t="s">
        <v>336</v>
      </c>
      <c r="G39" s="20"/>
      <c r="H39" s="29"/>
      <c r="I39" s="20"/>
      <c r="J39" s="29"/>
      <c r="K39" s="20"/>
      <c r="L39" s="29"/>
      <c r="M39" s="20"/>
      <c r="N39" s="29"/>
      <c r="O39" s="30" t="s">
        <v>336</v>
      </c>
    </row>
    <row r="40" spans="2:15" ht="19.7" customHeight="1">
      <c r="B40" s="25" t="s">
        <v>336</v>
      </c>
      <c r="C40" s="13" t="s">
        <v>217</v>
      </c>
      <c r="D40" s="13" t="s">
        <v>37</v>
      </c>
      <c r="E40" s="15">
        <v>560</v>
      </c>
      <c r="F40" s="14" t="s">
        <v>241</v>
      </c>
      <c r="G40" s="20"/>
      <c r="H40" s="24"/>
      <c r="I40" s="23"/>
      <c r="J40" s="24"/>
      <c r="K40" s="23"/>
      <c r="L40" s="24"/>
      <c r="M40" s="23"/>
      <c r="N40" s="24"/>
      <c r="O40" s="16" t="s">
        <v>319</v>
      </c>
    </row>
    <row r="41" spans="2:15" ht="19.7" customHeight="1">
      <c r="B41" s="25" t="s">
        <v>336</v>
      </c>
      <c r="C41" s="13" t="s">
        <v>278</v>
      </c>
      <c r="D41" s="13" t="s">
        <v>76</v>
      </c>
      <c r="E41" s="15">
        <v>560</v>
      </c>
      <c r="F41" s="14" t="s">
        <v>241</v>
      </c>
      <c r="G41" s="20"/>
      <c r="H41" s="24"/>
      <c r="I41" s="23"/>
      <c r="J41" s="24"/>
      <c r="K41" s="23"/>
      <c r="L41" s="24"/>
      <c r="M41" s="23"/>
      <c r="N41" s="24"/>
      <c r="O41" s="16" t="s">
        <v>101</v>
      </c>
    </row>
    <row r="42" spans="2:15" ht="19.7" customHeight="1">
      <c r="B42" s="21" t="s">
        <v>0</v>
      </c>
      <c r="C42" s="22" t="s">
        <v>205</v>
      </c>
      <c r="D42" s="22" t="s">
        <v>336</v>
      </c>
      <c r="E42" s="15"/>
      <c r="F42" s="28" t="s">
        <v>336</v>
      </c>
      <c r="G42" s="20"/>
      <c r="H42" s="29"/>
      <c r="I42" s="20"/>
      <c r="J42" s="29"/>
      <c r="K42" s="20"/>
      <c r="L42" s="29"/>
      <c r="M42" s="20"/>
      <c r="N42" s="24"/>
      <c r="O42" s="30" t="s">
        <v>336</v>
      </c>
    </row>
    <row r="43" spans="2:15" ht="19.7" customHeight="1">
      <c r="B43" s="25" t="s">
        <v>336</v>
      </c>
      <c r="C43" s="13" t="s">
        <v>148</v>
      </c>
      <c r="D43" s="13" t="s">
        <v>41</v>
      </c>
      <c r="E43" s="15">
        <v>32</v>
      </c>
      <c r="F43" s="14" t="s">
        <v>126</v>
      </c>
      <c r="G43" s="20"/>
      <c r="H43" s="24"/>
      <c r="I43" s="23"/>
      <c r="J43" s="24"/>
      <c r="K43" s="23"/>
      <c r="L43" s="24"/>
      <c r="M43" s="23"/>
      <c r="N43" s="24"/>
      <c r="O43" s="16" t="s">
        <v>245</v>
      </c>
    </row>
    <row r="44" spans="2:15" ht="19.7" customHeight="1">
      <c r="B44" s="25" t="s">
        <v>336</v>
      </c>
      <c r="C44" s="13" t="s">
        <v>200</v>
      </c>
      <c r="D44" s="13" t="s">
        <v>13</v>
      </c>
      <c r="E44" s="15">
        <v>18</v>
      </c>
      <c r="F44" s="14" t="s">
        <v>241</v>
      </c>
      <c r="G44" s="20"/>
      <c r="H44" s="24"/>
      <c r="I44" s="23"/>
      <c r="J44" s="24"/>
      <c r="K44" s="23"/>
      <c r="L44" s="24"/>
      <c r="M44" s="23"/>
      <c r="N44" s="24"/>
      <c r="O44" s="16" t="s">
        <v>326</v>
      </c>
    </row>
    <row r="45" spans="2:15" ht="19.7" customHeight="1">
      <c r="B45" s="21" t="s">
        <v>77</v>
      </c>
      <c r="C45" s="22" t="s">
        <v>277</v>
      </c>
      <c r="D45" s="22" t="s">
        <v>336</v>
      </c>
      <c r="E45" s="15"/>
      <c r="F45" s="28" t="s">
        <v>336</v>
      </c>
      <c r="G45" s="20"/>
      <c r="H45" s="29"/>
      <c r="I45" s="20"/>
      <c r="J45" s="29"/>
      <c r="K45" s="20"/>
      <c r="L45" s="29"/>
      <c r="M45" s="20"/>
      <c r="N45" s="29"/>
      <c r="O45" s="30" t="s">
        <v>336</v>
      </c>
    </row>
    <row r="46" spans="2:15" ht="19.7" customHeight="1">
      <c r="B46" s="21" t="s">
        <v>71</v>
      </c>
      <c r="C46" s="22" t="s">
        <v>293</v>
      </c>
      <c r="D46" s="22" t="s">
        <v>336</v>
      </c>
      <c r="E46" s="15"/>
      <c r="F46" s="28" t="s">
        <v>336</v>
      </c>
      <c r="G46" s="20"/>
      <c r="H46" s="29"/>
      <c r="I46" s="20"/>
      <c r="J46" s="24"/>
      <c r="K46" s="20"/>
      <c r="L46" s="24"/>
      <c r="M46" s="20"/>
      <c r="N46" s="29"/>
      <c r="O46" s="30" t="s">
        <v>336</v>
      </c>
    </row>
    <row r="47" spans="2:15" ht="19.7" customHeight="1">
      <c r="B47" s="25" t="s">
        <v>336</v>
      </c>
      <c r="C47" s="13" t="s">
        <v>68</v>
      </c>
      <c r="D47" s="13" t="s">
        <v>184</v>
      </c>
      <c r="E47" s="15">
        <v>1</v>
      </c>
      <c r="F47" s="14" t="s">
        <v>127</v>
      </c>
      <c r="G47" s="20"/>
      <c r="H47" s="24"/>
      <c r="I47" s="23"/>
      <c r="J47" s="24"/>
      <c r="K47" s="23"/>
      <c r="L47" s="24"/>
      <c r="M47" s="23"/>
      <c r="N47" s="24"/>
      <c r="O47" s="16" t="s">
        <v>122</v>
      </c>
    </row>
    <row r="48" spans="2:15" ht="19.7" customHeight="1">
      <c r="B48" s="25" t="s">
        <v>336</v>
      </c>
      <c r="C48" s="13" t="s">
        <v>84</v>
      </c>
      <c r="D48" s="13" t="s">
        <v>184</v>
      </c>
      <c r="E48" s="15">
        <v>1</v>
      </c>
      <c r="F48" s="14" t="s">
        <v>127</v>
      </c>
      <c r="G48" s="20"/>
      <c r="H48" s="24"/>
      <c r="I48" s="23"/>
      <c r="J48" s="24"/>
      <c r="K48" s="23"/>
      <c r="L48" s="24"/>
      <c r="M48" s="23"/>
      <c r="N48" s="24"/>
      <c r="O48" s="16" t="s">
        <v>179</v>
      </c>
    </row>
    <row r="49" spans="2:15" ht="19.7" customHeight="1">
      <c r="B49" s="21" t="s">
        <v>189</v>
      </c>
      <c r="C49" s="22" t="s">
        <v>236</v>
      </c>
      <c r="D49" s="22" t="s">
        <v>336</v>
      </c>
      <c r="E49" s="15"/>
      <c r="F49" s="28" t="s">
        <v>336</v>
      </c>
      <c r="G49" s="20"/>
      <c r="H49" s="29"/>
      <c r="I49" s="20"/>
      <c r="J49" s="29"/>
      <c r="K49" s="20"/>
      <c r="L49" s="29"/>
      <c r="M49" s="20"/>
      <c r="N49" s="29"/>
      <c r="O49" s="30" t="s">
        <v>336</v>
      </c>
    </row>
    <row r="50" spans="2:15" ht="19.7" customHeight="1">
      <c r="B50" s="25" t="s">
        <v>140</v>
      </c>
      <c r="C50" s="13" t="s">
        <v>252</v>
      </c>
      <c r="D50" s="13" t="s">
        <v>336</v>
      </c>
      <c r="E50" s="15"/>
      <c r="F50" s="14" t="s">
        <v>336</v>
      </c>
      <c r="G50" s="20"/>
      <c r="H50" s="24"/>
      <c r="I50" s="20"/>
      <c r="J50" s="15"/>
      <c r="K50" s="20"/>
      <c r="L50" s="15"/>
      <c r="M50" s="20"/>
      <c r="N50" s="15"/>
      <c r="O50" s="16" t="s">
        <v>336</v>
      </c>
    </row>
    <row r="51" spans="2:15" ht="19.7" customHeight="1">
      <c r="B51" s="25" t="s">
        <v>336</v>
      </c>
      <c r="C51" s="13" t="s">
        <v>124</v>
      </c>
      <c r="D51" s="13" t="s">
        <v>51</v>
      </c>
      <c r="E51" s="15">
        <v>2</v>
      </c>
      <c r="F51" s="14" t="s">
        <v>96</v>
      </c>
      <c r="G51" s="20"/>
      <c r="H51" s="24"/>
      <c r="I51" s="23"/>
      <c r="J51" s="24"/>
      <c r="K51" s="23"/>
      <c r="L51" s="24"/>
      <c r="M51" s="23"/>
      <c r="N51" s="24"/>
      <c r="O51" s="16" t="s">
        <v>57</v>
      </c>
    </row>
    <row r="52" spans="2:15" ht="19.7" customHeight="1">
      <c r="B52" s="25" t="s">
        <v>280</v>
      </c>
      <c r="C52" s="13" t="s">
        <v>56</v>
      </c>
      <c r="D52" s="13" t="s">
        <v>336</v>
      </c>
      <c r="E52" s="15"/>
      <c r="F52" s="14" t="s">
        <v>336</v>
      </c>
      <c r="G52" s="20"/>
      <c r="H52" s="24"/>
      <c r="I52" s="20"/>
      <c r="J52" s="15"/>
      <c r="K52" s="20"/>
      <c r="L52" s="15"/>
      <c r="M52" s="20"/>
      <c r="N52" s="15"/>
      <c r="O52" s="16" t="s">
        <v>336</v>
      </c>
    </row>
    <row r="53" spans="2:15" ht="19.7" customHeight="1">
      <c r="B53" s="25" t="s">
        <v>336</v>
      </c>
      <c r="C53" s="13" t="s">
        <v>256</v>
      </c>
      <c r="D53" s="13" t="s">
        <v>169</v>
      </c>
      <c r="E53" s="15">
        <v>20</v>
      </c>
      <c r="F53" s="14" t="s">
        <v>126</v>
      </c>
      <c r="G53" s="20"/>
      <c r="H53" s="24"/>
      <c r="I53" s="23"/>
      <c r="J53" s="24"/>
      <c r="K53" s="23"/>
      <c r="L53" s="24"/>
      <c r="M53" s="23"/>
      <c r="N53" s="24"/>
      <c r="O53" s="16" t="s">
        <v>215</v>
      </c>
    </row>
    <row r="54" spans="2:15" ht="19.7" customHeight="1">
      <c r="B54" s="21" t="s">
        <v>30</v>
      </c>
      <c r="C54" s="22" t="s">
        <v>36</v>
      </c>
      <c r="D54" s="22" t="s">
        <v>336</v>
      </c>
      <c r="E54" s="15"/>
      <c r="F54" s="28" t="s">
        <v>336</v>
      </c>
      <c r="G54" s="20"/>
      <c r="H54" s="29"/>
      <c r="I54" s="20"/>
      <c r="J54" s="24"/>
      <c r="K54" s="20"/>
      <c r="L54" s="24"/>
      <c r="M54" s="20"/>
      <c r="N54" s="29"/>
      <c r="O54" s="30" t="s">
        <v>336</v>
      </c>
    </row>
    <row r="55" spans="2:15" ht="19.7" customHeight="1">
      <c r="B55" s="25" t="s">
        <v>336</v>
      </c>
      <c r="C55" s="13" t="s">
        <v>294</v>
      </c>
      <c r="D55" s="13" t="s">
        <v>287</v>
      </c>
      <c r="E55" s="15">
        <v>1</v>
      </c>
      <c r="F55" s="14" t="s">
        <v>266</v>
      </c>
      <c r="G55" s="20"/>
      <c r="H55" s="24"/>
      <c r="I55" s="23"/>
      <c r="J55" s="24"/>
      <c r="K55" s="23"/>
      <c r="L55" s="24"/>
      <c r="M55" s="23"/>
      <c r="N55" s="24"/>
      <c r="O55" s="16" t="s">
        <v>14</v>
      </c>
    </row>
    <row r="56" spans="2:15" ht="19.7" customHeight="1">
      <c r="B56" s="26" t="s">
        <v>336</v>
      </c>
      <c r="C56" s="17" t="s">
        <v>294</v>
      </c>
      <c r="D56" s="17" t="s">
        <v>95</v>
      </c>
      <c r="E56" s="6">
        <v>1</v>
      </c>
      <c r="F56" s="18" t="s">
        <v>266</v>
      </c>
      <c r="G56" s="5"/>
      <c r="H56" s="27"/>
      <c r="I56" s="32"/>
      <c r="J56" s="27"/>
      <c r="K56" s="32"/>
      <c r="L56" s="27"/>
      <c r="M56" s="32"/>
      <c r="N56" s="27"/>
      <c r="O56" s="19" t="s">
        <v>222</v>
      </c>
    </row>
    <row r="57" spans="2:15" ht="19.7" customHeight="1">
      <c r="B57" s="21" t="s">
        <v>238</v>
      </c>
      <c r="C57" s="22" t="s">
        <v>24</v>
      </c>
      <c r="D57" s="22" t="s">
        <v>336</v>
      </c>
      <c r="E57" s="15"/>
      <c r="F57" s="28" t="s">
        <v>336</v>
      </c>
      <c r="G57" s="20"/>
      <c r="H57" s="29"/>
      <c r="I57" s="20"/>
      <c r="J57" s="29"/>
      <c r="K57" s="20"/>
      <c r="L57" s="29"/>
      <c r="M57" s="20"/>
      <c r="N57" s="29"/>
      <c r="O57" s="30" t="s">
        <v>336</v>
      </c>
    </row>
    <row r="58" spans="2:15" ht="19.7" customHeight="1">
      <c r="B58" s="25" t="s">
        <v>336</v>
      </c>
      <c r="C58" s="13" t="s">
        <v>24</v>
      </c>
      <c r="D58" s="13" t="s">
        <v>246</v>
      </c>
      <c r="E58" s="15">
        <v>1</v>
      </c>
      <c r="F58" s="14" t="s">
        <v>214</v>
      </c>
      <c r="G58" s="20"/>
      <c r="H58" s="24"/>
      <c r="I58" s="23"/>
      <c r="J58" s="24"/>
      <c r="K58" s="23"/>
      <c r="L58" s="24"/>
      <c r="M58" s="23"/>
      <c r="N58" s="24"/>
      <c r="O58" s="16" t="s">
        <v>27</v>
      </c>
    </row>
    <row r="59" spans="2:15" ht="19.7" customHeight="1">
      <c r="B59" s="25" t="s">
        <v>336</v>
      </c>
      <c r="C59" s="13" t="s">
        <v>226</v>
      </c>
      <c r="D59" s="13" t="s">
        <v>72</v>
      </c>
      <c r="E59" s="15">
        <v>2</v>
      </c>
      <c r="F59" s="14" t="s">
        <v>251</v>
      </c>
      <c r="G59" s="20"/>
      <c r="H59" s="24"/>
      <c r="I59" s="23"/>
      <c r="J59" s="24"/>
      <c r="K59" s="23"/>
      <c r="L59" s="24"/>
      <c r="M59" s="23"/>
      <c r="N59" s="24"/>
      <c r="O59" s="16" t="s">
        <v>20</v>
      </c>
    </row>
    <row r="60" spans="2:15" ht="19.7" customHeight="1">
      <c r="B60" s="21" t="s">
        <v>61</v>
      </c>
      <c r="C60" s="22" t="s">
        <v>3</v>
      </c>
      <c r="D60" s="22" t="s">
        <v>336</v>
      </c>
      <c r="E60" s="15"/>
      <c r="F60" s="28" t="s">
        <v>336</v>
      </c>
      <c r="G60" s="20"/>
      <c r="H60" s="29"/>
      <c r="I60" s="20"/>
      <c r="J60" s="24"/>
      <c r="K60" s="20"/>
      <c r="L60" s="24"/>
      <c r="M60" s="20"/>
      <c r="N60" s="29"/>
      <c r="O60" s="30" t="s">
        <v>336</v>
      </c>
    </row>
    <row r="61" spans="2:15" ht="19.7" customHeight="1">
      <c r="B61" s="25" t="s">
        <v>336</v>
      </c>
      <c r="C61" s="13" t="s">
        <v>232</v>
      </c>
      <c r="D61" s="13" t="s">
        <v>85</v>
      </c>
      <c r="E61" s="15">
        <v>1</v>
      </c>
      <c r="F61" s="14" t="s">
        <v>235</v>
      </c>
      <c r="G61" s="20"/>
      <c r="H61" s="24"/>
      <c r="I61" s="23"/>
      <c r="J61" s="24"/>
      <c r="K61" s="23"/>
      <c r="L61" s="24"/>
      <c r="M61" s="23"/>
      <c r="N61" s="24"/>
      <c r="O61" s="16" t="s">
        <v>336</v>
      </c>
    </row>
    <row r="62" spans="2:15" ht="19.7" customHeight="1">
      <c r="B62" s="25" t="s">
        <v>336</v>
      </c>
      <c r="C62" s="13" t="s">
        <v>46</v>
      </c>
      <c r="D62" s="13" t="s">
        <v>156</v>
      </c>
      <c r="E62" s="15">
        <v>1</v>
      </c>
      <c r="F62" s="14" t="s">
        <v>235</v>
      </c>
      <c r="G62" s="20"/>
      <c r="H62" s="24"/>
      <c r="I62" s="23"/>
      <c r="J62" s="24"/>
      <c r="K62" s="23"/>
      <c r="L62" s="24"/>
      <c r="M62" s="23"/>
      <c r="N62" s="24"/>
      <c r="O62" s="16" t="s">
        <v>336</v>
      </c>
    </row>
    <row r="63" spans="2:15" ht="19.7" customHeight="1">
      <c r="B63" s="21" t="s">
        <v>159</v>
      </c>
      <c r="C63" s="22" t="s">
        <v>86</v>
      </c>
      <c r="D63" s="22" t="s">
        <v>336</v>
      </c>
      <c r="E63" s="15"/>
      <c r="F63" s="28" t="s">
        <v>336</v>
      </c>
      <c r="G63" s="20"/>
      <c r="H63" s="29"/>
      <c r="I63" s="20"/>
      <c r="J63" s="24"/>
      <c r="K63" s="20"/>
      <c r="L63" s="29"/>
      <c r="M63" s="20"/>
      <c r="N63" s="24"/>
      <c r="O63" s="30" t="s">
        <v>336</v>
      </c>
    </row>
    <row r="64" spans="2:15" ht="19.7" customHeight="1">
      <c r="B64" s="21" t="s">
        <v>108</v>
      </c>
      <c r="C64" s="22" t="s">
        <v>34</v>
      </c>
      <c r="D64" s="22" t="s">
        <v>336</v>
      </c>
      <c r="E64" s="15"/>
      <c r="F64" s="28" t="s">
        <v>336</v>
      </c>
      <c r="G64" s="20"/>
      <c r="H64" s="29"/>
      <c r="I64" s="20"/>
      <c r="J64" s="24"/>
      <c r="K64" s="20"/>
      <c r="L64" s="29"/>
      <c r="M64" s="20"/>
      <c r="N64" s="24"/>
      <c r="O64" s="30" t="s">
        <v>336</v>
      </c>
    </row>
    <row r="65" spans="2:15" ht="19.7" customHeight="1">
      <c r="B65" s="25" t="s">
        <v>336</v>
      </c>
      <c r="C65" s="13" t="s">
        <v>53</v>
      </c>
      <c r="D65" s="13" t="s">
        <v>45</v>
      </c>
      <c r="E65" s="15">
        <v>1</v>
      </c>
      <c r="F65" s="14" t="s">
        <v>241</v>
      </c>
      <c r="G65" s="20"/>
      <c r="H65" s="24"/>
      <c r="I65" s="23"/>
      <c r="J65" s="24"/>
      <c r="K65" s="23"/>
      <c r="L65" s="24"/>
      <c r="M65" s="23"/>
      <c r="N65" s="24"/>
      <c r="O65" s="16" t="s">
        <v>336</v>
      </c>
    </row>
    <row r="66" spans="2:15" ht="19.7" customHeight="1">
      <c r="B66" s="25" t="s">
        <v>336</v>
      </c>
      <c r="C66" s="13" t="s">
        <v>53</v>
      </c>
      <c r="D66" s="13" t="s">
        <v>59</v>
      </c>
      <c r="E66" s="15">
        <v>14</v>
      </c>
      <c r="F66" s="14" t="s">
        <v>241</v>
      </c>
      <c r="G66" s="20"/>
      <c r="H66" s="24"/>
      <c r="I66" s="23"/>
      <c r="J66" s="24"/>
      <c r="K66" s="23"/>
      <c r="L66" s="24"/>
      <c r="M66" s="23"/>
      <c r="N66" s="24"/>
      <c r="O66" s="16" t="s">
        <v>336</v>
      </c>
    </row>
    <row r="67" spans="2:15" ht="19.7" customHeight="1">
      <c r="B67" s="21" t="s">
        <v>305</v>
      </c>
      <c r="C67" s="22" t="s">
        <v>92</v>
      </c>
      <c r="D67" s="22" t="s">
        <v>336</v>
      </c>
      <c r="E67" s="15"/>
      <c r="F67" s="28" t="s">
        <v>336</v>
      </c>
      <c r="G67" s="20"/>
      <c r="H67" s="29"/>
      <c r="I67" s="20"/>
      <c r="J67" s="24"/>
      <c r="K67" s="20"/>
      <c r="L67" s="29"/>
      <c r="M67" s="20"/>
      <c r="N67" s="24"/>
      <c r="O67" s="30" t="s">
        <v>336</v>
      </c>
    </row>
    <row r="68" spans="2:15" ht="19.7" customHeight="1">
      <c r="B68" s="25" t="s">
        <v>336</v>
      </c>
      <c r="C68" s="13" t="s">
        <v>92</v>
      </c>
      <c r="D68" s="13" t="s">
        <v>259</v>
      </c>
      <c r="E68" s="15">
        <v>2</v>
      </c>
      <c r="F68" s="14" t="s">
        <v>229</v>
      </c>
      <c r="G68" s="20"/>
      <c r="H68" s="24"/>
      <c r="I68" s="23"/>
      <c r="J68" s="24"/>
      <c r="K68" s="23"/>
      <c r="L68" s="24"/>
      <c r="M68" s="23"/>
      <c r="N68" s="24"/>
      <c r="O68" s="16" t="s">
        <v>336</v>
      </c>
    </row>
    <row r="69" spans="2:15" ht="19.7" customHeight="1">
      <c r="B69" s="25" t="s">
        <v>336</v>
      </c>
      <c r="C69" s="13" t="s">
        <v>92</v>
      </c>
      <c r="D69" s="13" t="s">
        <v>134</v>
      </c>
      <c r="E69" s="15">
        <v>5</v>
      </c>
      <c r="F69" s="14" t="s">
        <v>229</v>
      </c>
      <c r="G69" s="20"/>
      <c r="H69" s="24"/>
      <c r="I69" s="23"/>
      <c r="J69" s="24"/>
      <c r="K69" s="23"/>
      <c r="L69" s="24"/>
      <c r="M69" s="23"/>
      <c r="N69" s="24"/>
      <c r="O69" s="16" t="s">
        <v>336</v>
      </c>
    </row>
    <row r="70" spans="2:15" ht="19.7" customHeight="1">
      <c r="B70" s="21" t="s">
        <v>167</v>
      </c>
      <c r="C70" s="22" t="s">
        <v>302</v>
      </c>
      <c r="D70" s="22" t="s">
        <v>336</v>
      </c>
      <c r="E70" s="15"/>
      <c r="F70" s="28" t="s">
        <v>336</v>
      </c>
      <c r="G70" s="20"/>
      <c r="H70" s="29"/>
      <c r="I70" s="20"/>
      <c r="J70" s="24"/>
      <c r="K70" s="20"/>
      <c r="L70" s="29"/>
      <c r="M70" s="20"/>
      <c r="N70" s="24"/>
      <c r="O70" s="30" t="s">
        <v>336</v>
      </c>
    </row>
    <row r="71" spans="2:15" ht="19.7" customHeight="1">
      <c r="B71" s="25" t="s">
        <v>336</v>
      </c>
      <c r="C71" s="13" t="s">
        <v>152</v>
      </c>
      <c r="D71" s="13" t="s">
        <v>310</v>
      </c>
      <c r="E71" s="15">
        <v>15</v>
      </c>
      <c r="F71" s="14" t="s">
        <v>126</v>
      </c>
      <c r="G71" s="20"/>
      <c r="H71" s="24"/>
      <c r="I71" s="23"/>
      <c r="J71" s="24"/>
      <c r="K71" s="23"/>
      <c r="L71" s="24"/>
      <c r="M71" s="23"/>
      <c r="N71" s="24"/>
      <c r="O71" s="16" t="s">
        <v>336</v>
      </c>
    </row>
    <row r="72" spans="2:15" ht="19.7" customHeight="1">
      <c r="B72" s="21" t="s">
        <v>291</v>
      </c>
      <c r="C72" s="22" t="s">
        <v>223</v>
      </c>
      <c r="D72" s="22" t="s">
        <v>336</v>
      </c>
      <c r="E72" s="15"/>
      <c r="F72" s="28" t="s">
        <v>336</v>
      </c>
      <c r="G72" s="20"/>
      <c r="H72" s="29"/>
      <c r="I72" s="20"/>
      <c r="J72" s="24"/>
      <c r="K72" s="20"/>
      <c r="L72" s="29"/>
      <c r="M72" s="20"/>
      <c r="N72" s="24"/>
      <c r="O72" s="30" t="s">
        <v>336</v>
      </c>
    </row>
    <row r="73" spans="2:15" ht="19.7" customHeight="1">
      <c r="B73" s="25" t="s">
        <v>336</v>
      </c>
      <c r="C73" s="13" t="s">
        <v>284</v>
      </c>
      <c r="D73" s="13" t="s">
        <v>182</v>
      </c>
      <c r="E73" s="15">
        <v>1</v>
      </c>
      <c r="F73" s="14" t="s">
        <v>96</v>
      </c>
      <c r="G73" s="20"/>
      <c r="H73" s="24"/>
      <c r="I73" s="23"/>
      <c r="J73" s="24"/>
      <c r="K73" s="23"/>
      <c r="L73" s="24"/>
      <c r="M73" s="23"/>
      <c r="N73" s="24"/>
      <c r="O73" s="16" t="s">
        <v>336</v>
      </c>
    </row>
    <row r="74" spans="2:15" ht="19.7" customHeight="1">
      <c r="B74" s="21" t="s">
        <v>100</v>
      </c>
      <c r="C74" s="22" t="s">
        <v>16</v>
      </c>
      <c r="D74" s="22" t="s">
        <v>336</v>
      </c>
      <c r="E74" s="15"/>
      <c r="F74" s="28" t="s">
        <v>336</v>
      </c>
      <c r="G74" s="20"/>
      <c r="H74" s="29"/>
      <c r="I74" s="20"/>
      <c r="J74" s="24"/>
      <c r="K74" s="20"/>
      <c r="L74" s="29"/>
      <c r="M74" s="20"/>
      <c r="N74" s="24"/>
      <c r="O74" s="30" t="s">
        <v>336</v>
      </c>
    </row>
    <row r="75" spans="2:15" ht="19.7" customHeight="1">
      <c r="B75" s="25" t="s">
        <v>336</v>
      </c>
      <c r="C75" s="13" t="s">
        <v>16</v>
      </c>
      <c r="D75" s="13" t="s">
        <v>154</v>
      </c>
      <c r="E75" s="15">
        <v>32</v>
      </c>
      <c r="F75" s="14" t="s">
        <v>126</v>
      </c>
      <c r="G75" s="20"/>
      <c r="H75" s="24"/>
      <c r="I75" s="23"/>
      <c r="J75" s="24"/>
      <c r="K75" s="23"/>
      <c r="L75" s="24"/>
      <c r="M75" s="23"/>
      <c r="N75" s="24"/>
      <c r="O75" s="16" t="s">
        <v>336</v>
      </c>
    </row>
    <row r="76" spans="2:15" ht="19.7" customHeight="1">
      <c r="B76" s="21" t="s">
        <v>314</v>
      </c>
      <c r="C76" s="22" t="s">
        <v>234</v>
      </c>
      <c r="D76" s="22" t="s">
        <v>336</v>
      </c>
      <c r="E76" s="15"/>
      <c r="F76" s="28" t="s">
        <v>336</v>
      </c>
      <c r="G76" s="20"/>
      <c r="H76" s="29"/>
      <c r="I76" s="20"/>
      <c r="J76" s="24"/>
      <c r="K76" s="20"/>
      <c r="L76" s="29"/>
      <c r="M76" s="20"/>
      <c r="N76" s="24"/>
      <c r="O76" s="30" t="s">
        <v>336</v>
      </c>
    </row>
    <row r="77" spans="2:15" ht="19.7" customHeight="1">
      <c r="B77" s="25" t="s">
        <v>336</v>
      </c>
      <c r="C77" s="13" t="s">
        <v>203</v>
      </c>
      <c r="D77" s="13" t="s">
        <v>165</v>
      </c>
      <c r="E77" s="15">
        <v>735</v>
      </c>
      <c r="F77" s="14" t="s">
        <v>241</v>
      </c>
      <c r="G77" s="20"/>
      <c r="H77" s="24"/>
      <c r="I77" s="23"/>
      <c r="J77" s="24"/>
      <c r="K77" s="23"/>
      <c r="L77" s="24"/>
      <c r="M77" s="23"/>
      <c r="N77" s="24"/>
      <c r="O77" s="16" t="s">
        <v>336</v>
      </c>
    </row>
    <row r="78" spans="2:15" ht="19.7" customHeight="1">
      <c r="B78" s="21" t="s">
        <v>135</v>
      </c>
      <c r="C78" s="22" t="s">
        <v>163</v>
      </c>
      <c r="D78" s="22" t="s">
        <v>336</v>
      </c>
      <c r="E78" s="15"/>
      <c r="F78" s="28" t="s">
        <v>336</v>
      </c>
      <c r="G78" s="20"/>
      <c r="H78" s="29"/>
      <c r="I78" s="20"/>
      <c r="J78" s="24"/>
      <c r="K78" s="20"/>
      <c r="L78" s="29"/>
      <c r="M78" s="20"/>
      <c r="N78" s="24"/>
      <c r="O78" s="30" t="s">
        <v>336</v>
      </c>
    </row>
    <row r="79" spans="2:15" ht="19.7" customHeight="1">
      <c r="B79" s="25" t="s">
        <v>336</v>
      </c>
      <c r="C79" s="13" t="s">
        <v>173</v>
      </c>
      <c r="D79" s="13" t="s">
        <v>316</v>
      </c>
      <c r="E79" s="15">
        <v>22</v>
      </c>
      <c r="F79" s="14" t="s">
        <v>241</v>
      </c>
      <c r="G79" s="20"/>
      <c r="H79" s="24"/>
      <c r="I79" s="23"/>
      <c r="J79" s="24"/>
      <c r="K79" s="23"/>
      <c r="L79" s="24"/>
      <c r="M79" s="23"/>
      <c r="N79" s="24"/>
      <c r="O79" s="16" t="s">
        <v>336</v>
      </c>
    </row>
    <row r="80" spans="2:15" ht="19.7" customHeight="1">
      <c r="B80" s="25" t="s">
        <v>336</v>
      </c>
      <c r="C80" s="13" t="s">
        <v>162</v>
      </c>
      <c r="D80" s="13" t="s">
        <v>58</v>
      </c>
      <c r="E80" s="15">
        <v>97</v>
      </c>
      <c r="F80" s="14" t="s">
        <v>241</v>
      </c>
      <c r="G80" s="20"/>
      <c r="H80" s="24"/>
      <c r="I80" s="23"/>
      <c r="J80" s="24"/>
      <c r="K80" s="23"/>
      <c r="L80" s="24"/>
      <c r="M80" s="23"/>
      <c r="N80" s="24"/>
      <c r="O80" s="16" t="s">
        <v>336</v>
      </c>
    </row>
    <row r="81" spans="2:15" ht="19.7" customHeight="1">
      <c r="B81" s="25" t="s">
        <v>336</v>
      </c>
      <c r="C81" s="13" t="s">
        <v>162</v>
      </c>
      <c r="D81" s="13" t="s">
        <v>299</v>
      </c>
      <c r="E81" s="15">
        <v>75</v>
      </c>
      <c r="F81" s="14" t="s">
        <v>241</v>
      </c>
      <c r="G81" s="20"/>
      <c r="H81" s="24"/>
      <c r="I81" s="23"/>
      <c r="J81" s="24"/>
      <c r="K81" s="23"/>
      <c r="L81" s="24"/>
      <c r="M81" s="23"/>
      <c r="N81" s="24"/>
      <c r="O81" s="16" t="s">
        <v>336</v>
      </c>
    </row>
    <row r="82" spans="2:15" ht="19.7" customHeight="1">
      <c r="B82" s="26" t="s">
        <v>336</v>
      </c>
      <c r="C82" s="17" t="s">
        <v>162</v>
      </c>
      <c r="D82" s="17" t="s">
        <v>172</v>
      </c>
      <c r="E82" s="6">
        <v>880</v>
      </c>
      <c r="F82" s="18" t="s">
        <v>241</v>
      </c>
      <c r="G82" s="5"/>
      <c r="H82" s="27"/>
      <c r="I82" s="32"/>
      <c r="J82" s="27"/>
      <c r="K82" s="32"/>
      <c r="L82" s="27"/>
      <c r="M82" s="32"/>
      <c r="N82" s="27"/>
      <c r="O82" s="19" t="s">
        <v>336</v>
      </c>
    </row>
    <row r="83" spans="2:15" ht="19.7" customHeight="1">
      <c r="B83" s="21" t="s">
        <v>322</v>
      </c>
      <c r="C83" s="22" t="s">
        <v>29</v>
      </c>
      <c r="D83" s="22" t="s">
        <v>336</v>
      </c>
      <c r="E83" s="15"/>
      <c r="F83" s="28" t="s">
        <v>336</v>
      </c>
      <c r="G83" s="20"/>
      <c r="H83" s="29"/>
      <c r="I83" s="20"/>
      <c r="J83" s="24"/>
      <c r="K83" s="20"/>
      <c r="L83" s="29"/>
      <c r="M83" s="20"/>
      <c r="N83" s="24"/>
      <c r="O83" s="30" t="s">
        <v>336</v>
      </c>
    </row>
    <row r="84" spans="2:15" ht="19.7" customHeight="1">
      <c r="B84" s="25" t="s">
        <v>336</v>
      </c>
      <c r="C84" s="13" t="s">
        <v>224</v>
      </c>
      <c r="D84" s="13" t="s">
        <v>275</v>
      </c>
      <c r="E84" s="15">
        <v>2</v>
      </c>
      <c r="F84" s="14" t="s">
        <v>150</v>
      </c>
      <c r="G84" s="20"/>
      <c r="H84" s="24"/>
      <c r="I84" s="23"/>
      <c r="J84" s="24"/>
      <c r="K84" s="23"/>
      <c r="L84" s="24"/>
      <c r="M84" s="23"/>
      <c r="N84" s="24"/>
      <c r="O84" s="16" t="s">
        <v>336</v>
      </c>
    </row>
    <row r="85" spans="2:15" ht="19.7" customHeight="1">
      <c r="B85" s="25" t="s">
        <v>336</v>
      </c>
      <c r="C85" s="13" t="s">
        <v>98</v>
      </c>
      <c r="D85" s="13" t="s">
        <v>336</v>
      </c>
      <c r="E85" s="15">
        <v>2</v>
      </c>
      <c r="F85" s="14" t="s">
        <v>150</v>
      </c>
      <c r="G85" s="20"/>
      <c r="H85" s="24"/>
      <c r="I85" s="23"/>
      <c r="J85" s="24"/>
      <c r="K85" s="23"/>
      <c r="L85" s="24"/>
      <c r="M85" s="23"/>
      <c r="N85" s="24"/>
      <c r="O85" s="16" t="s">
        <v>336</v>
      </c>
    </row>
    <row r="86" spans="2:15" ht="19.7" customHeight="1">
      <c r="B86" s="25" t="s">
        <v>336</v>
      </c>
      <c r="C86" s="13" t="s">
        <v>336</v>
      </c>
      <c r="D86" s="13" t="s">
        <v>336</v>
      </c>
      <c r="E86" s="15"/>
      <c r="F86" s="14" t="s">
        <v>336</v>
      </c>
      <c r="G86" s="20"/>
      <c r="H86" s="24"/>
      <c r="I86" s="20"/>
      <c r="J86" s="15"/>
      <c r="K86" s="20"/>
      <c r="L86" s="15"/>
      <c r="M86" s="20"/>
      <c r="N86" s="15"/>
      <c r="O86" s="16" t="s">
        <v>336</v>
      </c>
    </row>
    <row r="87" spans="2:15" ht="19.7" customHeight="1">
      <c r="B87" s="25" t="s">
        <v>336</v>
      </c>
      <c r="C87" s="13" t="s">
        <v>336</v>
      </c>
      <c r="D87" s="13" t="s">
        <v>336</v>
      </c>
      <c r="E87" s="15"/>
      <c r="F87" s="14" t="s">
        <v>336</v>
      </c>
      <c r="G87" s="20"/>
      <c r="H87" s="24"/>
      <c r="I87" s="20"/>
      <c r="J87" s="15"/>
      <c r="K87" s="20"/>
      <c r="L87" s="15"/>
      <c r="M87" s="20"/>
      <c r="N87" s="15"/>
      <c r="O87" s="16" t="s">
        <v>336</v>
      </c>
    </row>
    <row r="88" spans="2:15" ht="19.7" customHeight="1">
      <c r="B88" s="25" t="s">
        <v>336</v>
      </c>
      <c r="C88" s="13" t="s">
        <v>336</v>
      </c>
      <c r="D88" s="13" t="s">
        <v>336</v>
      </c>
      <c r="E88" s="15"/>
      <c r="F88" s="14" t="s">
        <v>336</v>
      </c>
      <c r="G88" s="20"/>
      <c r="H88" s="24"/>
      <c r="I88" s="20"/>
      <c r="J88" s="15"/>
      <c r="K88" s="20"/>
      <c r="L88" s="15"/>
      <c r="M88" s="20"/>
      <c r="N88" s="15"/>
      <c r="O88" s="16" t="s">
        <v>336</v>
      </c>
    </row>
    <row r="89" spans="2:15" ht="19.7" customHeight="1">
      <c r="B89" s="21" t="s">
        <v>336</v>
      </c>
      <c r="C89" s="22" t="s">
        <v>334</v>
      </c>
      <c r="D89" s="22" t="s">
        <v>336</v>
      </c>
      <c r="E89" s="15"/>
      <c r="F89" s="28" t="s">
        <v>336</v>
      </c>
      <c r="G89" s="20"/>
      <c r="H89" s="29"/>
      <c r="I89" s="20"/>
      <c r="J89" s="29"/>
      <c r="K89" s="20"/>
      <c r="L89" s="29"/>
      <c r="M89" s="20"/>
      <c r="N89" s="29"/>
      <c r="O89" s="30" t="s">
        <v>336</v>
      </c>
    </row>
    <row r="90" spans="2:15" ht="19.7" customHeight="1">
      <c r="B90" s="25" t="s">
        <v>336</v>
      </c>
      <c r="C90" s="13" t="s">
        <v>283</v>
      </c>
      <c r="D90" s="13" t="s">
        <v>336</v>
      </c>
      <c r="E90" s="31">
        <v>11.6</v>
      </c>
      <c r="F90" s="14" t="s">
        <v>69</v>
      </c>
      <c r="G90" s="20"/>
      <c r="H90" s="24"/>
      <c r="I90" s="20"/>
      <c r="J90" s="15"/>
      <c r="K90" s="20"/>
      <c r="L90" s="15"/>
      <c r="M90" s="20"/>
      <c r="N90" s="15"/>
      <c r="O90" s="16" t="s">
        <v>336</v>
      </c>
    </row>
    <row r="91" spans="2:15" ht="19.7" customHeight="1">
      <c r="B91" s="25" t="s">
        <v>336</v>
      </c>
      <c r="C91" s="13" t="s">
        <v>151</v>
      </c>
      <c r="D91" s="13" t="s">
        <v>336</v>
      </c>
      <c r="E91" s="31">
        <v>3.9</v>
      </c>
      <c r="F91" s="14" t="s">
        <v>69</v>
      </c>
      <c r="G91" s="20"/>
      <c r="H91" s="24"/>
      <c r="I91" s="20"/>
      <c r="J91" s="15"/>
      <c r="K91" s="20"/>
      <c r="L91" s="15"/>
      <c r="M91" s="20"/>
      <c r="N91" s="15"/>
      <c r="O91" s="16" t="s">
        <v>336</v>
      </c>
    </row>
    <row r="92" spans="2:15" ht="19.7" customHeight="1">
      <c r="B92" s="25" t="s">
        <v>336</v>
      </c>
      <c r="C92" s="13" t="s">
        <v>121</v>
      </c>
      <c r="D92" s="13" t="s">
        <v>336</v>
      </c>
      <c r="E92" s="31">
        <v>0.87</v>
      </c>
      <c r="F92" s="14" t="s">
        <v>69</v>
      </c>
      <c r="G92" s="20"/>
      <c r="H92" s="24"/>
      <c r="I92" s="20"/>
      <c r="J92" s="15"/>
      <c r="K92" s="20"/>
      <c r="L92" s="15"/>
      <c r="M92" s="20"/>
      <c r="N92" s="15"/>
      <c r="O92" s="16" t="s">
        <v>336</v>
      </c>
    </row>
    <row r="93" spans="2:15" ht="19.7" customHeight="1">
      <c r="B93" s="25" t="s">
        <v>336</v>
      </c>
      <c r="C93" s="13" t="s">
        <v>191</v>
      </c>
      <c r="D93" s="13" t="s">
        <v>336</v>
      </c>
      <c r="E93" s="31">
        <v>1.7</v>
      </c>
      <c r="F93" s="14" t="s">
        <v>69</v>
      </c>
      <c r="G93" s="20"/>
      <c r="H93" s="24"/>
      <c r="I93" s="20"/>
      <c r="J93" s="15"/>
      <c r="K93" s="20"/>
      <c r="L93" s="15"/>
      <c r="M93" s="20"/>
      <c r="N93" s="15"/>
      <c r="O93" s="16" t="s">
        <v>336</v>
      </c>
    </row>
    <row r="94" spans="2:15" ht="19.7" customHeight="1">
      <c r="B94" s="25" t="s">
        <v>336</v>
      </c>
      <c r="C94" s="13" t="s">
        <v>286</v>
      </c>
      <c r="D94" s="13" t="s">
        <v>336</v>
      </c>
      <c r="E94" s="31">
        <v>2.4900000000000002</v>
      </c>
      <c r="F94" s="14" t="s">
        <v>69</v>
      </c>
      <c r="G94" s="20"/>
      <c r="H94" s="24"/>
      <c r="I94" s="20"/>
      <c r="J94" s="15"/>
      <c r="K94" s="20"/>
      <c r="L94" s="15"/>
      <c r="M94" s="20"/>
      <c r="N94" s="15"/>
      <c r="O94" s="16" t="s">
        <v>336</v>
      </c>
    </row>
    <row r="95" spans="2:15" ht="19.7" customHeight="1">
      <c r="B95" s="25" t="s">
        <v>336</v>
      </c>
      <c r="C95" s="13" t="s">
        <v>313</v>
      </c>
      <c r="D95" s="13" t="s">
        <v>336</v>
      </c>
      <c r="E95" s="31">
        <v>6.55</v>
      </c>
      <c r="F95" s="14" t="s">
        <v>69</v>
      </c>
      <c r="G95" s="20"/>
      <c r="H95" s="24"/>
      <c r="I95" s="20"/>
      <c r="J95" s="15"/>
      <c r="K95" s="20"/>
      <c r="L95" s="15"/>
      <c r="M95" s="20"/>
      <c r="N95" s="15"/>
      <c r="O95" s="16" t="s">
        <v>336</v>
      </c>
    </row>
    <row r="96" spans="2:15" ht="19.7" customHeight="1">
      <c r="B96" s="25" t="s">
        <v>336</v>
      </c>
      <c r="C96" s="13" t="s">
        <v>64</v>
      </c>
      <c r="D96" s="13" t="s">
        <v>336</v>
      </c>
      <c r="E96" s="31">
        <v>2.2999999999999998</v>
      </c>
      <c r="F96" s="14" t="s">
        <v>69</v>
      </c>
      <c r="G96" s="20"/>
      <c r="H96" s="24"/>
      <c r="I96" s="20"/>
      <c r="J96" s="15"/>
      <c r="K96" s="20"/>
      <c r="L96" s="15"/>
      <c r="M96" s="20"/>
      <c r="N96" s="15"/>
      <c r="O96" s="16" t="s">
        <v>336</v>
      </c>
    </row>
    <row r="97" spans="2:15" ht="19.7" customHeight="1">
      <c r="B97" s="25" t="s">
        <v>336</v>
      </c>
      <c r="C97" s="13" t="s">
        <v>170</v>
      </c>
      <c r="D97" s="13" t="s">
        <v>336</v>
      </c>
      <c r="E97" s="31">
        <v>0.41</v>
      </c>
      <c r="F97" s="14" t="s">
        <v>69</v>
      </c>
      <c r="G97" s="20"/>
      <c r="H97" s="24"/>
      <c r="I97" s="20"/>
      <c r="J97" s="15"/>
      <c r="K97" s="20"/>
      <c r="L97" s="15"/>
      <c r="M97" s="20"/>
      <c r="N97" s="15"/>
      <c r="O97" s="16" t="s">
        <v>336</v>
      </c>
    </row>
    <row r="98" spans="2:15" ht="19.7" customHeight="1">
      <c r="B98" s="25" t="s">
        <v>336</v>
      </c>
      <c r="C98" s="13" t="s">
        <v>300</v>
      </c>
      <c r="D98" s="13" t="s">
        <v>336</v>
      </c>
      <c r="E98" s="31">
        <v>2.93</v>
      </c>
      <c r="F98" s="14" t="s">
        <v>69</v>
      </c>
      <c r="G98" s="20"/>
      <c r="H98" s="24"/>
      <c r="I98" s="20"/>
      <c r="J98" s="15"/>
      <c r="K98" s="20"/>
      <c r="L98" s="15"/>
      <c r="M98" s="20"/>
      <c r="N98" s="15"/>
      <c r="O98" s="16" t="s">
        <v>336</v>
      </c>
    </row>
    <row r="99" spans="2:15" ht="19.7" customHeight="1">
      <c r="B99" s="25" t="s">
        <v>336</v>
      </c>
      <c r="C99" s="13" t="s">
        <v>276</v>
      </c>
      <c r="D99" s="13" t="s">
        <v>336</v>
      </c>
      <c r="E99" s="31">
        <v>0.8</v>
      </c>
      <c r="F99" s="14" t="s">
        <v>69</v>
      </c>
      <c r="G99" s="20"/>
      <c r="H99" s="24"/>
      <c r="I99" s="20"/>
      <c r="J99" s="15"/>
      <c r="K99" s="20"/>
      <c r="L99" s="15"/>
      <c r="M99" s="20"/>
      <c r="N99" s="15"/>
      <c r="O99" s="16" t="s">
        <v>336</v>
      </c>
    </row>
    <row r="100" spans="2:15" ht="19.7" customHeight="1">
      <c r="B100" s="25" t="s">
        <v>336</v>
      </c>
      <c r="C100" s="13" t="s">
        <v>158</v>
      </c>
      <c r="D100" s="13" t="s">
        <v>336</v>
      </c>
      <c r="E100" s="31">
        <v>8.1000000000000003E-2</v>
      </c>
      <c r="F100" s="14" t="s">
        <v>69</v>
      </c>
      <c r="G100" s="20"/>
      <c r="H100" s="24"/>
      <c r="I100" s="20"/>
      <c r="J100" s="15"/>
      <c r="K100" s="20"/>
      <c r="L100" s="15"/>
      <c r="M100" s="20"/>
      <c r="N100" s="15"/>
      <c r="O100" s="16" t="s">
        <v>336</v>
      </c>
    </row>
    <row r="101" spans="2:15" ht="19.7" customHeight="1">
      <c r="B101" s="25" t="s">
        <v>336</v>
      </c>
      <c r="C101" s="13" t="s">
        <v>330</v>
      </c>
      <c r="D101" s="13" t="s">
        <v>336</v>
      </c>
      <c r="E101" s="15">
        <v>6</v>
      </c>
      <c r="F101" s="14" t="s">
        <v>69</v>
      </c>
      <c r="G101" s="20"/>
      <c r="H101" s="24"/>
      <c r="I101" s="20"/>
      <c r="J101" s="15"/>
      <c r="K101" s="20"/>
      <c r="L101" s="15"/>
      <c r="M101" s="20"/>
      <c r="N101" s="15"/>
      <c r="O101" s="16" t="s">
        <v>336</v>
      </c>
    </row>
    <row r="102" spans="2:15" ht="19.7" customHeight="1">
      <c r="B102" s="25" t="s">
        <v>336</v>
      </c>
      <c r="C102" s="13" t="s">
        <v>318</v>
      </c>
      <c r="D102" s="13" t="s">
        <v>336</v>
      </c>
      <c r="E102" s="15"/>
      <c r="F102" s="14" t="s">
        <v>336</v>
      </c>
      <c r="G102" s="20"/>
      <c r="H102" s="24"/>
      <c r="I102" s="20"/>
      <c r="J102" s="15"/>
      <c r="K102" s="20"/>
      <c r="L102" s="15"/>
      <c r="M102" s="20"/>
      <c r="N102" s="15"/>
      <c r="O102" s="16" t="s">
        <v>336</v>
      </c>
    </row>
    <row r="103" spans="2:15" ht="19.7" customHeight="1">
      <c r="B103" s="25" t="s">
        <v>336</v>
      </c>
      <c r="C103" s="13" t="s">
        <v>289</v>
      </c>
      <c r="D103" s="13" t="s">
        <v>336</v>
      </c>
      <c r="E103" s="15">
        <v>6</v>
      </c>
      <c r="F103" s="14" t="s">
        <v>69</v>
      </c>
      <c r="G103" s="20"/>
      <c r="H103" s="24"/>
      <c r="I103" s="20"/>
      <c r="J103" s="15"/>
      <c r="K103" s="20"/>
      <c r="L103" s="15"/>
      <c r="M103" s="20"/>
      <c r="N103" s="15"/>
      <c r="O103" s="16" t="s">
        <v>336</v>
      </c>
    </row>
    <row r="104" spans="2:15" ht="19.7" customHeight="1">
      <c r="B104" s="25" t="s">
        <v>336</v>
      </c>
      <c r="C104" s="13" t="s">
        <v>114</v>
      </c>
      <c r="D104" s="13" t="s">
        <v>336</v>
      </c>
      <c r="E104" s="15">
        <v>15</v>
      </c>
      <c r="F104" s="14" t="s">
        <v>69</v>
      </c>
      <c r="G104" s="20"/>
      <c r="H104" s="24"/>
      <c r="I104" s="20"/>
      <c r="J104" s="15"/>
      <c r="K104" s="20"/>
      <c r="L104" s="15"/>
      <c r="M104" s="20"/>
      <c r="N104" s="15"/>
      <c r="O104" s="16" t="s">
        <v>336</v>
      </c>
    </row>
    <row r="105" spans="2:15" ht="19.7" customHeight="1">
      <c r="B105" s="25" t="s">
        <v>336</v>
      </c>
      <c r="C105" s="13" t="s">
        <v>288</v>
      </c>
      <c r="D105" s="13" t="s">
        <v>336</v>
      </c>
      <c r="E105" s="15"/>
      <c r="F105" s="14" t="s">
        <v>336</v>
      </c>
      <c r="G105" s="20"/>
      <c r="H105" s="24"/>
      <c r="I105" s="20"/>
      <c r="J105" s="15"/>
      <c r="K105" s="20"/>
      <c r="L105" s="15"/>
      <c r="M105" s="20"/>
      <c r="N105" s="15"/>
      <c r="O105" s="16" t="s">
        <v>336</v>
      </c>
    </row>
    <row r="106" spans="2:15" ht="19.7" customHeight="1">
      <c r="B106" s="25" t="s">
        <v>336</v>
      </c>
      <c r="C106" s="13" t="s">
        <v>23</v>
      </c>
      <c r="D106" s="13" t="s">
        <v>336</v>
      </c>
      <c r="E106" s="15">
        <v>10</v>
      </c>
      <c r="F106" s="14" t="s">
        <v>69</v>
      </c>
      <c r="G106" s="20"/>
      <c r="H106" s="24"/>
      <c r="I106" s="20"/>
      <c r="J106" s="15"/>
      <c r="K106" s="20"/>
      <c r="L106" s="15"/>
      <c r="M106" s="20"/>
      <c r="N106" s="15"/>
      <c r="O106" s="16" t="s">
        <v>336</v>
      </c>
    </row>
    <row r="107" spans="2:15" ht="19.7" customHeight="1">
      <c r="B107" s="25" t="s">
        <v>336</v>
      </c>
      <c r="C107" s="13" t="s">
        <v>2</v>
      </c>
      <c r="D107" s="13" t="s">
        <v>336</v>
      </c>
      <c r="E107" s="15"/>
      <c r="F107" s="14" t="s">
        <v>336</v>
      </c>
      <c r="G107" s="20"/>
      <c r="H107" s="24"/>
      <c r="I107" s="20"/>
      <c r="J107" s="15"/>
      <c r="K107" s="20"/>
      <c r="L107" s="15"/>
      <c r="M107" s="20"/>
      <c r="N107" s="15"/>
      <c r="O107" s="16" t="s">
        <v>336</v>
      </c>
    </row>
    <row r="108" spans="2:15" ht="19.7" customHeight="1">
      <c r="B108" s="26" t="s">
        <v>336</v>
      </c>
      <c r="C108" s="17" t="s">
        <v>309</v>
      </c>
      <c r="D108" s="17" t="s">
        <v>336</v>
      </c>
      <c r="E108" s="6"/>
      <c r="F108" s="18" t="s">
        <v>336</v>
      </c>
      <c r="G108" s="5"/>
      <c r="H108" s="27"/>
      <c r="I108" s="5"/>
      <c r="J108" s="6"/>
      <c r="K108" s="5"/>
      <c r="L108" s="6"/>
      <c r="M108" s="5"/>
      <c r="N108" s="6"/>
      <c r="O108" s="19" t="s">
        <v>336</v>
      </c>
    </row>
    <row r="109" spans="2:15" ht="19.7" customHeight="1">
      <c r="B109" s="25" t="s">
        <v>336</v>
      </c>
      <c r="C109" s="13" t="s">
        <v>143</v>
      </c>
      <c r="D109" s="13" t="s">
        <v>336</v>
      </c>
      <c r="E109" s="15"/>
      <c r="F109" s="14" t="s">
        <v>336</v>
      </c>
      <c r="G109" s="20"/>
      <c r="H109" s="24"/>
      <c r="I109" s="20"/>
      <c r="J109" s="15"/>
      <c r="K109" s="20"/>
      <c r="L109" s="15"/>
      <c r="M109" s="20"/>
      <c r="N109" s="15"/>
      <c r="O109" s="16" t="s">
        <v>336</v>
      </c>
    </row>
    <row r="110" spans="2:15" ht="19.7" customHeight="1">
      <c r="B110" s="21" t="s">
        <v>178</v>
      </c>
      <c r="C110" s="22" t="s">
        <v>309</v>
      </c>
      <c r="D110" s="22" t="s">
        <v>336</v>
      </c>
      <c r="E110" s="15"/>
      <c r="F110" s="28" t="s">
        <v>336</v>
      </c>
      <c r="G110" s="20"/>
      <c r="H110" s="29"/>
      <c r="I110" s="20"/>
      <c r="J110" s="24"/>
      <c r="K110" s="20"/>
      <c r="L110" s="29"/>
      <c r="M110" s="20"/>
      <c r="N110" s="24"/>
      <c r="O110" s="30" t="s">
        <v>336</v>
      </c>
    </row>
    <row r="111" spans="2:15" ht="19.7" customHeight="1">
      <c r="B111" s="21" t="s">
        <v>164</v>
      </c>
      <c r="C111" s="22" t="s">
        <v>188</v>
      </c>
      <c r="D111" s="22" t="s">
        <v>336</v>
      </c>
      <c r="E111" s="15"/>
      <c r="F111" s="28" t="s">
        <v>336</v>
      </c>
      <c r="G111" s="20"/>
      <c r="H111" s="29"/>
      <c r="I111" s="20"/>
      <c r="J111" s="24"/>
      <c r="K111" s="20"/>
      <c r="L111" s="29"/>
      <c r="M111" s="20"/>
      <c r="N111" s="24"/>
      <c r="O111" s="30" t="s">
        <v>336</v>
      </c>
    </row>
    <row r="112" spans="2:15" ht="19.7" customHeight="1">
      <c r="B112" s="25" t="s">
        <v>336</v>
      </c>
      <c r="C112" s="13" t="s">
        <v>8</v>
      </c>
      <c r="D112" s="13" t="s">
        <v>60</v>
      </c>
      <c r="E112" s="15">
        <v>146</v>
      </c>
      <c r="F112" s="14" t="s">
        <v>227</v>
      </c>
      <c r="G112" s="20"/>
      <c r="H112" s="24"/>
      <c r="I112" s="23"/>
      <c r="J112" s="24"/>
      <c r="K112" s="23"/>
      <c r="L112" s="24"/>
      <c r="M112" s="23"/>
      <c r="N112" s="24"/>
      <c r="O112" s="16" t="s">
        <v>153</v>
      </c>
    </row>
    <row r="113" spans="2:15" ht="19.7" customHeight="1">
      <c r="B113" s="25" t="s">
        <v>336</v>
      </c>
      <c r="C113" s="13" t="s">
        <v>8</v>
      </c>
      <c r="D113" s="13" t="s">
        <v>42</v>
      </c>
      <c r="E113" s="15">
        <v>145</v>
      </c>
      <c r="F113" s="14" t="s">
        <v>227</v>
      </c>
      <c r="G113" s="20"/>
      <c r="H113" s="24"/>
      <c r="I113" s="23"/>
      <c r="J113" s="24"/>
      <c r="K113" s="23"/>
      <c r="L113" s="24"/>
      <c r="M113" s="23"/>
      <c r="N113" s="24"/>
      <c r="O113" s="16" t="s">
        <v>153</v>
      </c>
    </row>
    <row r="114" spans="2:15" ht="19.7" customHeight="1">
      <c r="B114" s="25" t="s">
        <v>336</v>
      </c>
      <c r="C114" s="13" t="s">
        <v>11</v>
      </c>
      <c r="D114" s="13" t="s">
        <v>336</v>
      </c>
      <c r="E114" s="31">
        <v>0.54</v>
      </c>
      <c r="F114" s="14" t="s">
        <v>69</v>
      </c>
      <c r="G114" s="20"/>
      <c r="H114" s="24"/>
      <c r="I114" s="20"/>
      <c r="J114" s="15"/>
      <c r="K114" s="20"/>
      <c r="L114" s="15"/>
      <c r="M114" s="20"/>
      <c r="N114" s="15"/>
      <c r="O114" s="16" t="s">
        <v>336</v>
      </c>
    </row>
    <row r="115" spans="2:15" ht="19.7" customHeight="1">
      <c r="B115" s="21" t="s">
        <v>250</v>
      </c>
      <c r="C115" s="22" t="s">
        <v>49</v>
      </c>
      <c r="D115" s="22" t="s">
        <v>142</v>
      </c>
      <c r="E115" s="15"/>
      <c r="F115" s="28" t="s">
        <v>336</v>
      </c>
      <c r="G115" s="20"/>
      <c r="H115" s="29"/>
      <c r="I115" s="20"/>
      <c r="J115" s="24"/>
      <c r="K115" s="20"/>
      <c r="L115" s="29"/>
      <c r="M115" s="20"/>
      <c r="N115" s="24"/>
      <c r="O115" s="30" t="s">
        <v>336</v>
      </c>
    </row>
    <row r="116" spans="2:15" ht="19.7" customHeight="1">
      <c r="B116" s="25" t="s">
        <v>336</v>
      </c>
      <c r="C116" s="13" t="s">
        <v>125</v>
      </c>
      <c r="D116" s="13" t="s">
        <v>180</v>
      </c>
      <c r="E116" s="15">
        <v>1226</v>
      </c>
      <c r="F116" s="14" t="s">
        <v>251</v>
      </c>
      <c r="G116" s="20"/>
      <c r="H116" s="24"/>
      <c r="I116" s="23"/>
      <c r="J116" s="24"/>
      <c r="K116" s="23"/>
      <c r="L116" s="24"/>
      <c r="M116" s="23"/>
      <c r="N116" s="24"/>
      <c r="O116" s="16" t="s">
        <v>153</v>
      </c>
    </row>
    <row r="117" spans="2:15" ht="19.7" customHeight="1">
      <c r="B117" s="25" t="s">
        <v>336</v>
      </c>
      <c r="C117" s="13" t="s">
        <v>11</v>
      </c>
      <c r="D117" s="13" t="s">
        <v>336</v>
      </c>
      <c r="E117" s="31">
        <v>0.54</v>
      </c>
      <c r="F117" s="14" t="s">
        <v>69</v>
      </c>
      <c r="G117" s="20"/>
      <c r="H117" s="24"/>
      <c r="I117" s="20"/>
      <c r="J117" s="15"/>
      <c r="K117" s="20"/>
      <c r="L117" s="15"/>
      <c r="M117" s="20"/>
      <c r="N117" s="15"/>
      <c r="O117" s="16" t="s">
        <v>336</v>
      </c>
    </row>
    <row r="118" spans="2:15" ht="19.7" customHeight="1">
      <c r="B118" s="21" t="s">
        <v>335</v>
      </c>
      <c r="C118" s="22" t="s">
        <v>15</v>
      </c>
      <c r="D118" s="22" t="s">
        <v>336</v>
      </c>
      <c r="E118" s="15"/>
      <c r="F118" s="28" t="s">
        <v>336</v>
      </c>
      <c r="G118" s="20"/>
      <c r="H118" s="29"/>
      <c r="I118" s="20"/>
      <c r="J118" s="24"/>
      <c r="K118" s="20"/>
      <c r="L118" s="29"/>
      <c r="M118" s="20"/>
      <c r="N118" s="24"/>
      <c r="O118" s="30" t="s">
        <v>336</v>
      </c>
    </row>
    <row r="119" spans="2:15" ht="19.7" customHeight="1">
      <c r="B119" s="25" t="s">
        <v>336</v>
      </c>
      <c r="C119" s="13" t="s">
        <v>15</v>
      </c>
      <c r="D119" s="13" t="s">
        <v>228</v>
      </c>
      <c r="E119" s="15">
        <v>596</v>
      </c>
      <c r="F119" s="14" t="s">
        <v>251</v>
      </c>
      <c r="G119" s="20"/>
      <c r="H119" s="24"/>
      <c r="I119" s="23"/>
      <c r="J119" s="24"/>
      <c r="K119" s="23"/>
      <c r="L119" s="24"/>
      <c r="M119" s="23"/>
      <c r="N119" s="24"/>
      <c r="O119" s="16" t="s">
        <v>153</v>
      </c>
    </row>
    <row r="120" spans="2:15" ht="19.7" customHeight="1">
      <c r="B120" s="21" t="s">
        <v>77</v>
      </c>
      <c r="C120" s="22" t="s">
        <v>19</v>
      </c>
      <c r="D120" s="22" t="s">
        <v>336</v>
      </c>
      <c r="E120" s="15"/>
      <c r="F120" s="28" t="s">
        <v>336</v>
      </c>
      <c r="G120" s="20"/>
      <c r="H120" s="29"/>
      <c r="I120" s="20"/>
      <c r="J120" s="24"/>
      <c r="K120" s="20"/>
      <c r="L120" s="29"/>
      <c r="M120" s="20"/>
      <c r="N120" s="24"/>
      <c r="O120" s="30" t="s">
        <v>336</v>
      </c>
    </row>
    <row r="121" spans="2:15" ht="19.7" customHeight="1">
      <c r="B121" s="25" t="s">
        <v>336</v>
      </c>
      <c r="C121" s="13" t="s">
        <v>19</v>
      </c>
      <c r="D121" s="13" t="s">
        <v>131</v>
      </c>
      <c r="E121" s="15">
        <v>136</v>
      </c>
      <c r="F121" s="14" t="s">
        <v>18</v>
      </c>
      <c r="G121" s="20"/>
      <c r="H121" s="24"/>
      <c r="I121" s="23"/>
      <c r="J121" s="24"/>
      <c r="K121" s="23"/>
      <c r="L121" s="24"/>
      <c r="M121" s="23"/>
      <c r="N121" s="24"/>
      <c r="O121" s="16" t="s">
        <v>153</v>
      </c>
    </row>
    <row r="122" spans="2:15" ht="19.7" customHeight="1">
      <c r="B122" s="25" t="s">
        <v>336</v>
      </c>
      <c r="C122" s="13" t="s">
        <v>19</v>
      </c>
      <c r="D122" s="13" t="s">
        <v>130</v>
      </c>
      <c r="E122" s="15">
        <v>165</v>
      </c>
      <c r="F122" s="14" t="s">
        <v>18</v>
      </c>
      <c r="G122" s="20"/>
      <c r="H122" s="24"/>
      <c r="I122" s="23"/>
      <c r="J122" s="24"/>
      <c r="K122" s="23"/>
      <c r="L122" s="24"/>
      <c r="M122" s="23"/>
      <c r="N122" s="24"/>
      <c r="O122" s="16" t="s">
        <v>153</v>
      </c>
    </row>
    <row r="123" spans="2:15" ht="19.7" customHeight="1">
      <c r="B123" s="25" t="s">
        <v>336</v>
      </c>
      <c r="C123" s="13" t="s">
        <v>12</v>
      </c>
      <c r="D123" s="13" t="s">
        <v>78</v>
      </c>
      <c r="E123" s="15">
        <v>4</v>
      </c>
      <c r="F123" s="14" t="s">
        <v>96</v>
      </c>
      <c r="G123" s="20"/>
      <c r="H123" s="24"/>
      <c r="I123" s="23"/>
      <c r="J123" s="24"/>
      <c r="K123" s="23"/>
      <c r="L123" s="24"/>
      <c r="M123" s="23"/>
      <c r="N123" s="24"/>
      <c r="O123" s="16" t="s">
        <v>153</v>
      </c>
    </row>
    <row r="124" spans="2:15" ht="19.7" customHeight="1">
      <c r="B124" s="25" t="s">
        <v>336</v>
      </c>
      <c r="C124" s="13" t="s">
        <v>11</v>
      </c>
      <c r="D124" s="13" t="s">
        <v>336</v>
      </c>
      <c r="E124" s="31">
        <v>0.54</v>
      </c>
      <c r="F124" s="14" t="s">
        <v>69</v>
      </c>
      <c r="G124" s="20"/>
      <c r="H124" s="24"/>
      <c r="I124" s="20"/>
      <c r="J124" s="15"/>
      <c r="K124" s="20"/>
      <c r="L124" s="15"/>
      <c r="M124" s="20"/>
      <c r="N124" s="15"/>
      <c r="O124" s="16" t="s">
        <v>336</v>
      </c>
    </row>
    <row r="125" spans="2:15" ht="19.7" customHeight="1">
      <c r="B125" s="25" t="s">
        <v>336</v>
      </c>
      <c r="C125" s="13" t="s">
        <v>336</v>
      </c>
      <c r="D125" s="13" t="s">
        <v>336</v>
      </c>
      <c r="E125" s="15"/>
      <c r="F125" s="14" t="s">
        <v>336</v>
      </c>
      <c r="G125" s="20">
        <f t="shared" ref="G101:G128" si="0">I125+K125+M125</f>
        <v>0</v>
      </c>
      <c r="H125" s="24" t="str">
        <f t="shared" ref="H110:H128" si="1">TEXT(J125+L125+N125,"#,##0")</f>
        <v>0</v>
      </c>
      <c r="I125" s="20"/>
      <c r="J125" s="15"/>
      <c r="K125" s="20"/>
      <c r="L125" s="15"/>
      <c r="M125" s="20"/>
      <c r="N125" s="15"/>
      <c r="O125" s="16" t="s">
        <v>336</v>
      </c>
    </row>
    <row r="126" spans="2:15" ht="19.7" customHeight="1">
      <c r="B126" s="25" t="s">
        <v>336</v>
      </c>
      <c r="C126" s="13" t="s">
        <v>336</v>
      </c>
      <c r="D126" s="13" t="s">
        <v>336</v>
      </c>
      <c r="E126" s="15"/>
      <c r="F126" s="14" t="s">
        <v>336</v>
      </c>
      <c r="G126" s="20">
        <f t="shared" si="0"/>
        <v>0</v>
      </c>
      <c r="H126" s="24" t="str">
        <f t="shared" si="1"/>
        <v>0</v>
      </c>
      <c r="I126" s="20"/>
      <c r="J126" s="15"/>
      <c r="K126" s="20"/>
      <c r="L126" s="15"/>
      <c r="M126" s="20"/>
      <c r="N126" s="15"/>
      <c r="O126" s="16" t="s">
        <v>336</v>
      </c>
    </row>
    <row r="127" spans="2:15" ht="19.7" customHeight="1">
      <c r="B127" s="25" t="s">
        <v>336</v>
      </c>
      <c r="C127" s="13" t="s">
        <v>336</v>
      </c>
      <c r="D127" s="13" t="s">
        <v>336</v>
      </c>
      <c r="E127" s="15"/>
      <c r="F127" s="14" t="s">
        <v>336</v>
      </c>
      <c r="G127" s="20">
        <f t="shared" si="0"/>
        <v>0</v>
      </c>
      <c r="H127" s="24" t="str">
        <f t="shared" si="1"/>
        <v>0</v>
      </c>
      <c r="I127" s="20"/>
      <c r="J127" s="15"/>
      <c r="K127" s="20"/>
      <c r="L127" s="15"/>
      <c r="M127" s="20"/>
      <c r="N127" s="15"/>
      <c r="O127" s="16" t="s">
        <v>336</v>
      </c>
    </row>
    <row r="128" spans="2:15">
      <c r="B128" s="26" t="s">
        <v>336</v>
      </c>
      <c r="C128" s="17" t="s">
        <v>336</v>
      </c>
      <c r="D128" s="17" t="s">
        <v>336</v>
      </c>
      <c r="E128" s="6"/>
      <c r="F128" s="18" t="s">
        <v>336</v>
      </c>
      <c r="G128" s="5">
        <f t="shared" si="0"/>
        <v>0</v>
      </c>
      <c r="H128" s="27" t="str">
        <f t="shared" si="1"/>
        <v>0</v>
      </c>
      <c r="I128" s="5"/>
      <c r="J128" s="6"/>
      <c r="K128" s="5"/>
      <c r="L128" s="6"/>
      <c r="M128" s="5"/>
      <c r="N128" s="6"/>
      <c r="O128" s="19" t="s">
        <v>336</v>
      </c>
    </row>
    <row r="129" spans="2:15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</row>
  </sheetData>
  <mergeCells count="11">
    <mergeCell ref="G3:H3"/>
    <mergeCell ref="I3:J3"/>
    <mergeCell ref="K3:L3"/>
    <mergeCell ref="M3:N3"/>
    <mergeCell ref="O3:O4"/>
    <mergeCell ref="B1:O2"/>
    <mergeCell ref="B3:B4"/>
    <mergeCell ref="C3:C4"/>
    <mergeCell ref="D3:D4"/>
    <mergeCell ref="E3:E4"/>
    <mergeCell ref="F3:F4"/>
  </mergeCells>
  <phoneticPr fontId="4" type="noConversion"/>
  <pageMargins left="0.98425196850393704" right="7.874015748031496E-2" top="0.6692913385826772" bottom="0.59055118110236215" header="0.5" footer="0.5"/>
  <pageSetup paperSize="9" scale="85" orientation="landscape" copies="0"/>
  <headerFooter alignWithMargins="0"/>
  <rowBreaks count="4" manualBreakCount="4">
    <brk id="30" min="2" max="15" man="1"/>
    <brk id="56" min="2" max="15" man="1"/>
    <brk id="82" min="2" max="15" man="1"/>
    <brk id="108" min="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6</vt:i4>
      </vt:variant>
    </vt:vector>
  </HeadingPairs>
  <TitlesOfParts>
    <vt:vector size="9" baseType="lpstr">
      <vt:lpstr>원가계산서</vt:lpstr>
      <vt:lpstr>내역서총괄표</vt:lpstr>
      <vt:lpstr>내역서</vt:lpstr>
      <vt:lpstr>내역서!Print_Area</vt:lpstr>
      <vt:lpstr>내역서총괄표!Print_Area</vt:lpstr>
      <vt:lpstr>원가계산서!Print_Area</vt:lpstr>
      <vt:lpstr>내역서!Print_Titles</vt:lpstr>
      <vt:lpstr>내역서총괄표!Print_Titles</vt:lpstr>
      <vt:lpstr>원가계산서!Print_Titles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도현희</dc:creator>
  <cp:lastModifiedBy>Owner</cp:lastModifiedBy>
  <dcterms:created xsi:type="dcterms:W3CDTF">2017-04-18T07:19:06Z</dcterms:created>
  <dcterms:modified xsi:type="dcterms:W3CDTF">2017-04-18T07:19:07Z</dcterms:modified>
</cp:coreProperties>
</file>