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035" windowWidth="15480" windowHeight="9810" tabRatio="887" firstSheet="7" activeTab="14"/>
  </bookViews>
  <sheets>
    <sheet name="1.인구추이" sheetId="1" r:id="rId1"/>
    <sheet name="2.동별세대인구" sheetId="2" r:id="rId2"/>
    <sheet name="3.연령,성별인구" sheetId="3" r:id="rId3"/>
    <sheet name="4.혼인상태별인구" sheetId="4" r:id="rId4"/>
    <sheet name="5.교육정도별인구" sheetId="5" r:id="rId5"/>
    <sheet name="6.주택점유형태별" sheetId="6" r:id="rId6"/>
    <sheet name="7.사용방수별" sheetId="7" r:id="rId7"/>
    <sheet name="8.인구동태" sheetId="8" r:id="rId8"/>
    <sheet name="9.인구이동" sheetId="9" r:id="rId9"/>
    <sheet name="10.통근통학" sheetId="10" r:id="rId10"/>
    <sheet name="11.상주(야간)주간인구" sheetId="11" r:id="rId11"/>
    <sheet name="12.주요국적별외국인" sheetId="12" r:id="rId12"/>
    <sheet name="13.외국인과의 혼인" sheetId="13" r:id="rId13"/>
    <sheet name="14.사망원인별사망" sheetId="14" r:id="rId14"/>
    <sheet name="15.여성가구주현황" sheetId="15" r:id="rId15"/>
  </sheets>
  <definedNames>
    <definedName name="_xlnm.Print_Area" localSheetId="8">'9.인구이동'!$A$1:$Q$26</definedName>
    <definedName name="_xlnm.Print_Titles" localSheetId="9">'10.통근통학'!$A:$A</definedName>
    <definedName name="_xlnm.Print_Titles" localSheetId="11">'12.주요국적별외국인'!$A:$A</definedName>
    <definedName name="_xlnm.Print_Titles" localSheetId="6">'7.사용방수별'!$A:$A</definedName>
  </definedNames>
  <calcPr fullCalcOnLoad="1"/>
</workbook>
</file>

<file path=xl/sharedStrings.xml><?xml version="1.0" encoding="utf-8"?>
<sst xmlns="http://schemas.openxmlformats.org/spreadsheetml/2006/main" count="742" uniqueCount="316">
  <si>
    <t>단위 : 세대, 명</t>
  </si>
  <si>
    <t>연   별</t>
  </si>
  <si>
    <r>
      <t>세  대</t>
    </r>
    <r>
      <rPr>
        <vertAlign val="superscript"/>
        <sz val="9"/>
        <rFont val="돋움"/>
        <family val="3"/>
      </rPr>
      <t>1)</t>
    </r>
  </si>
  <si>
    <t xml:space="preserve">인                          구                        </t>
  </si>
  <si>
    <t>인   구
증가율
(%)</t>
  </si>
  <si>
    <t>세대당
인  구</t>
  </si>
  <si>
    <r>
      <t>65세이상
고 령 자</t>
    </r>
    <r>
      <rPr>
        <vertAlign val="superscript"/>
        <sz val="9"/>
        <rFont val="돋움"/>
        <family val="3"/>
      </rPr>
      <t>2)</t>
    </r>
  </si>
  <si>
    <t>인구
밀도</t>
  </si>
  <si>
    <t>총  수</t>
  </si>
  <si>
    <t>한국인</t>
  </si>
  <si>
    <t>외국인</t>
  </si>
  <si>
    <t>면  적
(㎢)</t>
  </si>
  <si>
    <t>남</t>
  </si>
  <si>
    <t>여</t>
  </si>
  <si>
    <t>…</t>
  </si>
  <si>
    <t>주 : 1990년까지는 상주인구조사 결과이며, 1991년 이후는 주민등록인구통계 결과임(외국인 포함)</t>
  </si>
  <si>
    <t xml:space="preserve">      1) 외국인 세대수 제외('98년부터 적용)    2) 외국인 제외 </t>
  </si>
  <si>
    <t>2 0 0 5</t>
  </si>
  <si>
    <t>2 0 0 6</t>
  </si>
  <si>
    <t>2 0 0 7</t>
  </si>
  <si>
    <t>2 0 0 8</t>
  </si>
  <si>
    <t>내당1동</t>
  </si>
  <si>
    <t>내당2.3동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</si>
  <si>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</si>
  <si>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</si>
  <si>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</si>
  <si>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</si>
  <si>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</si>
  <si>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</si>
  <si>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</si>
  <si>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</si>
  <si>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</si>
  <si>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</si>
  <si>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</si>
  <si>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</si>
  <si>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</si>
  <si>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</si>
  <si>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</si>
  <si>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총     계
성    별
5세계급별</t>
  </si>
  <si>
    <t>인 구</t>
  </si>
  <si>
    <t>구성비</t>
  </si>
  <si>
    <t>총    계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</si>
  <si>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</si>
  <si>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</si>
  <si>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</si>
  <si>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</si>
  <si>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</si>
  <si>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</si>
  <si>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</si>
  <si>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</si>
  <si>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</si>
  <si>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</si>
  <si>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</si>
  <si>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</si>
  <si>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</si>
  <si>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</si>
  <si>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</si>
  <si>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</si>
  <si>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</si>
  <si>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</si>
  <si>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남    자</t>
  </si>
  <si>
    <t>여   자</t>
  </si>
  <si>
    <t>자료 : 기획예산실</t>
  </si>
  <si>
    <t>단위 : 명</t>
  </si>
  <si>
    <t>5년별</t>
  </si>
  <si>
    <t>5세계급별</t>
  </si>
  <si>
    <t>유배우</t>
  </si>
  <si>
    <t>사별</t>
  </si>
  <si>
    <t>이혼</t>
  </si>
  <si>
    <t>미혼</t>
  </si>
  <si>
    <t>미상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</si>
  <si>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</si>
  <si>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</si>
  <si>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</si>
  <si>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</si>
  <si>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</si>
  <si>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</si>
  <si>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</si>
  <si>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</si>
  <si>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</si>
  <si>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</si>
  <si>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</si>
  <si>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</si>
  <si>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</si>
  <si>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</si>
  <si>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</si>
  <si>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 xml:space="preserve">자료 : 통계청 「인구주택총조사」(5년마다실시) </t>
  </si>
  <si>
    <t xml:space="preserve">      1) 외국인 제외</t>
  </si>
  <si>
    <t xml:space="preserve">    4. 혼인상태별 인구 </t>
  </si>
  <si>
    <t>단위 : 명</t>
  </si>
  <si>
    <t>5년별</t>
  </si>
  <si>
    <t>5세계급별</t>
  </si>
  <si>
    <t>초등학교</t>
  </si>
  <si>
    <t>중학교</t>
  </si>
  <si>
    <t>고등학교</t>
  </si>
  <si>
    <t>대학</t>
  </si>
  <si>
    <t>대학교</t>
  </si>
  <si>
    <t>대학원이상</t>
  </si>
  <si>
    <t>6~9</t>
  </si>
  <si>
    <t>-</t>
  </si>
  <si>
    <t>미취학</t>
  </si>
  <si>
    <t>미상</t>
  </si>
  <si>
    <t>대 학</t>
  </si>
  <si>
    <t>대학원</t>
  </si>
  <si>
    <t xml:space="preserve">자료 : 통계청 「인구주택총조사」(5년마다실시) </t>
  </si>
  <si>
    <t>전    입</t>
  </si>
  <si>
    <t>전    출</t>
  </si>
  <si>
    <t xml:space="preserve"> </t>
  </si>
  <si>
    <t>이동률</t>
  </si>
  <si>
    <t>2 0 0 9</t>
  </si>
  <si>
    <t>남</t>
  </si>
  <si>
    <t>여</t>
  </si>
  <si>
    <t>2 0 0 5</t>
  </si>
  <si>
    <t>2 0 0 6</t>
  </si>
  <si>
    <t>2 0 0 7</t>
  </si>
  <si>
    <t>2 0 0 8</t>
  </si>
  <si>
    <t>2 0 0 9</t>
  </si>
  <si>
    <t>인                                         구</t>
  </si>
  <si>
    <t>세대당     인  구</t>
  </si>
  <si>
    <t>인 구 밀 도</t>
  </si>
  <si>
    <t>총        수</t>
  </si>
  <si>
    <t>한     국     인</t>
  </si>
  <si>
    <t>외     국     인</t>
  </si>
  <si>
    <t>면 적(㎢)</t>
  </si>
  <si>
    <t>2 0 0 0</t>
  </si>
  <si>
    <t>자료:통계청「인구주택총조사보고서」(5년마다 실시)</t>
  </si>
  <si>
    <t>계</t>
  </si>
  <si>
    <t>사     용     방     수</t>
  </si>
  <si>
    <t>6개이상</t>
  </si>
  <si>
    <t>2 0 1 0</t>
  </si>
  <si>
    <t>구·군내</t>
  </si>
  <si>
    <t>전  입</t>
  </si>
  <si>
    <t>전  출</t>
  </si>
  <si>
    <t>구  분</t>
  </si>
  <si>
    <t>필 리 핀</t>
  </si>
  <si>
    <t>스리랑카</t>
  </si>
  <si>
    <t>캐 나 다</t>
  </si>
  <si>
    <t xml:space="preserve">  파키스탄</t>
  </si>
  <si>
    <t>1 9 9 5</t>
  </si>
  <si>
    <t>2 0 0 0</t>
  </si>
  <si>
    <r>
      <t>세  대</t>
    </r>
    <r>
      <rPr>
        <vertAlign val="superscript"/>
        <sz val="9"/>
        <rFont val="돋움"/>
        <family val="3"/>
      </rPr>
      <t>1)</t>
    </r>
  </si>
  <si>
    <t xml:space="preserve">  주:당해년도 12월 31일 현재 주민등록인구통계 결과임</t>
  </si>
  <si>
    <t xml:space="preserve">  주:1)외국인 세대수 제외</t>
  </si>
  <si>
    <t xml:space="preserve">     2)외국인 제외  </t>
  </si>
  <si>
    <r>
      <t>65세이상 
고 령 자</t>
    </r>
    <r>
      <rPr>
        <vertAlign val="superscript"/>
        <sz val="9"/>
        <rFont val="돋움"/>
        <family val="3"/>
      </rPr>
      <t>2)</t>
    </r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</si>
  <si>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</si>
  <si>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</si>
  <si>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</si>
  <si>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</si>
  <si>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</si>
  <si>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</si>
  <si>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</si>
  <si>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</si>
  <si>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1 9 9 0</t>
  </si>
  <si>
    <t>1 9 9 5</t>
  </si>
  <si>
    <t>2 0 0 0</t>
  </si>
  <si>
    <t>2 0 0 5</t>
  </si>
  <si>
    <t>2 0 1 0</t>
  </si>
  <si>
    <t xml:space="preserve">자료 : 통계청 「인구주택총조사」(5년마다실시) </t>
  </si>
  <si>
    <t xml:space="preserve">     출         생</t>
  </si>
  <si>
    <t xml:space="preserve">     사          망</t>
  </si>
  <si>
    <t xml:space="preserve">혼 인 </t>
  </si>
  <si>
    <t xml:space="preserve">이 혼 </t>
  </si>
  <si>
    <t>남</t>
  </si>
  <si>
    <t>여</t>
  </si>
  <si>
    <t>연별 및 월별</t>
  </si>
  <si>
    <t>총     이      동</t>
  </si>
  <si>
    <t>시     내     이     동</t>
  </si>
  <si>
    <t>시  도  간  이  동</t>
  </si>
  <si>
    <t>순  이  동</t>
  </si>
  <si>
    <t>구  ·  군   간</t>
  </si>
  <si>
    <t>자료 : 총무과</t>
  </si>
  <si>
    <t>주) : 주민등록 전출입 신고에 의한 자료이며, 구내이동은 전입인구 기준, 국외이동은 제외</t>
  </si>
  <si>
    <t>연  별</t>
  </si>
  <si>
    <t xml:space="preserve">
12세 이상 
인구
</t>
  </si>
  <si>
    <t>통근통학
안함</t>
  </si>
  <si>
    <t>통근통학지 미상</t>
  </si>
  <si>
    <t>통근통학 
여부 미상</t>
  </si>
  <si>
    <t>현재 살고있는 읍면동</t>
  </si>
  <si>
    <t>같은 시군구내 다른 읍면동</t>
  </si>
  <si>
    <t>같은 시도내 다른 시군구</t>
  </si>
  <si>
    <t>다른 시도</t>
  </si>
  <si>
    <t>2 0 1 0</t>
  </si>
  <si>
    <t>자료:통계청「인구주택총조사보고서」</t>
  </si>
  <si>
    <t xml:space="preserve">  통근·통학
</t>
  </si>
  <si>
    <t>연   별</t>
  </si>
  <si>
    <t>상주인구</t>
  </si>
  <si>
    <t>유입인구</t>
  </si>
  <si>
    <t>유출인구</t>
  </si>
  <si>
    <t>주간인구</t>
  </si>
  <si>
    <t>통근</t>
  </si>
  <si>
    <t>통학</t>
  </si>
  <si>
    <t xml:space="preserve"> 1 9 9 5 </t>
  </si>
  <si>
    <t>2 0 1 0</t>
  </si>
  <si>
    <t>자료:통계청「인구주택총조사보고서」</t>
  </si>
  <si>
    <t>주간인구
지      수</t>
  </si>
  <si>
    <t>자료 : 총무과</t>
  </si>
  <si>
    <t>인 구</t>
  </si>
  <si>
    <t>구성비</t>
  </si>
  <si>
    <t>2 0 1 0</t>
  </si>
  <si>
    <t>1   월</t>
  </si>
  <si>
    <t>2   월</t>
  </si>
  <si>
    <t>3   월</t>
  </si>
  <si>
    <t>4   월</t>
  </si>
  <si>
    <t>5   월</t>
  </si>
  <si>
    <t>6   월</t>
  </si>
  <si>
    <t>7   월</t>
  </si>
  <si>
    <t>8   월</t>
  </si>
  <si>
    <t>9   월</t>
  </si>
  <si>
    <t>10  월</t>
  </si>
  <si>
    <t>11  월</t>
  </si>
  <si>
    <t>12  월</t>
  </si>
  <si>
    <t>4   월</t>
  </si>
  <si>
    <t>5   월</t>
  </si>
  <si>
    <t>6   월</t>
  </si>
  <si>
    <t>7   월</t>
  </si>
  <si>
    <t>8   월</t>
  </si>
  <si>
    <t>9   월</t>
  </si>
  <si>
    <t>10  월</t>
  </si>
  <si>
    <t>11  월</t>
  </si>
  <si>
    <t>12  월</t>
  </si>
  <si>
    <t xml:space="preserve">      2)출처 : 국가통계포털(http//kosis.kr)</t>
  </si>
  <si>
    <t>총               계</t>
  </si>
  <si>
    <t>남               자</t>
  </si>
  <si>
    <t>여               자</t>
  </si>
  <si>
    <t>자료 : 통계청 인구동향조사</t>
  </si>
  <si>
    <t>남편 혼인건수</t>
  </si>
  <si>
    <t>남편 - 외국인 처</t>
  </si>
  <si>
    <t>처 혼인건수</t>
  </si>
  <si>
    <t>처 - 외국인 남편</t>
  </si>
  <si>
    <t>주:1.당사자 주소지 기준임</t>
  </si>
  <si>
    <t xml:space="preserve">   2.'남편 혼인건수'는 처의 국적과 상관없는 남자의 전체 혼인건수, 처 혼인건수도 마찬가지임</t>
  </si>
  <si>
    <t>연  별</t>
  </si>
  <si>
    <t>중                             퇴</t>
  </si>
  <si>
    <t>수                 료</t>
  </si>
  <si>
    <t>졸                               업</t>
  </si>
  <si>
    <r>
      <t>재                              학</t>
    </r>
    <r>
      <rPr>
        <vertAlign val="superscript"/>
        <sz val="9"/>
        <rFont val="돋움"/>
        <family val="3"/>
      </rPr>
      <t xml:space="preserve"> 1)</t>
    </r>
  </si>
  <si>
    <t xml:space="preserve">    5. 교육정도별 인구(6세이상 인구) </t>
  </si>
  <si>
    <t xml:space="preserve">   6. 주택점유형태별 가구(일반가구)</t>
  </si>
  <si>
    <t xml:space="preserve">  7. 사용방수별 가구(일반가구)</t>
  </si>
  <si>
    <t xml:space="preserve">    8. 인구동태</t>
  </si>
  <si>
    <t xml:space="preserve">   9. 인구이동  </t>
  </si>
  <si>
    <t xml:space="preserve">    11. 상주(야간)·주간인구</t>
  </si>
  <si>
    <t>합    계</t>
  </si>
  <si>
    <t>일     본</t>
  </si>
  <si>
    <t>미     국</t>
  </si>
  <si>
    <t>중   국</t>
  </si>
  <si>
    <t>영     국</t>
  </si>
  <si>
    <t>인도네시아</t>
  </si>
  <si>
    <t>베 트 남</t>
  </si>
  <si>
    <t>방글라데시</t>
  </si>
  <si>
    <t>우즈베키스탄</t>
  </si>
  <si>
    <t>대    만</t>
  </si>
  <si>
    <t>기 타 국 가</t>
  </si>
  <si>
    <t>남</t>
  </si>
  <si>
    <t>여</t>
  </si>
  <si>
    <t>2 0 1 0</t>
  </si>
  <si>
    <t>자료 : 통계청 인구동향과</t>
  </si>
  <si>
    <t>단위 : 건</t>
  </si>
  <si>
    <t>12. 외국인 국적별 등록현황</t>
  </si>
  <si>
    <t>단위 : 명</t>
  </si>
  <si>
    <t>단위 : 가구</t>
  </si>
  <si>
    <t>단위 : 명, 쌍</t>
  </si>
  <si>
    <t>자료 : 기획예산실</t>
  </si>
  <si>
    <t>단위 : 명, %</t>
  </si>
  <si>
    <t>1. 인구추이</t>
  </si>
  <si>
    <t>2. 동별 세대 및 인구</t>
  </si>
  <si>
    <t>단위 : 세대,명</t>
  </si>
  <si>
    <t>연 별 및
동     별</t>
  </si>
  <si>
    <t xml:space="preserve">3. 연령(5세 계급) 및 성별 인구 </t>
  </si>
  <si>
    <t xml:space="preserve">         1) 휴학 포함</t>
  </si>
  <si>
    <t xml:space="preserve">         1) 외국인 제외</t>
  </si>
  <si>
    <t>10. 통근·통학 유형별 인구(12세 이상)</t>
  </si>
  <si>
    <t>13. 외국인과의 혼인</t>
  </si>
  <si>
    <t>2 0 1 1</t>
  </si>
  <si>
    <t xml:space="preserve">주)1. 5, 0자년은 인구주택총조사(외국인제외) ,기타년도는 주민등록인구통계 자료, 2. 외국인 제외 </t>
  </si>
  <si>
    <t>-</t>
  </si>
  <si>
    <t>미상</t>
  </si>
  <si>
    <t>2 0 1 1</t>
  </si>
  <si>
    <t xml:space="preserve"> - </t>
  </si>
  <si>
    <t>단위:명, 인구 십만명당</t>
  </si>
  <si>
    <t>연별및
연령별</t>
  </si>
  <si>
    <t>특정 감염성 
및 기생충성질환</t>
  </si>
  <si>
    <t>신생물</t>
  </si>
  <si>
    <t>혈액 및 조혈기관질환과 
면역기전을 침범하는 특정장애</t>
  </si>
  <si>
    <t>내분비, 영양 및 
대사질환</t>
  </si>
  <si>
    <t>징신 및 행동장애</t>
  </si>
  <si>
    <t>신경계통의 질환</t>
  </si>
  <si>
    <t>눈 및 눈 부속기의 질환</t>
  </si>
  <si>
    <t>귀 및 꼭지돌기의 질환</t>
  </si>
  <si>
    <t>순환기 계통의 질환</t>
  </si>
  <si>
    <t>호흡기 계통의 질환</t>
  </si>
  <si>
    <t>소화기 계통의 질환</t>
  </si>
  <si>
    <t>피부 및 
피부밑조직의 질환</t>
  </si>
  <si>
    <t>근육골격 계통 
및 결합조직의 질환</t>
  </si>
  <si>
    <t>비뇨생식기 계통의 질환</t>
  </si>
  <si>
    <t>임신, 출산 및 산후기</t>
  </si>
  <si>
    <t>출생전후기에 
기원한 특정병태</t>
  </si>
  <si>
    <t>선천기형, 변형 
및 염색체 이상</t>
  </si>
  <si>
    <t>달리 분류되지않은 
증상, 징후</t>
  </si>
  <si>
    <t>질병이환 및 사망의 외인</t>
  </si>
  <si>
    <t>자료:「사망원인통계」통계청 인구동향과</t>
  </si>
  <si>
    <t>단위:가구, %</t>
  </si>
  <si>
    <t>여성가구주 가구수</t>
  </si>
  <si>
    <t>남성가구주 가구수</t>
  </si>
  <si>
    <t xml:space="preserve"> 2 0 0 0 </t>
  </si>
  <si>
    <t xml:space="preserve"> 2 0 1 0 </t>
  </si>
  <si>
    <t>자료:「인구주택총조사」통계청 인구총조사과</t>
  </si>
  <si>
    <t xml:space="preserve">  주:1)일반가구를 대상으로 집계(비혈연가구, 1인가구 포함), 단, 집단가구(6인이상 비혈연가구, 기숙사, 사회시설 등) 및 외국인 가구는 제외</t>
  </si>
  <si>
    <t xml:space="preserve">     2)여성가구주 가구 비율 = (B)/(A)*100</t>
  </si>
  <si>
    <t>15. 여성가구주현황</t>
  </si>
  <si>
    <t>14. 사망원인별 사망</t>
  </si>
  <si>
    <r>
      <t>일반가구수</t>
    </r>
    <r>
      <rPr>
        <vertAlign val="superscript"/>
        <sz val="9"/>
        <rFont val="돋움"/>
        <family val="3"/>
      </rPr>
      <t>1)</t>
    </r>
  </si>
  <si>
    <r>
      <t>여성가구주 가구 비율</t>
    </r>
    <r>
      <rPr>
        <vertAlign val="superscript"/>
        <sz val="9"/>
        <rFont val="돋움"/>
        <family val="3"/>
      </rPr>
      <t>2)</t>
    </r>
  </si>
  <si>
    <t>(`10+`11)/2
내국인</t>
  </si>
  <si>
    <t>연 별</t>
  </si>
</sst>
</file>

<file path=xl/styles.xml><?xml version="1.0" encoding="utf-8"?>
<styleSheet xmlns="http://schemas.openxmlformats.org/spreadsheetml/2006/main">
  <numFmts count="6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#,##0.00_ "/>
    <numFmt numFmtId="189" formatCode="#,##0.0"/>
    <numFmt numFmtId="190" formatCode="#,##0.000"/>
    <numFmt numFmtId="191" formatCode="[$-412]yyyy&quot;년&quot;\ m&quot;월&quot;\ d&quot;일&quot;\ dddd"/>
    <numFmt numFmtId="192" formatCode="[$-412]AM/PM\ h:mm:ss"/>
    <numFmt numFmtId="193" formatCode="_-* #,##0.0_-;\-* #,##0.0_-;_-* &quot;-&quot;_-;_-@_-"/>
    <numFmt numFmtId="194" formatCode="_-* #,##0.00_-;\-* #,##0.00_-;_-* &quot;-&quot;_-;_-@_-"/>
    <numFmt numFmtId="195" formatCode="&quot;\&quot;#,##0"/>
    <numFmt numFmtId="196" formatCode="#,##0;[Red]#,##0"/>
    <numFmt numFmtId="197" formatCode="0.000000000_ "/>
    <numFmt numFmtId="198" formatCode="#,##0.0_);[Red]\(#,##0.0\)"/>
    <numFmt numFmtId="199" formatCode="#,##0.0_ "/>
    <numFmt numFmtId="200" formatCode="#,##0.0;[Red]#,##0.0"/>
    <numFmt numFmtId="201" formatCode="#,##0.00_);[Red]\(#,##0.00\)"/>
    <numFmt numFmtId="202" formatCode="000\-000"/>
    <numFmt numFmtId="203" formatCode="0.0_);[Red]\(0.0\)"/>
    <numFmt numFmtId="204" formatCode="_-* #,##0.00_-;\-* #,##0.00_-;_-* &quot;-&quot;?_-;_-@_-"/>
    <numFmt numFmtId="205" formatCode="#,##0;\-#,##0;&quot; &quot;;"/>
    <numFmt numFmtId="206" formatCode="_ * #,##0_ ;_ * \-#,##0_ ;_ * &quot;-&quot;_ ;_ @_ "/>
    <numFmt numFmtId="207" formatCode="_ * #,##0.00_ ;_ * \-#,##0.00_ ;_ * &quot;-&quot;??_ ;_ @_ "/>
    <numFmt numFmtId="208" formatCode="_ * #,##0.0_ ;_ * \-#,##0.0_ ;_ * &quot;-&quot;_ ;_ @_ "/>
    <numFmt numFmtId="209" formatCode="#,##0;\-#,##0;&quot;-&quot;;"/>
    <numFmt numFmtId="210" formatCode="_-* #,##0.0_-;\-* #,##0.0_-;_-* &quot;-&quot;?_-;_-@_-"/>
    <numFmt numFmtId="211" formatCode="_ * #,##0_ ;_ * \-#,##0_ ;_ * &quot; &quot;_ ;_ @_ "/>
    <numFmt numFmtId="212" formatCode="#,##0.0;\-#,##0.0;&quot; &quot;;"/>
    <numFmt numFmtId="213" formatCode="0.0"/>
    <numFmt numFmtId="214" formatCode="#,##0.00;[Red]#,##0.00"/>
    <numFmt numFmtId="215" formatCode="_-* #,##0.000_-;\-* #,##0.000_-;_-* &quot;-&quot;???_-;_-@_-"/>
    <numFmt numFmtId="216" formatCode="#,##0.000_ "/>
    <numFmt numFmtId="217" formatCode="0.00_);[Red]\(0.00\)"/>
    <numFmt numFmtId="218" formatCode="#,##0;\'#,##0;&quot; &quot;"/>
    <numFmt numFmtId="219" formatCode="#,##0;\'#,##0;&quot;-&quot;"/>
    <numFmt numFmtId="220" formatCode="#,##0.00;\-#,##0.00;&quot;-&quot;"/>
    <numFmt numFmtId="221" formatCode="#,##0;\-#,##0;&quot; &quot;"/>
    <numFmt numFmtId="222" formatCode="#,##0;\-#,##0;&quot;-&quot;\ "/>
    <numFmt numFmtId="223" formatCode="#,##0;\-#,##0;&quot; &quot;\ "/>
  </numFmts>
  <fonts count="35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b/>
      <sz val="9"/>
      <name val="돋움"/>
      <family val="3"/>
    </font>
    <font>
      <sz val="9"/>
      <name val="굴림"/>
      <family val="3"/>
    </font>
    <font>
      <b/>
      <sz val="9"/>
      <color indexed="16"/>
      <name val="돋움"/>
      <family val="3"/>
    </font>
    <font>
      <sz val="9"/>
      <color indexed="8"/>
      <name val="굴림"/>
      <family val="3"/>
    </font>
    <font>
      <b/>
      <sz val="10"/>
      <color indexed="1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돋움"/>
      <family val="3"/>
    </font>
    <font>
      <b/>
      <sz val="10"/>
      <color indexed="16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name val="바탕체"/>
      <family val="1"/>
    </font>
    <font>
      <sz val="9"/>
      <name val="바탕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0" borderId="9" applyNumberFormat="0" applyAlignment="0" applyProtection="0"/>
    <xf numFmtId="206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2" fillId="0" borderId="10" applyNumberFormat="0" applyAlignment="0" applyProtection="0"/>
    <xf numFmtId="0" fontId="12" fillId="0" borderId="11">
      <alignment horizontal="left" vertical="center"/>
      <protection/>
    </xf>
  </cellStyleXfs>
  <cellXfs count="3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6" fontId="4" fillId="0" borderId="14" xfId="48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>
      <alignment vertical="center"/>
    </xf>
    <xf numFmtId="41" fontId="4" fillId="0" borderId="14" xfId="48" applyFont="1" applyFill="1" applyBorder="1" applyAlignment="1">
      <alignment vertical="center"/>
    </xf>
    <xf numFmtId="194" fontId="4" fillId="0" borderId="14" xfId="48" applyNumberFormat="1" applyFont="1" applyFill="1" applyBorder="1" applyAlignment="1">
      <alignment vertical="center"/>
    </xf>
    <xf numFmtId="194" fontId="4" fillId="0" borderId="17" xfId="48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6" fillId="0" borderId="0" xfId="48" applyFont="1" applyAlignment="1">
      <alignment horizontal="left" vertical="center"/>
    </xf>
    <xf numFmtId="41" fontId="4" fillId="0" borderId="0" xfId="48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48" applyFont="1" applyFill="1" applyAlignment="1">
      <alignment vertical="center"/>
    </xf>
    <xf numFmtId="41" fontId="4" fillId="4" borderId="18" xfId="48" applyFont="1" applyFill="1" applyBorder="1" applyAlignment="1">
      <alignment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8" xfId="48" applyFont="1" applyFill="1" applyBorder="1" applyAlignment="1">
      <alignment horizontal="center" vertical="center"/>
    </xf>
    <xf numFmtId="41" fontId="4" fillId="4" borderId="17" xfId="48" applyFont="1" applyFill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48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1" fontId="4" fillId="4" borderId="14" xfId="48" applyFont="1" applyFill="1" applyBorder="1" applyAlignment="1">
      <alignment vertical="center"/>
    </xf>
    <xf numFmtId="41" fontId="4" fillId="0" borderId="14" xfId="48" applyFont="1" applyBorder="1" applyAlignment="1">
      <alignment vertical="center"/>
    </xf>
    <xf numFmtId="41" fontId="4" fillId="0" borderId="14" xfId="48" applyFont="1" applyFill="1" applyBorder="1" applyAlignment="1">
      <alignment horizontal="center" vertical="center"/>
    </xf>
    <xf numFmtId="41" fontId="4" fillId="0" borderId="17" xfId="48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0" xfId="48" applyNumberFormat="1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0" xfId="48" applyFont="1" applyFill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0" fillId="0" borderId="0" xfId="64" applyFont="1" applyFill="1">
      <alignment/>
      <protection/>
    </xf>
    <xf numFmtId="41" fontId="13" fillId="0" borderId="0" xfId="48" applyFont="1" applyFill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left" vertical="center"/>
      <protection/>
    </xf>
    <xf numFmtId="176" fontId="4" fillId="0" borderId="0" xfId="64" applyNumberFormat="1" applyFont="1" applyFill="1" applyAlignment="1">
      <alignment vertical="center"/>
      <protection/>
    </xf>
    <xf numFmtId="0" fontId="4" fillId="4" borderId="14" xfId="64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64" applyFont="1" applyFill="1" applyAlignment="1">
      <alignment horizontal="left"/>
      <protection/>
    </xf>
    <xf numFmtId="176" fontId="4" fillId="0" borderId="0" xfId="64" applyNumberFormat="1" applyFont="1" applyFill="1">
      <alignment/>
      <protection/>
    </xf>
    <xf numFmtId="0" fontId="4" fillId="0" borderId="0" xfId="64" applyFont="1" applyFill="1">
      <alignment/>
      <protection/>
    </xf>
    <xf numFmtId="204" fontId="4" fillId="0" borderId="0" xfId="48" applyNumberFormat="1" applyFont="1" applyFill="1" applyBorder="1" applyAlignment="1">
      <alignment vertical="center"/>
    </xf>
    <xf numFmtId="0" fontId="4" fillId="0" borderId="0" xfId="64" applyFont="1" applyFill="1" applyBorder="1" applyAlignment="1">
      <alignment horizontal="left"/>
      <protection/>
    </xf>
    <xf numFmtId="0" fontId="4" fillId="4" borderId="18" xfId="64" applyFont="1" applyFill="1" applyBorder="1" applyAlignment="1">
      <alignment horizontal="left" vertical="center"/>
      <protection/>
    </xf>
    <xf numFmtId="0" fontId="6" fillId="4" borderId="18" xfId="64" applyFont="1" applyFill="1" applyBorder="1" applyAlignment="1">
      <alignment horizontal="left" vertical="center"/>
      <protection/>
    </xf>
    <xf numFmtId="0" fontId="4" fillId="4" borderId="17" xfId="64" applyFont="1" applyFill="1" applyBorder="1" applyAlignment="1">
      <alignment horizontal="center" vertical="center"/>
      <protection/>
    </xf>
    <xf numFmtId="41" fontId="4" fillId="0" borderId="14" xfId="64" applyNumberFormat="1" applyFont="1" applyFill="1" applyBorder="1" applyAlignment="1">
      <alignment horizontal="center" vertical="center"/>
      <protection/>
    </xf>
    <xf numFmtId="185" fontId="4" fillId="0" borderId="1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41" fontId="4" fillId="0" borderId="0" xfId="48" applyFont="1" applyFill="1" applyAlignment="1">
      <alignment horizontal="center" vertical="center"/>
    </xf>
    <xf numFmtId="41" fontId="4" fillId="0" borderId="13" xfId="48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41" fontId="4" fillId="0" borderId="17" xfId="48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0" xfId="48" applyFont="1" applyFill="1" applyBorder="1" applyAlignment="1">
      <alignment horizontal="left" vertical="center"/>
    </xf>
    <xf numFmtId="41" fontId="4" fillId="0" borderId="0" xfId="48" applyFont="1" applyFill="1" applyAlignment="1">
      <alignment horizontal="left" vertical="center"/>
    </xf>
    <xf numFmtId="0" fontId="4" fillId="4" borderId="14" xfId="48" applyNumberFormat="1" applyFont="1" applyFill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/>
      <protection/>
    </xf>
    <xf numFmtId="0" fontId="14" fillId="0" borderId="0" xfId="64" applyFont="1" applyFill="1">
      <alignment/>
      <protection/>
    </xf>
    <xf numFmtId="0" fontId="4" fillId="0" borderId="0" xfId="69" applyFont="1" applyAlignment="1">
      <alignment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176" fontId="4" fillId="0" borderId="14" xfId="64" applyNumberFormat="1" applyFont="1" applyFill="1" applyBorder="1" applyAlignment="1">
      <alignment vertical="center"/>
      <protection/>
    </xf>
    <xf numFmtId="0" fontId="4" fillId="4" borderId="18" xfId="64" applyFont="1" applyFill="1" applyBorder="1" applyAlignment="1">
      <alignment horizontal="center" vertical="center"/>
      <protection/>
    </xf>
    <xf numFmtId="4" fontId="4" fillId="0" borderId="0" xfId="64" applyNumberFormat="1" applyFont="1" applyFill="1">
      <alignment/>
      <protection/>
    </xf>
    <xf numFmtId="0" fontId="4" fillId="0" borderId="0" xfId="64" applyFont="1" applyFill="1" applyAlignment="1">
      <alignment vertical="center" wrapText="1"/>
      <protection/>
    </xf>
    <xf numFmtId="41" fontId="4" fillId="0" borderId="0" xfId="48" applyNumberFormat="1" applyFont="1" applyFill="1" applyAlignment="1">
      <alignment horizontal="right" vertical="center" wrapText="1"/>
    </xf>
    <xf numFmtId="41" fontId="4" fillId="0" borderId="0" xfId="64" applyNumberFormat="1" applyFont="1" applyFill="1" applyAlignment="1">
      <alignment vertical="center"/>
      <protection/>
    </xf>
    <xf numFmtId="4" fontId="4" fillId="0" borderId="0" xfId="48" applyNumberFormat="1" applyFont="1" applyFill="1" applyBorder="1" applyAlignment="1">
      <alignment vertical="center"/>
    </xf>
    <xf numFmtId="4" fontId="4" fillId="0" borderId="0" xfId="63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 vertical="center"/>
    </xf>
    <xf numFmtId="0" fontId="4" fillId="0" borderId="0" xfId="64" applyFont="1" applyFill="1" applyAlignment="1">
      <alignment horizontal="center"/>
      <protection/>
    </xf>
    <xf numFmtId="4" fontId="4" fillId="4" borderId="13" xfId="64" applyNumberFormat="1" applyFont="1" applyFill="1" applyBorder="1" applyAlignment="1">
      <alignment vertical="center"/>
      <protection/>
    </xf>
    <xf numFmtId="4" fontId="4" fillId="4" borderId="14" xfId="64" applyNumberFormat="1" applyFont="1" applyFill="1" applyBorder="1" applyAlignment="1">
      <alignment horizontal="center" vertical="center"/>
      <protection/>
    </xf>
    <xf numFmtId="4" fontId="4" fillId="4" borderId="17" xfId="64" applyNumberFormat="1" applyFont="1" applyFill="1" applyBorder="1" applyAlignment="1">
      <alignment horizontal="center" vertical="center"/>
      <protection/>
    </xf>
    <xf numFmtId="4" fontId="4" fillId="0" borderId="14" xfId="48" applyNumberFormat="1" applyFont="1" applyFill="1" applyBorder="1" applyAlignment="1">
      <alignment vertical="center"/>
    </xf>
    <xf numFmtId="4" fontId="4" fillId="0" borderId="14" xfId="64" applyNumberFormat="1" applyFont="1" applyFill="1" applyBorder="1" applyAlignment="1">
      <alignment vertical="center"/>
      <protection/>
    </xf>
    <xf numFmtId="41" fontId="4" fillId="0" borderId="14" xfId="64" applyNumberFormat="1" applyFont="1" applyFill="1" applyBorder="1" applyAlignment="1">
      <alignment vertical="center"/>
      <protection/>
    </xf>
    <xf numFmtId="41" fontId="4" fillId="0" borderId="14" xfId="65" applyNumberFormat="1" applyFont="1" applyFill="1" applyBorder="1" applyAlignment="1">
      <alignment horizontal="right" vertical="center" wrapText="1"/>
      <protection/>
    </xf>
    <xf numFmtId="0" fontId="4" fillId="0" borderId="0" xfId="64" applyFont="1" applyFill="1" applyAlignment="1">
      <alignment horizontal="center" vertical="center"/>
      <protection/>
    </xf>
    <xf numFmtId="41" fontId="4" fillId="0" borderId="14" xfId="48" applyFont="1" applyFill="1" applyBorder="1" applyAlignment="1">
      <alignment horizontal="right" vertical="center"/>
    </xf>
    <xf numFmtId="0" fontId="4" fillId="4" borderId="14" xfId="64" applyFont="1" applyFill="1" applyBorder="1" applyAlignment="1">
      <alignment horizontal="center" vertical="center" wrapText="1"/>
      <protection/>
    </xf>
    <xf numFmtId="41" fontId="4" fillId="0" borderId="17" xfId="48" applyFont="1" applyFill="1" applyBorder="1" applyAlignment="1">
      <alignment vertical="center"/>
    </xf>
    <xf numFmtId="41" fontId="4" fillId="0" borderId="0" xfId="48" applyFont="1" applyFill="1" applyAlignment="1">
      <alignment/>
    </xf>
    <xf numFmtId="41" fontId="6" fillId="0" borderId="0" xfId="48" applyFont="1" applyFill="1" applyAlignment="1">
      <alignment/>
    </xf>
    <xf numFmtId="41" fontId="4" fillId="0" borderId="0" xfId="48" applyFont="1" applyFill="1" applyAlignment="1">
      <alignment horizontal="left" vertical="top"/>
    </xf>
    <xf numFmtId="41" fontId="4" fillId="0" borderId="0" xfId="48" applyFont="1" applyFill="1" applyAlignment="1">
      <alignment horizontal="left"/>
    </xf>
    <xf numFmtId="209" fontId="4" fillId="0" borderId="0" xfId="48" applyNumberFormat="1" applyFont="1" applyFill="1" applyAlignment="1">
      <alignment vertical="center"/>
    </xf>
    <xf numFmtId="0" fontId="4" fillId="0" borderId="0" xfId="48" applyNumberFormat="1" applyFont="1" applyFill="1" applyAlignment="1">
      <alignment horizontal="center"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Font="1" applyFill="1" applyAlignment="1">
      <alignment horizontal="center"/>
    </xf>
    <xf numFmtId="3" fontId="4" fillId="0" borderId="0" xfId="64" applyNumberFormat="1" applyFont="1" applyFill="1">
      <alignment/>
      <protection/>
    </xf>
    <xf numFmtId="3" fontId="4" fillId="0" borderId="0" xfId="64" applyNumberFormat="1" applyFont="1" applyFill="1" applyAlignment="1">
      <alignment horizontal="right"/>
      <protection/>
    </xf>
    <xf numFmtId="41" fontId="4" fillId="4" borderId="18" xfId="48" applyNumberFormat="1" applyFont="1" applyFill="1" applyBorder="1" applyAlignment="1">
      <alignment horizontal="center" vertical="center"/>
    </xf>
    <xf numFmtId="41" fontId="4" fillId="4" borderId="14" xfId="48" applyNumberFormat="1" applyFont="1" applyFill="1" applyBorder="1" applyAlignment="1">
      <alignment horizontal="center" vertical="center"/>
    </xf>
    <xf numFmtId="41" fontId="4" fillId="4" borderId="15" xfId="48" applyNumberFormat="1" applyFont="1" applyFill="1" applyBorder="1" applyAlignment="1">
      <alignment horizontal="center" vertical="center"/>
    </xf>
    <xf numFmtId="41" fontId="4" fillId="4" borderId="17" xfId="48" applyNumberFormat="1" applyFont="1" applyFill="1" applyBorder="1" applyAlignment="1">
      <alignment horizontal="center" vertical="center"/>
    </xf>
    <xf numFmtId="41" fontId="4" fillId="0" borderId="14" xfId="48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41" fontId="4" fillId="0" borderId="0" xfId="48" applyFont="1" applyAlignment="1">
      <alignment vertical="center"/>
    </xf>
    <xf numFmtId="41" fontId="4" fillId="0" borderId="14" xfId="48" applyFont="1" applyBorder="1" applyAlignment="1">
      <alignment vertical="center"/>
    </xf>
    <xf numFmtId="200" fontId="4" fillId="0" borderId="14" xfId="48" applyNumberFormat="1" applyFont="1" applyBorder="1" applyAlignment="1">
      <alignment horizontal="center" vertical="center"/>
    </xf>
    <xf numFmtId="41" fontId="4" fillId="24" borderId="22" xfId="0" applyNumberFormat="1" applyFont="1" applyFill="1" applyBorder="1" applyAlignment="1">
      <alignment vertical="center" shrinkToFit="1"/>
    </xf>
    <xf numFmtId="41" fontId="4" fillId="0" borderId="14" xfId="48" applyNumberFormat="1" applyFont="1" applyFill="1" applyBorder="1" applyAlignment="1">
      <alignment vertical="center" shrinkToFit="1"/>
    </xf>
    <xf numFmtId="41" fontId="4" fillId="0" borderId="14" xfId="48" applyNumberFormat="1" applyFont="1" applyFill="1" applyBorder="1" applyAlignment="1">
      <alignment horizontal="right" vertical="center" shrinkToFit="1"/>
    </xf>
    <xf numFmtId="41" fontId="4" fillId="0" borderId="14" xfId="48" applyNumberFormat="1" applyFont="1" applyBorder="1" applyAlignment="1">
      <alignment vertical="center" shrinkToFit="1"/>
    </xf>
    <xf numFmtId="41" fontId="4" fillId="0" borderId="17" xfId="48" applyNumberFormat="1" applyFont="1" applyBorder="1" applyAlignment="1">
      <alignment horizontal="center" vertical="center" shrinkToFit="1"/>
    </xf>
    <xf numFmtId="41" fontId="4" fillId="0" borderId="14" xfId="48" applyNumberFormat="1" applyFont="1" applyFill="1" applyBorder="1" applyAlignment="1">
      <alignment horizontal="center" vertical="center" shrinkToFit="1"/>
    </xf>
    <xf numFmtId="41" fontId="7" fillId="24" borderId="14" xfId="0" applyNumberFormat="1" applyFont="1" applyFill="1" applyBorder="1" applyAlignment="1">
      <alignment vertical="center" shrinkToFit="1"/>
    </xf>
    <xf numFmtId="41" fontId="7" fillId="24" borderId="14" xfId="0" applyNumberFormat="1" applyFont="1" applyFill="1" applyBorder="1" applyAlignment="1">
      <alignment horizontal="right" vertical="center" shrinkToFit="1"/>
    </xf>
    <xf numFmtId="41" fontId="7" fillId="24" borderId="17" xfId="0" applyNumberFormat="1" applyFont="1" applyFill="1" applyBorder="1" applyAlignment="1">
      <alignment horizontal="center" vertical="center" shrinkToFit="1"/>
    </xf>
    <xf numFmtId="41" fontId="4" fillId="0" borderId="11" xfId="48" applyNumberFormat="1" applyFont="1" applyBorder="1" applyAlignment="1">
      <alignment vertical="center"/>
    </xf>
    <xf numFmtId="41" fontId="4" fillId="0" borderId="11" xfId="48" applyNumberFormat="1" applyFont="1" applyFill="1" applyBorder="1" applyAlignment="1">
      <alignment vertical="center"/>
    </xf>
    <xf numFmtId="41" fontId="4" fillId="24" borderId="14" xfId="0" applyNumberFormat="1" applyFont="1" applyFill="1" applyBorder="1" applyAlignment="1">
      <alignment horizontal="right" vertical="center" wrapText="1"/>
    </xf>
    <xf numFmtId="41" fontId="4" fillId="0" borderId="14" xfId="0" applyNumberFormat="1" applyFont="1" applyBorder="1" applyAlignment="1">
      <alignment vertical="center"/>
    </xf>
    <xf numFmtId="41" fontId="4" fillId="0" borderId="17" xfId="48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horizontal="center" vertical="center"/>
    </xf>
    <xf numFmtId="41" fontId="4" fillId="0" borderId="14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4" fillId="0" borderId="0" xfId="64" applyFont="1" applyFill="1" applyBorder="1" applyAlignment="1">
      <alignment vertical="center"/>
      <protection/>
    </xf>
    <xf numFmtId="41" fontId="4" fillId="0" borderId="1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 wrapText="1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7" xfId="64" applyNumberFormat="1" applyFont="1" applyFill="1" applyBorder="1" applyAlignment="1">
      <alignment vertical="center"/>
      <protection/>
    </xf>
    <xf numFmtId="41" fontId="4" fillId="0" borderId="14" xfId="64" applyNumberFormat="1" applyFont="1" applyFill="1" applyBorder="1" applyAlignment="1">
      <alignment horizontal="right" vertical="center"/>
      <protection/>
    </xf>
    <xf numFmtId="41" fontId="4" fillId="0" borderId="17" xfId="64" applyNumberFormat="1" applyFont="1" applyFill="1" applyBorder="1" applyAlignment="1">
      <alignment horizontal="right" vertical="center"/>
      <protection/>
    </xf>
    <xf numFmtId="41" fontId="4" fillId="0" borderId="18" xfId="48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 wrapText="1"/>
    </xf>
    <xf numFmtId="41" fontId="4" fillId="0" borderId="18" xfId="48" applyNumberFormat="1" applyFont="1" applyFill="1" applyBorder="1" applyAlignment="1">
      <alignment vertical="center"/>
    </xf>
    <xf numFmtId="41" fontId="4" fillId="0" borderId="14" xfId="48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right" vertical="center"/>
    </xf>
    <xf numFmtId="217" fontId="4" fillId="0" borderId="16" xfId="0" applyNumberFormat="1" applyFont="1" applyFill="1" applyBorder="1" applyAlignment="1">
      <alignment horizontal="right" vertical="center"/>
    </xf>
    <xf numFmtId="217" fontId="4" fillId="0" borderId="17" xfId="0" applyNumberFormat="1" applyFont="1" applyFill="1" applyBorder="1" applyAlignment="1">
      <alignment horizontal="right" vertical="center"/>
    </xf>
    <xf numFmtId="217" fontId="4" fillId="0" borderId="17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4" fillId="4" borderId="18" xfId="64" applyNumberFormat="1" applyFont="1" applyFill="1" applyBorder="1" applyAlignment="1">
      <alignment horizontal="left" vertical="center"/>
      <protection/>
    </xf>
    <xf numFmtId="41" fontId="4" fillId="0" borderId="0" xfId="0" applyNumberFormat="1" applyFont="1" applyAlignment="1">
      <alignment vertical="center"/>
    </xf>
    <xf numFmtId="41" fontId="4" fillId="0" borderId="0" xfId="64" applyNumberFormat="1" applyFont="1" applyFill="1" applyAlignment="1">
      <alignment/>
      <protection/>
    </xf>
    <xf numFmtId="41" fontId="4" fillId="0" borderId="0" xfId="64" applyNumberFormat="1" applyFont="1" applyFill="1">
      <alignment/>
      <protection/>
    </xf>
    <xf numFmtId="41" fontId="0" fillId="0" borderId="0" xfId="64" applyNumberFormat="1" applyFont="1" applyFill="1" applyAlignment="1">
      <alignment/>
      <protection/>
    </xf>
    <xf numFmtId="41" fontId="0" fillId="0" borderId="0" xfId="64" applyNumberFormat="1" applyFont="1" applyFill="1">
      <alignment/>
      <protection/>
    </xf>
    <xf numFmtId="41" fontId="0" fillId="0" borderId="0" xfId="0" applyNumberFormat="1" applyAlignment="1">
      <alignment vertical="center"/>
    </xf>
    <xf numFmtId="43" fontId="4" fillId="0" borderId="0" xfId="0" applyNumberFormat="1" applyFont="1" applyAlignment="1">
      <alignment vertical="center"/>
    </xf>
    <xf numFmtId="43" fontId="4" fillId="0" borderId="0" xfId="64" applyNumberFormat="1" applyFont="1" applyFill="1" applyAlignment="1">
      <alignment vertical="center"/>
      <protection/>
    </xf>
    <xf numFmtId="43" fontId="4" fillId="0" borderId="14" xfId="0" applyNumberFormat="1" applyFont="1" applyFill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43" fontId="4" fillId="0" borderId="0" xfId="64" applyNumberFormat="1" applyFont="1" applyFill="1">
      <alignment/>
      <protection/>
    </xf>
    <xf numFmtId="43" fontId="0" fillId="0" borderId="0" xfId="64" applyNumberFormat="1" applyFont="1" applyFill="1">
      <alignment/>
      <protection/>
    </xf>
    <xf numFmtId="43" fontId="0" fillId="0" borderId="0" xfId="0" applyNumberFormat="1" applyAlignment="1">
      <alignment vertical="center"/>
    </xf>
    <xf numFmtId="43" fontId="4" fillId="0" borderId="18" xfId="0" applyNumberFormat="1" applyFont="1" applyFill="1" applyBorder="1" applyAlignment="1">
      <alignment horizontal="right" vertical="center"/>
    </xf>
    <xf numFmtId="41" fontId="4" fillId="0" borderId="14" xfId="67" applyNumberFormat="1" applyFont="1" applyFill="1" applyBorder="1" applyAlignment="1">
      <alignment horizontal="center" vertical="center" wrapText="1"/>
      <protection/>
    </xf>
    <xf numFmtId="43" fontId="4" fillId="0" borderId="14" xfId="48" applyNumberFormat="1" applyFont="1" applyFill="1" applyBorder="1" applyAlignment="1">
      <alignment vertical="center"/>
    </xf>
    <xf numFmtId="43" fontId="4" fillId="0" borderId="14" xfId="64" applyNumberFormat="1" applyFont="1" applyFill="1" applyBorder="1" applyAlignment="1">
      <alignment vertical="center"/>
      <protection/>
    </xf>
    <xf numFmtId="188" fontId="4" fillId="0" borderId="17" xfId="64" applyNumberFormat="1" applyFont="1" applyFill="1" applyBorder="1" applyAlignment="1">
      <alignment vertical="center"/>
      <protection/>
    </xf>
    <xf numFmtId="188" fontId="4" fillId="0" borderId="17" xfId="48" applyNumberFormat="1" applyFont="1" applyFill="1" applyBorder="1" applyAlignment="1">
      <alignment vertical="center"/>
    </xf>
    <xf numFmtId="210" fontId="4" fillId="0" borderId="14" xfId="48" applyNumberFormat="1" applyFont="1" applyBorder="1" applyAlignment="1">
      <alignment horizontal="center" vertical="center"/>
    </xf>
    <xf numFmtId="41" fontId="13" fillId="0" borderId="0" xfId="48" applyFont="1" applyFill="1" applyAlignment="1">
      <alignment/>
    </xf>
    <xf numFmtId="0" fontId="0" fillId="0" borderId="0" xfId="64" applyFill="1">
      <alignment/>
      <protection/>
    </xf>
    <xf numFmtId="41" fontId="4" fillId="0" borderId="17" xfId="48" applyNumberFormat="1" applyFont="1" applyFill="1" applyBorder="1" applyAlignment="1">
      <alignment horizontal="center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48" applyFont="1" applyFill="1" applyBorder="1" applyAlignment="1">
      <alignment horizontal="center" vertical="center"/>
    </xf>
    <xf numFmtId="0" fontId="4" fillId="0" borderId="13" xfId="64" applyNumberFormat="1" applyFont="1" applyFill="1" applyBorder="1" applyAlignment="1">
      <alignment horizontal="center" vertical="center"/>
      <protection/>
    </xf>
    <xf numFmtId="41" fontId="9" fillId="24" borderId="14" xfId="0" applyNumberFormat="1" applyFont="1" applyFill="1" applyBorder="1" applyAlignment="1">
      <alignment vertical="center" shrinkToFit="1"/>
    </xf>
    <xf numFmtId="41" fontId="9" fillId="24" borderId="14" xfId="0" applyNumberFormat="1" applyFont="1" applyFill="1" applyBorder="1" applyAlignment="1">
      <alignment horizontal="center" vertical="center" wrapText="1"/>
    </xf>
    <xf numFmtId="41" fontId="9" fillId="24" borderId="17" xfId="0" applyNumberFormat="1" applyFont="1" applyFill="1" applyBorder="1" applyAlignment="1">
      <alignment horizontal="center" vertical="center" wrapText="1"/>
    </xf>
    <xf numFmtId="41" fontId="9" fillId="24" borderId="17" xfId="0" applyNumberFormat="1" applyFont="1" applyFill="1" applyBorder="1" applyAlignment="1">
      <alignment vertical="center" shrinkToFit="1"/>
    </xf>
    <xf numFmtId="41" fontId="4" fillId="0" borderId="18" xfId="48" applyNumberFormat="1" applyFont="1" applyBorder="1" applyAlignment="1">
      <alignment vertical="center"/>
    </xf>
    <xf numFmtId="41" fontId="4" fillId="0" borderId="18" xfId="48" applyNumberFormat="1" applyFont="1" applyFill="1" applyBorder="1" applyAlignment="1">
      <alignment horizontal="center" vertical="center"/>
    </xf>
    <xf numFmtId="41" fontId="4" fillId="0" borderId="17" xfId="0" applyNumberFormat="1" applyFont="1" applyBorder="1" applyAlignment="1">
      <alignment vertical="center"/>
    </xf>
    <xf numFmtId="41" fontId="4" fillId="0" borderId="13" xfId="48" applyNumberFormat="1" applyFont="1" applyBorder="1" applyAlignment="1">
      <alignment vertical="center" shrinkToFit="1"/>
    </xf>
    <xf numFmtId="41" fontId="4" fillId="0" borderId="11" xfId="48" applyNumberFormat="1" applyFont="1" applyBorder="1" applyAlignment="1">
      <alignment vertical="center" shrinkToFit="1"/>
    </xf>
    <xf numFmtId="41" fontId="4" fillId="0" borderId="11" xfId="48" applyNumberFormat="1" applyFont="1" applyFill="1" applyBorder="1" applyAlignment="1">
      <alignment vertical="center" shrinkToFit="1"/>
    </xf>
    <xf numFmtId="41" fontId="9" fillId="24" borderId="14" xfId="0" applyNumberFormat="1" applyFont="1" applyFill="1" applyBorder="1" applyAlignment="1">
      <alignment horizontal="center" vertical="center" shrinkToFit="1"/>
    </xf>
    <xf numFmtId="41" fontId="4" fillId="0" borderId="0" xfId="64" applyNumberFormat="1" applyFont="1" applyFill="1" applyBorder="1" applyAlignment="1">
      <alignment vertical="center"/>
      <protection/>
    </xf>
    <xf numFmtId="43" fontId="4" fillId="0" borderId="0" xfId="48" applyNumberFormat="1" applyFont="1" applyFill="1" applyBorder="1" applyAlignment="1">
      <alignment vertical="center"/>
    </xf>
    <xf numFmtId="176" fontId="4" fillId="0" borderId="0" xfId="64" applyNumberFormat="1" applyFont="1" applyFill="1" applyBorder="1" applyAlignment="1">
      <alignment vertical="center"/>
      <protection/>
    </xf>
    <xf numFmtId="188" fontId="4" fillId="0" borderId="0" xfId="48" applyNumberFormat="1" applyFont="1" applyFill="1" applyBorder="1" applyAlignment="1">
      <alignment vertical="center"/>
    </xf>
    <xf numFmtId="41" fontId="4" fillId="0" borderId="14" xfId="48" applyFont="1" applyBorder="1" applyAlignment="1">
      <alignment horizontal="center" vertical="center"/>
    </xf>
    <xf numFmtId="41" fontId="4" fillId="0" borderId="14" xfId="68" applyNumberFormat="1" applyFont="1" applyFill="1" applyBorder="1" applyAlignment="1">
      <alignment horizontal="center" vertical="center" wrapText="1"/>
      <protection/>
    </xf>
    <xf numFmtId="41" fontId="4" fillId="0" borderId="17" xfId="68" applyNumberFormat="1" applyFont="1" applyFill="1" applyBorder="1" applyAlignment="1">
      <alignment horizontal="center" vertical="center" wrapText="1"/>
      <protection/>
    </xf>
    <xf numFmtId="41" fontId="4" fillId="0" borderId="0" xfId="68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/>
    </xf>
    <xf numFmtId="41" fontId="9" fillId="24" borderId="11" xfId="0" applyNumberFormat="1" applyFont="1" applyFill="1" applyBorder="1" applyAlignment="1">
      <alignment vertical="center" shrinkToFit="1"/>
    </xf>
    <xf numFmtId="41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1" fontId="8" fillId="0" borderId="0" xfId="48" applyFont="1" applyFill="1" applyAlignment="1">
      <alignment horizontal="left" vertical="center"/>
    </xf>
    <xf numFmtId="41" fontId="4" fillId="0" borderId="14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Alignment="1">
      <alignment horizontal="right" vertical="center"/>
    </xf>
    <xf numFmtId="41" fontId="4" fillId="0" borderId="0" xfId="64" applyNumberFormat="1" applyFont="1" applyFill="1" applyAlignment="1">
      <alignment horizontal="right" vertical="center"/>
      <protection/>
    </xf>
    <xf numFmtId="0" fontId="4" fillId="0" borderId="13" xfId="64" applyNumberFormat="1" applyFont="1" applyFill="1" applyBorder="1" applyAlignment="1">
      <alignment horizontal="distributed" vertical="center" indent="1"/>
      <protection/>
    </xf>
    <xf numFmtId="0" fontId="4" fillId="0" borderId="0" xfId="48" applyNumberFormat="1" applyFont="1" applyFill="1" applyAlignment="1">
      <alignment horizontal="distributed" vertical="center"/>
    </xf>
    <xf numFmtId="0" fontId="4" fillId="0" borderId="21" xfId="48" applyNumberFormat="1" applyFont="1" applyFill="1" applyBorder="1" applyAlignment="1">
      <alignment horizontal="distributed" vertical="center"/>
    </xf>
    <xf numFmtId="0" fontId="4" fillId="0" borderId="0" xfId="64" applyNumberFormat="1" applyFont="1" applyFill="1" applyAlignment="1">
      <alignment horizontal="distributed" vertical="center"/>
      <protection/>
    </xf>
    <xf numFmtId="0" fontId="4" fillId="0" borderId="0" xfId="48" applyNumberFormat="1" applyFont="1" applyFill="1" applyAlignment="1">
      <alignment vertical="center"/>
    </xf>
    <xf numFmtId="0" fontId="4" fillId="0" borderId="0" xfId="64" applyNumberFormat="1" applyFont="1" applyFill="1" applyAlignment="1">
      <alignment vertical="center"/>
      <protection/>
    </xf>
    <xf numFmtId="0" fontId="4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 wrapText="1"/>
    </xf>
    <xf numFmtId="21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194" fontId="4" fillId="0" borderId="0" xfId="48" applyNumberFormat="1" applyFont="1" applyFill="1" applyBorder="1" applyAlignment="1">
      <alignment vertical="center"/>
    </xf>
    <xf numFmtId="41" fontId="4" fillId="0" borderId="0" xfId="48" applyFont="1" applyBorder="1" applyAlignment="1">
      <alignment vertical="center"/>
    </xf>
    <xf numFmtId="199" fontId="4" fillId="0" borderId="17" xfId="48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1" fontId="33" fillId="0" borderId="0" xfId="48" applyFont="1" applyFill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41" fontId="3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distributed" vertical="center" indent="1"/>
    </xf>
    <xf numFmtId="41" fontId="4" fillId="0" borderId="14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 vertical="center"/>
    </xf>
    <xf numFmtId="41" fontId="34" fillId="0" borderId="0" xfId="69" applyNumberFormat="1" applyFont="1" applyFill="1" applyBorder="1" applyAlignment="1">
      <alignment horizontal="right" vertical="center" wrapText="1"/>
      <protection/>
    </xf>
    <xf numFmtId="41" fontId="4" fillId="0" borderId="0" xfId="0" applyNumberFormat="1" applyFont="1" applyFill="1" applyAlignment="1">
      <alignment vertical="center"/>
    </xf>
    <xf numFmtId="0" fontId="4" fillId="0" borderId="12" xfId="64" applyFont="1" applyFill="1" applyBorder="1" applyAlignment="1">
      <alignment horizontal="center" vertical="center"/>
      <protection/>
    </xf>
    <xf numFmtId="41" fontId="4" fillId="0" borderId="14" xfId="0" applyNumberFormat="1" applyFont="1" applyFill="1" applyBorder="1" applyAlignment="1">
      <alignment vertical="center"/>
    </xf>
    <xf numFmtId="0" fontId="4" fillId="0" borderId="12" xfId="64" applyNumberFormat="1" applyFont="1" applyFill="1" applyBorder="1" applyAlignment="1">
      <alignment horizontal="center" vertical="center"/>
      <protection/>
    </xf>
    <xf numFmtId="41" fontId="4" fillId="0" borderId="14" xfId="66" applyNumberFormat="1" applyFont="1" applyFill="1" applyBorder="1" applyAlignment="1">
      <alignment horizontal="center" vertical="center" wrapText="1"/>
      <protection/>
    </xf>
    <xf numFmtId="41" fontId="4" fillId="0" borderId="14" xfId="0" applyNumberFormat="1" applyFont="1" applyBorder="1" applyAlignment="1">
      <alignment vertical="center"/>
    </xf>
    <xf numFmtId="43" fontId="4" fillId="0" borderId="23" xfId="0" applyNumberFormat="1" applyFont="1" applyFill="1" applyBorder="1" applyAlignment="1">
      <alignment horizontal="center" vertical="center"/>
    </xf>
    <xf numFmtId="41" fontId="4" fillId="0" borderId="18" xfId="64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3" fontId="4" fillId="0" borderId="17" xfId="0" applyNumberFormat="1" applyFont="1" applyFill="1" applyBorder="1" applyAlignment="1">
      <alignment horizontal="center" vertical="center"/>
    </xf>
    <xf numFmtId="41" fontId="4" fillId="0" borderId="17" xfId="67" applyNumberFormat="1" applyFont="1" applyFill="1" applyBorder="1" applyAlignment="1">
      <alignment horizontal="center" vertical="center" wrapText="1"/>
      <protection/>
    </xf>
    <xf numFmtId="41" fontId="4" fillId="0" borderId="14" xfId="69" applyNumberFormat="1" applyFont="1" applyFill="1" applyBorder="1" applyAlignment="1">
      <alignment horizontal="right" vertical="center" wrapText="1"/>
      <protection/>
    </xf>
    <xf numFmtId="41" fontId="4" fillId="0" borderId="17" xfId="0" applyNumberFormat="1" applyFont="1" applyFill="1" applyBorder="1" applyAlignment="1">
      <alignment vertical="center"/>
    </xf>
    <xf numFmtId="41" fontId="34" fillId="0" borderId="0" xfId="0" applyNumberFormat="1" applyFont="1" applyBorder="1" applyAlignment="1">
      <alignment vertical="center"/>
    </xf>
    <xf numFmtId="41" fontId="4" fillId="0" borderId="14" xfId="65" applyNumberFormat="1" applyFont="1" applyFill="1" applyBorder="1">
      <alignment vertical="center"/>
      <protection/>
    </xf>
    <xf numFmtId="41" fontId="4" fillId="0" borderId="17" xfId="66" applyNumberFormat="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vertical="center"/>
    </xf>
    <xf numFmtId="210" fontId="4" fillId="0" borderId="17" xfId="0" applyNumberFormat="1" applyFont="1" applyBorder="1" applyAlignment="1">
      <alignment vertical="center"/>
    </xf>
    <xf numFmtId="0" fontId="4" fillId="4" borderId="21" xfId="64" applyFont="1" applyFill="1" applyBorder="1" applyAlignment="1">
      <alignment horizontal="center" vertical="center"/>
      <protection/>
    </xf>
    <xf numFmtId="0" fontId="4" fillId="4" borderId="24" xfId="64" applyFont="1" applyFill="1" applyBorder="1" applyAlignment="1">
      <alignment horizontal="center" vertical="center"/>
      <protection/>
    </xf>
    <xf numFmtId="0" fontId="4" fillId="4" borderId="12" xfId="64" applyFont="1" applyFill="1" applyBorder="1" applyAlignment="1">
      <alignment horizontal="center" vertical="center"/>
      <protection/>
    </xf>
    <xf numFmtId="0" fontId="4" fillId="4" borderId="25" xfId="64" applyFont="1" applyFill="1" applyBorder="1" applyAlignment="1">
      <alignment horizontal="center" vertical="center"/>
      <protection/>
    </xf>
    <xf numFmtId="0" fontId="4" fillId="4" borderId="1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4" borderId="26" xfId="64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43" fontId="4" fillId="4" borderId="25" xfId="0" applyNumberFormat="1" applyFont="1" applyFill="1" applyBorder="1" applyAlignment="1">
      <alignment horizontal="center" vertical="center" wrapText="1"/>
    </xf>
    <xf numFmtId="43" fontId="4" fillId="4" borderId="23" xfId="0" applyNumberFormat="1" applyFont="1" applyFill="1" applyBorder="1" applyAlignment="1">
      <alignment horizontal="center" vertical="center"/>
    </xf>
    <xf numFmtId="43" fontId="4" fillId="4" borderId="18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"/>
    </xf>
    <xf numFmtId="0" fontId="4" fillId="4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4" xfId="64" applyFont="1" applyFill="1" applyBorder="1" applyAlignment="1">
      <alignment horizontal="center" vertical="center"/>
      <protection/>
    </xf>
    <xf numFmtId="41" fontId="4" fillId="4" borderId="25" xfId="64" applyNumberFormat="1" applyFont="1" applyFill="1" applyBorder="1" applyAlignment="1">
      <alignment horizontal="center" vertical="center" wrapText="1"/>
      <protection/>
    </xf>
    <xf numFmtId="41" fontId="4" fillId="4" borderId="23" xfId="64" applyNumberFormat="1" applyFont="1" applyFill="1" applyBorder="1" applyAlignment="1">
      <alignment horizontal="center" vertical="center" wrapText="1"/>
      <protection/>
    </xf>
    <xf numFmtId="41" fontId="4" fillId="4" borderId="18" xfId="64" applyNumberFormat="1" applyFont="1" applyFill="1" applyBorder="1" applyAlignment="1">
      <alignment horizontal="center" vertical="center" wrapText="1"/>
      <protection/>
    </xf>
    <xf numFmtId="43" fontId="4" fillId="4" borderId="25" xfId="64" applyNumberFormat="1" applyFont="1" applyFill="1" applyBorder="1" applyAlignment="1">
      <alignment horizontal="center" vertical="center" wrapText="1"/>
      <protection/>
    </xf>
    <xf numFmtId="43" fontId="4" fillId="4" borderId="23" xfId="64" applyNumberFormat="1" applyFont="1" applyFill="1" applyBorder="1" applyAlignment="1">
      <alignment horizontal="center" vertical="center" wrapText="1"/>
      <protection/>
    </xf>
    <xf numFmtId="43" fontId="4" fillId="4" borderId="18" xfId="64" applyNumberFormat="1" applyFont="1" applyFill="1" applyBorder="1" applyAlignment="1">
      <alignment horizontal="center" vertical="center" wrapText="1"/>
      <protection/>
    </xf>
    <xf numFmtId="0" fontId="4" fillId="4" borderId="13" xfId="64" applyFont="1" applyFill="1" applyBorder="1" applyAlignment="1">
      <alignment horizontal="center" vertical="center" wrapText="1"/>
      <protection/>
    </xf>
    <xf numFmtId="0" fontId="4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4" borderId="26" xfId="48" applyFont="1" applyFill="1" applyBorder="1" applyAlignment="1">
      <alignment horizontal="center" vertical="center"/>
    </xf>
    <xf numFmtId="41" fontId="4" fillId="4" borderId="21" xfId="48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1" fontId="4" fillId="4" borderId="20" xfId="48" applyFont="1" applyFill="1" applyBorder="1" applyAlignment="1">
      <alignment horizontal="center" vertical="center"/>
    </xf>
    <xf numFmtId="41" fontId="4" fillId="4" borderId="24" xfId="48" applyFont="1" applyFill="1" applyBorder="1" applyAlignment="1">
      <alignment horizontal="center" vertical="center"/>
    </xf>
    <xf numFmtId="41" fontId="4" fillId="4" borderId="16" xfId="48" applyFont="1" applyFill="1" applyBorder="1" applyAlignment="1">
      <alignment horizontal="center" vertical="center"/>
    </xf>
    <xf numFmtId="41" fontId="10" fillId="0" borderId="0" xfId="48" applyFont="1" applyFill="1" applyAlignment="1">
      <alignment horizontal="left" vertical="center"/>
    </xf>
    <xf numFmtId="176" fontId="4" fillId="0" borderId="17" xfId="48" applyNumberFormat="1" applyFont="1" applyFill="1" applyBorder="1" applyAlignment="1">
      <alignment horizontal="center" vertical="center" shrinkToFit="1"/>
    </xf>
    <xf numFmtId="176" fontId="4" fillId="0" borderId="13" xfId="48" applyNumberFormat="1" applyFont="1" applyFill="1" applyBorder="1" applyAlignment="1">
      <alignment horizontal="center" vertical="center" shrinkToFit="1"/>
    </xf>
    <xf numFmtId="41" fontId="13" fillId="0" borderId="0" xfId="48" applyFont="1" applyFill="1" applyAlignment="1">
      <alignment horizontal="left" vertical="center"/>
    </xf>
    <xf numFmtId="41" fontId="4" fillId="4" borderId="14" xfId="48" applyFont="1" applyFill="1" applyBorder="1" applyAlignment="1">
      <alignment horizontal="center" vertical="center"/>
    </xf>
    <xf numFmtId="41" fontId="4" fillId="4" borderId="17" xfId="48" applyFont="1" applyFill="1" applyBorder="1" applyAlignment="1">
      <alignment horizontal="center" vertical="center"/>
    </xf>
    <xf numFmtId="41" fontId="4" fillId="4" borderId="15" xfId="48" applyFont="1" applyFill="1" applyBorder="1" applyAlignment="1">
      <alignment horizontal="center" vertical="center"/>
    </xf>
    <xf numFmtId="0" fontId="10" fillId="0" borderId="0" xfId="64" applyFont="1" applyFill="1" applyAlignment="1">
      <alignment horizontal="left" vertical="center"/>
      <protection/>
    </xf>
    <xf numFmtId="0" fontId="4" fillId="4" borderId="16" xfId="64" applyFont="1" applyFill="1" applyBorder="1" applyAlignment="1">
      <alignment horizontal="center" vertical="center"/>
      <protection/>
    </xf>
    <xf numFmtId="0" fontId="4" fillId="4" borderId="20" xfId="64" applyFont="1" applyFill="1" applyBorder="1" applyAlignment="1">
      <alignment horizontal="center" vertical="center"/>
      <protection/>
    </xf>
    <xf numFmtId="0" fontId="4" fillId="4" borderId="20" xfId="64" applyFont="1" applyFill="1" applyBorder="1" applyAlignment="1">
      <alignment horizontal="center" vertical="center" wrapText="1"/>
      <protection/>
    </xf>
    <xf numFmtId="0" fontId="4" fillId="4" borderId="15" xfId="64" applyFont="1" applyFill="1" applyBorder="1" applyAlignment="1">
      <alignment horizontal="center" vertical="center" wrapText="1"/>
      <protection/>
    </xf>
    <xf numFmtId="0" fontId="4" fillId="4" borderId="18" xfId="64" applyFont="1" applyFill="1" applyBorder="1" applyAlignment="1">
      <alignment horizontal="center" vertical="center"/>
      <protection/>
    </xf>
    <xf numFmtId="0" fontId="4" fillId="4" borderId="17" xfId="64" applyFont="1" applyFill="1" applyBorder="1" applyAlignment="1">
      <alignment horizontal="center" vertical="center"/>
      <protection/>
    </xf>
    <xf numFmtId="4" fontId="4" fillId="4" borderId="13" xfId="64" applyNumberFormat="1" applyFont="1" applyFill="1" applyBorder="1" applyAlignment="1">
      <alignment horizontal="center" vertical="center"/>
      <protection/>
    </xf>
    <xf numFmtId="4" fontId="4" fillId="4" borderId="12" xfId="64" applyNumberFormat="1" applyFont="1" applyFill="1" applyBorder="1" applyAlignment="1">
      <alignment horizontal="center" vertical="center"/>
      <protection/>
    </xf>
    <xf numFmtId="4" fontId="4" fillId="4" borderId="11" xfId="64" applyNumberFormat="1" applyFont="1" applyFill="1" applyBorder="1" applyAlignment="1">
      <alignment horizontal="center" vertical="center"/>
      <protection/>
    </xf>
    <xf numFmtId="176" fontId="4" fillId="4" borderId="16" xfId="64" applyNumberFormat="1" applyFont="1" applyFill="1" applyBorder="1" applyAlignment="1">
      <alignment horizontal="center" vertical="center"/>
      <protection/>
    </xf>
    <xf numFmtId="176" fontId="4" fillId="4" borderId="17" xfId="64" applyNumberFormat="1" applyFont="1" applyFill="1" applyBorder="1" applyAlignment="1">
      <alignment horizontal="center" vertical="center"/>
      <protection/>
    </xf>
    <xf numFmtId="176" fontId="4" fillId="4" borderId="14" xfId="64" applyNumberFormat="1" applyFont="1" applyFill="1" applyBorder="1" applyAlignment="1">
      <alignment horizontal="center" vertical="center"/>
      <protection/>
    </xf>
    <xf numFmtId="0" fontId="4" fillId="4" borderId="11" xfId="64" applyFont="1" applyFill="1" applyBorder="1" applyAlignment="1">
      <alignment horizontal="center" vertical="center"/>
      <protection/>
    </xf>
    <xf numFmtId="0" fontId="4" fillId="4" borderId="13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left" vertical="center"/>
      <protection/>
    </xf>
    <xf numFmtId="0" fontId="10" fillId="0" borderId="0" xfId="64" applyFont="1" applyFill="1" applyAlignment="1">
      <alignment horizontal="left" vertical="center" indent="1"/>
      <protection/>
    </xf>
    <xf numFmtId="0" fontId="4" fillId="4" borderId="25" xfId="64" applyFont="1" applyFill="1" applyBorder="1" applyAlignment="1">
      <alignment horizontal="center" vertical="center" wrapText="1"/>
      <protection/>
    </xf>
    <xf numFmtId="0" fontId="4" fillId="4" borderId="18" xfId="64" applyFont="1" applyFill="1" applyBorder="1" applyAlignment="1">
      <alignment horizontal="center" vertical="center" wrapText="1"/>
      <protection/>
    </xf>
    <xf numFmtId="0" fontId="4" fillId="4" borderId="26" xfId="64" applyFont="1" applyFill="1" applyBorder="1" applyAlignment="1">
      <alignment horizontal="center" vertical="center" wrapText="1"/>
      <protection/>
    </xf>
    <xf numFmtId="0" fontId="4" fillId="4" borderId="16" xfId="64" applyFont="1" applyFill="1" applyBorder="1" applyAlignment="1">
      <alignment horizontal="center" vertical="center" wrapText="1"/>
      <protection/>
    </xf>
    <xf numFmtId="0" fontId="4" fillId="4" borderId="26" xfId="64" applyFont="1" applyFill="1" applyBorder="1" applyAlignment="1">
      <alignment horizontal="left" vertical="center" wrapText="1"/>
      <protection/>
    </xf>
    <xf numFmtId="0" fontId="4" fillId="4" borderId="16" xfId="64" applyFont="1" applyFill="1" applyBorder="1" applyAlignment="1">
      <alignment horizontal="left" vertical="center"/>
      <protection/>
    </xf>
    <xf numFmtId="0" fontId="4" fillId="4" borderId="21" xfId="64" applyFont="1" applyFill="1" applyBorder="1" applyAlignment="1">
      <alignment horizontal="center" vertical="center" wrapText="1"/>
      <protection/>
    </xf>
    <xf numFmtId="0" fontId="4" fillId="4" borderId="11" xfId="64" applyFont="1" applyFill="1" applyBorder="1" applyAlignment="1">
      <alignment horizontal="center" vertical="center" wrapText="1"/>
      <protection/>
    </xf>
    <xf numFmtId="0" fontId="4" fillId="4" borderId="12" xfId="64" applyFont="1" applyFill="1" applyBorder="1" applyAlignment="1">
      <alignment horizontal="center" vertical="center" wrapText="1"/>
      <protection/>
    </xf>
    <xf numFmtId="0" fontId="8" fillId="0" borderId="0" xfId="48" applyNumberFormat="1" applyFont="1" applyFill="1" applyAlignment="1">
      <alignment horizontal="left" vertical="center" indent="1"/>
    </xf>
    <xf numFmtId="41" fontId="4" fillId="4" borderId="25" xfId="48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/>
      <protection/>
    </xf>
    <xf numFmtId="41" fontId="4" fillId="4" borderId="13" xfId="48" applyFont="1" applyFill="1" applyBorder="1" applyAlignment="1">
      <alignment horizontal="center" vertical="center"/>
    </xf>
    <xf numFmtId="41" fontId="4" fillId="0" borderId="0" xfId="48" applyFont="1" applyFill="1" applyBorder="1" applyAlignment="1">
      <alignment horizontal="left" vertical="center"/>
    </xf>
    <xf numFmtId="41" fontId="15" fillId="0" borderId="0" xfId="48" applyFont="1" applyFill="1" applyAlignment="1">
      <alignment horizontal="left" vertical="center" indent="1"/>
    </xf>
    <xf numFmtId="0" fontId="4" fillId="4" borderId="14" xfId="0" applyFont="1" applyFill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표준_03. 인구" xfId="64"/>
    <cellStyle name="표준_10-1" xfId="65"/>
    <cellStyle name="표준_18.외국인과의 혼인" xfId="66"/>
    <cellStyle name="표준_7주택점유형태별" xfId="67"/>
    <cellStyle name="표준_8사용방수별" xfId="68"/>
    <cellStyle name="표준_9-1구군별인구동태" xfId="69"/>
    <cellStyle name="Hyperlink" xfId="70"/>
    <cellStyle name="Header1" xfId="71"/>
    <cellStyle name="Header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D19" sqref="D19"/>
    </sheetView>
  </sheetViews>
  <sheetFormatPr defaultColWidth="8.88671875" defaultRowHeight="13.5"/>
  <cols>
    <col min="1" max="1" width="6.99609375" style="1" customWidth="1"/>
    <col min="2" max="8" width="7.77734375" style="1" customWidth="1"/>
    <col min="9" max="12" width="6.99609375" style="1" customWidth="1"/>
    <col min="13" max="13" width="6.99609375" style="178" customWidth="1"/>
    <col min="14" max="16" width="6.99609375" style="1" customWidth="1"/>
    <col min="17" max="16384" width="8.88671875" style="1" customWidth="1"/>
  </cols>
  <sheetData>
    <row r="1" spans="1:6" ht="19.5" customHeight="1">
      <c r="A1" s="299" t="s">
        <v>265</v>
      </c>
      <c r="B1" s="299"/>
      <c r="C1" s="299"/>
      <c r="D1" s="299"/>
      <c r="E1" s="299"/>
      <c r="F1" s="299"/>
    </row>
    <row r="2" spans="1:6" ht="16.5" customHeight="1">
      <c r="A2" s="221"/>
      <c r="B2" s="221"/>
      <c r="C2" s="221"/>
      <c r="D2" s="221"/>
      <c r="E2" s="221"/>
      <c r="F2" s="221"/>
    </row>
    <row r="3" spans="1:6" ht="19.5" customHeight="1">
      <c r="A3" s="284" t="s">
        <v>0</v>
      </c>
      <c r="B3" s="284"/>
      <c r="C3" s="284"/>
      <c r="D3" s="284"/>
      <c r="E3" s="284"/>
      <c r="F3" s="2"/>
    </row>
    <row r="4" spans="1:18" ht="16.5" customHeight="1">
      <c r="A4" s="302" t="s">
        <v>1</v>
      </c>
      <c r="B4" s="281" t="s">
        <v>2</v>
      </c>
      <c r="C4" s="300" t="s">
        <v>3</v>
      </c>
      <c r="D4" s="282"/>
      <c r="E4" s="282"/>
      <c r="F4" s="282"/>
      <c r="G4" s="282"/>
      <c r="H4" s="282"/>
      <c r="I4" s="282"/>
      <c r="J4" s="282"/>
      <c r="K4" s="283"/>
      <c r="L4" s="298" t="s">
        <v>4</v>
      </c>
      <c r="M4" s="287" t="s">
        <v>5</v>
      </c>
      <c r="N4" s="290" t="s">
        <v>6</v>
      </c>
      <c r="O4" s="290" t="s">
        <v>7</v>
      </c>
      <c r="P4" s="5"/>
      <c r="Q4" s="6"/>
      <c r="R4" s="6"/>
    </row>
    <row r="5" spans="1:18" ht="16.5" customHeight="1">
      <c r="A5" s="303"/>
      <c r="B5" s="296"/>
      <c r="C5" s="300" t="s">
        <v>8</v>
      </c>
      <c r="D5" s="3"/>
      <c r="E5" s="4"/>
      <c r="F5" s="294" t="s">
        <v>9</v>
      </c>
      <c r="G5" s="3"/>
      <c r="H5" s="4"/>
      <c r="I5" s="294" t="s">
        <v>10</v>
      </c>
      <c r="J5" s="3"/>
      <c r="K5" s="4"/>
      <c r="L5" s="296"/>
      <c r="M5" s="288"/>
      <c r="N5" s="291"/>
      <c r="O5" s="296"/>
      <c r="P5" s="290" t="s">
        <v>11</v>
      </c>
      <c r="Q5" s="6"/>
      <c r="R5" s="6"/>
    </row>
    <row r="6" spans="1:18" ht="16.5" customHeight="1">
      <c r="A6" s="280"/>
      <c r="B6" s="297"/>
      <c r="C6" s="301"/>
      <c r="D6" s="7" t="s">
        <v>12</v>
      </c>
      <c r="E6" s="7" t="s">
        <v>13</v>
      </c>
      <c r="F6" s="295"/>
      <c r="G6" s="7" t="s">
        <v>12</v>
      </c>
      <c r="H6" s="7" t="s">
        <v>13</v>
      </c>
      <c r="I6" s="295"/>
      <c r="J6" s="7" t="s">
        <v>12</v>
      </c>
      <c r="K6" s="7" t="s">
        <v>13</v>
      </c>
      <c r="L6" s="296"/>
      <c r="M6" s="289"/>
      <c r="N6" s="292"/>
      <c r="O6" s="297"/>
      <c r="P6" s="295"/>
      <c r="Q6" s="6"/>
      <c r="R6" s="6"/>
    </row>
    <row r="7" spans="1:18" s="11" customFormat="1" ht="21.75" customHeight="1">
      <c r="A7" s="8">
        <v>1967</v>
      </c>
      <c r="B7" s="153">
        <v>38343</v>
      </c>
      <c r="C7" s="154">
        <f aca="true" t="shared" si="0" ref="C7:C29">SUM(D7:E7)</f>
        <v>194567</v>
      </c>
      <c r="D7" s="155">
        <v>96306</v>
      </c>
      <c r="E7" s="155">
        <v>98261</v>
      </c>
      <c r="F7" s="154">
        <f aca="true" t="shared" si="1" ref="F7:F46">SUM(G7:H7)</f>
        <v>194567</v>
      </c>
      <c r="G7" s="155">
        <v>96306</v>
      </c>
      <c r="H7" s="155">
        <v>98261</v>
      </c>
      <c r="I7" s="156" t="s">
        <v>14</v>
      </c>
      <c r="J7" s="147" t="s">
        <v>14</v>
      </c>
      <c r="K7" s="147" t="s">
        <v>14</v>
      </c>
      <c r="L7" s="164"/>
      <c r="M7" s="185">
        <f aca="true" t="shared" si="2" ref="M7:M49">C7/B7</f>
        <v>5.074381242990898</v>
      </c>
      <c r="N7" s="158" t="s">
        <v>14</v>
      </c>
      <c r="O7" s="157" t="s">
        <v>14</v>
      </c>
      <c r="P7" s="9" t="s">
        <v>14</v>
      </c>
      <c r="Q7" s="10"/>
      <c r="R7" s="10"/>
    </row>
    <row r="8" spans="1:18" s="11" customFormat="1" ht="21.75" customHeight="1">
      <c r="A8" s="8">
        <v>1968</v>
      </c>
      <c r="B8" s="153">
        <v>44097</v>
      </c>
      <c r="C8" s="154">
        <f t="shared" si="0"/>
        <v>220613</v>
      </c>
      <c r="D8" s="155">
        <v>109165</v>
      </c>
      <c r="E8" s="155">
        <v>111448</v>
      </c>
      <c r="F8" s="154">
        <f t="shared" si="1"/>
        <v>220613</v>
      </c>
      <c r="G8" s="155">
        <v>109165</v>
      </c>
      <c r="H8" s="155">
        <v>111448</v>
      </c>
      <c r="I8" s="156" t="s">
        <v>14</v>
      </c>
      <c r="J8" s="147" t="s">
        <v>14</v>
      </c>
      <c r="K8" s="147" t="s">
        <v>14</v>
      </c>
      <c r="L8" s="164">
        <f aca="true" t="shared" si="3" ref="L8:L46">C8/C7*100-100</f>
        <v>13.38664830109937</v>
      </c>
      <c r="M8" s="185">
        <f t="shared" si="2"/>
        <v>5.002902691793093</v>
      </c>
      <c r="N8" s="158" t="s">
        <v>14</v>
      </c>
      <c r="O8" s="157" t="s">
        <v>14</v>
      </c>
      <c r="P8" s="9" t="s">
        <v>14</v>
      </c>
      <c r="Q8" s="10"/>
      <c r="R8" s="10"/>
    </row>
    <row r="9" spans="1:18" s="11" customFormat="1" ht="21.75" customHeight="1">
      <c r="A9" s="8">
        <v>1969</v>
      </c>
      <c r="B9" s="159">
        <v>50321</v>
      </c>
      <c r="C9" s="154">
        <f t="shared" si="0"/>
        <v>249294</v>
      </c>
      <c r="D9" s="155">
        <v>123099</v>
      </c>
      <c r="E9" s="155">
        <v>126195</v>
      </c>
      <c r="F9" s="154">
        <f t="shared" si="1"/>
        <v>249294</v>
      </c>
      <c r="G9" s="155">
        <v>123099</v>
      </c>
      <c r="H9" s="155">
        <v>126195</v>
      </c>
      <c r="I9" s="156" t="s">
        <v>14</v>
      </c>
      <c r="J9" s="147" t="s">
        <v>14</v>
      </c>
      <c r="K9" s="147" t="s">
        <v>14</v>
      </c>
      <c r="L9" s="164">
        <f t="shared" si="3"/>
        <v>13.000593800002719</v>
      </c>
      <c r="M9" s="185">
        <f t="shared" si="2"/>
        <v>4.954074839530216</v>
      </c>
      <c r="N9" s="158" t="s">
        <v>14</v>
      </c>
      <c r="O9" s="157" t="s">
        <v>14</v>
      </c>
      <c r="P9" s="9" t="s">
        <v>14</v>
      </c>
      <c r="Q9" s="10"/>
      <c r="R9" s="10"/>
    </row>
    <row r="10" spans="1:18" s="11" customFormat="1" ht="21.75" customHeight="1">
      <c r="A10" s="8">
        <v>1970</v>
      </c>
      <c r="B10" s="159">
        <v>55577</v>
      </c>
      <c r="C10" s="154">
        <f t="shared" si="0"/>
        <v>271816</v>
      </c>
      <c r="D10" s="155">
        <v>135865</v>
      </c>
      <c r="E10" s="155">
        <v>135951</v>
      </c>
      <c r="F10" s="154">
        <f t="shared" si="1"/>
        <v>271816</v>
      </c>
      <c r="G10" s="155">
        <v>135865</v>
      </c>
      <c r="H10" s="155">
        <v>135951</v>
      </c>
      <c r="I10" s="156" t="s">
        <v>14</v>
      </c>
      <c r="J10" s="147" t="s">
        <v>14</v>
      </c>
      <c r="K10" s="147" t="s">
        <v>14</v>
      </c>
      <c r="L10" s="164">
        <f t="shared" si="3"/>
        <v>9.034312899628546</v>
      </c>
      <c r="M10" s="185">
        <f t="shared" si="2"/>
        <v>4.89080015114166</v>
      </c>
      <c r="N10" s="158" t="s">
        <v>14</v>
      </c>
      <c r="O10" s="157" t="s">
        <v>14</v>
      </c>
      <c r="P10" s="9" t="s">
        <v>14</v>
      </c>
      <c r="Q10" s="10"/>
      <c r="R10" s="10"/>
    </row>
    <row r="11" spans="1:18" s="11" customFormat="1" ht="21.75" customHeight="1">
      <c r="A11" s="8">
        <v>1971</v>
      </c>
      <c r="B11" s="159">
        <v>59830</v>
      </c>
      <c r="C11" s="154">
        <f t="shared" si="0"/>
        <v>191116</v>
      </c>
      <c r="D11" s="155">
        <v>144438</v>
      </c>
      <c r="E11" s="155">
        <v>46678</v>
      </c>
      <c r="F11" s="154">
        <f t="shared" si="1"/>
        <v>291116</v>
      </c>
      <c r="G11" s="155">
        <v>144438</v>
      </c>
      <c r="H11" s="155">
        <v>146678</v>
      </c>
      <c r="I11" s="156" t="s">
        <v>14</v>
      </c>
      <c r="J11" s="147" t="s">
        <v>14</v>
      </c>
      <c r="K11" s="147" t="s">
        <v>14</v>
      </c>
      <c r="L11" s="164">
        <f t="shared" si="3"/>
        <v>-29.689201518674395</v>
      </c>
      <c r="M11" s="185">
        <f t="shared" si="2"/>
        <v>3.1943172321577804</v>
      </c>
      <c r="N11" s="158" t="s">
        <v>14</v>
      </c>
      <c r="O11" s="157" t="s">
        <v>14</v>
      </c>
      <c r="P11" s="9" t="s">
        <v>14</v>
      </c>
      <c r="Q11" s="10"/>
      <c r="R11" s="10"/>
    </row>
    <row r="12" spans="1:18" s="11" customFormat="1" ht="21.75" customHeight="1">
      <c r="A12" s="8">
        <v>1972</v>
      </c>
      <c r="B12" s="159">
        <v>63477</v>
      </c>
      <c r="C12" s="154">
        <f t="shared" si="0"/>
        <v>305375</v>
      </c>
      <c r="D12" s="155">
        <v>151891</v>
      </c>
      <c r="E12" s="155">
        <v>153484</v>
      </c>
      <c r="F12" s="154">
        <f t="shared" si="1"/>
        <v>305375</v>
      </c>
      <c r="G12" s="155">
        <v>151891</v>
      </c>
      <c r="H12" s="155">
        <v>153484</v>
      </c>
      <c r="I12" s="156" t="s">
        <v>14</v>
      </c>
      <c r="J12" s="147" t="s">
        <v>14</v>
      </c>
      <c r="K12" s="147" t="s">
        <v>14</v>
      </c>
      <c r="L12" s="164">
        <f t="shared" si="3"/>
        <v>59.78515665878314</v>
      </c>
      <c r="M12" s="185">
        <f t="shared" si="2"/>
        <v>4.810797611733384</v>
      </c>
      <c r="N12" s="158" t="s">
        <v>14</v>
      </c>
      <c r="O12" s="157" t="s">
        <v>14</v>
      </c>
      <c r="P12" s="9" t="s">
        <v>14</v>
      </c>
      <c r="Q12" s="10"/>
      <c r="R12" s="10"/>
    </row>
    <row r="13" spans="1:18" s="11" customFormat="1" ht="21.75" customHeight="1">
      <c r="A13" s="8">
        <v>1973</v>
      </c>
      <c r="B13" s="159">
        <v>66647</v>
      </c>
      <c r="C13" s="154">
        <f t="shared" si="0"/>
        <v>317098</v>
      </c>
      <c r="D13" s="155">
        <v>157485</v>
      </c>
      <c r="E13" s="155">
        <v>159613</v>
      </c>
      <c r="F13" s="154">
        <f t="shared" si="1"/>
        <v>317098</v>
      </c>
      <c r="G13" s="155">
        <v>157485</v>
      </c>
      <c r="H13" s="155">
        <v>159613</v>
      </c>
      <c r="I13" s="156" t="s">
        <v>14</v>
      </c>
      <c r="J13" s="147" t="s">
        <v>14</v>
      </c>
      <c r="K13" s="147" t="s">
        <v>14</v>
      </c>
      <c r="L13" s="164">
        <f t="shared" si="3"/>
        <v>3.838886614817838</v>
      </c>
      <c r="M13" s="185">
        <f t="shared" si="2"/>
        <v>4.757873572703947</v>
      </c>
      <c r="N13" s="158" t="s">
        <v>14</v>
      </c>
      <c r="O13" s="157" t="s">
        <v>14</v>
      </c>
      <c r="P13" s="9" t="s">
        <v>14</v>
      </c>
      <c r="Q13" s="10"/>
      <c r="R13" s="10"/>
    </row>
    <row r="14" spans="1:18" s="11" customFormat="1" ht="21.75" customHeight="1">
      <c r="A14" s="8">
        <v>1974</v>
      </c>
      <c r="B14" s="159">
        <v>57045</v>
      </c>
      <c r="C14" s="154">
        <f t="shared" si="0"/>
        <v>268361</v>
      </c>
      <c r="D14" s="155">
        <v>134180</v>
      </c>
      <c r="E14" s="155">
        <v>134181</v>
      </c>
      <c r="F14" s="154">
        <f t="shared" si="1"/>
        <v>268361</v>
      </c>
      <c r="G14" s="155">
        <v>134180</v>
      </c>
      <c r="H14" s="155">
        <v>134181</v>
      </c>
      <c r="I14" s="156" t="s">
        <v>14</v>
      </c>
      <c r="J14" s="147" t="s">
        <v>14</v>
      </c>
      <c r="K14" s="147" t="s">
        <v>14</v>
      </c>
      <c r="L14" s="164">
        <f t="shared" si="3"/>
        <v>-15.369696434540742</v>
      </c>
      <c r="M14" s="185">
        <f t="shared" si="2"/>
        <v>4.704373740029801</v>
      </c>
      <c r="N14" s="158" t="s">
        <v>14</v>
      </c>
      <c r="O14" s="157" t="s">
        <v>14</v>
      </c>
      <c r="P14" s="9" t="s">
        <v>14</v>
      </c>
      <c r="Q14" s="10"/>
      <c r="R14" s="10"/>
    </row>
    <row r="15" spans="1:18" s="11" customFormat="1" ht="21.75" customHeight="1">
      <c r="A15" s="8">
        <v>1975</v>
      </c>
      <c r="B15" s="159">
        <v>59312</v>
      </c>
      <c r="C15" s="154">
        <f t="shared" si="0"/>
        <v>278463</v>
      </c>
      <c r="D15" s="155">
        <v>140836</v>
      </c>
      <c r="E15" s="155">
        <v>137627</v>
      </c>
      <c r="F15" s="154">
        <f t="shared" si="1"/>
        <v>278463</v>
      </c>
      <c r="G15" s="155">
        <v>140836</v>
      </c>
      <c r="H15" s="155">
        <v>137627</v>
      </c>
      <c r="I15" s="156" t="s">
        <v>14</v>
      </c>
      <c r="J15" s="147" t="s">
        <v>14</v>
      </c>
      <c r="K15" s="147" t="s">
        <v>14</v>
      </c>
      <c r="L15" s="164">
        <f t="shared" si="3"/>
        <v>3.7643323731838763</v>
      </c>
      <c r="M15" s="185">
        <f t="shared" si="2"/>
        <v>4.694884677636903</v>
      </c>
      <c r="N15" s="158" t="s">
        <v>14</v>
      </c>
      <c r="O15" s="157" t="s">
        <v>14</v>
      </c>
      <c r="P15" s="9" t="s">
        <v>14</v>
      </c>
      <c r="Q15" s="10"/>
      <c r="R15" s="10"/>
    </row>
    <row r="16" spans="1:18" s="11" customFormat="1" ht="21.75" customHeight="1">
      <c r="A16" s="8">
        <v>1976</v>
      </c>
      <c r="B16" s="159">
        <v>65736</v>
      </c>
      <c r="C16" s="154">
        <f t="shared" si="0"/>
        <v>297131</v>
      </c>
      <c r="D16" s="155">
        <v>149105</v>
      </c>
      <c r="E16" s="155">
        <v>148026</v>
      </c>
      <c r="F16" s="154">
        <f t="shared" si="1"/>
        <v>297131</v>
      </c>
      <c r="G16" s="155">
        <v>149105</v>
      </c>
      <c r="H16" s="155">
        <v>148026</v>
      </c>
      <c r="I16" s="156" t="s">
        <v>14</v>
      </c>
      <c r="J16" s="147" t="s">
        <v>14</v>
      </c>
      <c r="K16" s="147" t="s">
        <v>14</v>
      </c>
      <c r="L16" s="164">
        <f t="shared" si="3"/>
        <v>6.703942714112827</v>
      </c>
      <c r="M16" s="185">
        <f t="shared" si="2"/>
        <v>4.520065108920531</v>
      </c>
      <c r="N16" s="158" t="s">
        <v>14</v>
      </c>
      <c r="O16" s="157" t="s">
        <v>14</v>
      </c>
      <c r="P16" s="9" t="s">
        <v>14</v>
      </c>
      <c r="Q16" s="10"/>
      <c r="R16" s="10"/>
    </row>
    <row r="17" spans="1:18" s="11" customFormat="1" ht="21.75" customHeight="1">
      <c r="A17" s="8">
        <v>1977</v>
      </c>
      <c r="B17" s="159">
        <v>70087</v>
      </c>
      <c r="C17" s="154">
        <f t="shared" si="0"/>
        <v>315129</v>
      </c>
      <c r="D17" s="155">
        <v>157734</v>
      </c>
      <c r="E17" s="155">
        <v>157395</v>
      </c>
      <c r="F17" s="154">
        <f t="shared" si="1"/>
        <v>315129</v>
      </c>
      <c r="G17" s="155">
        <v>157734</v>
      </c>
      <c r="H17" s="155">
        <v>157395</v>
      </c>
      <c r="I17" s="156" t="s">
        <v>14</v>
      </c>
      <c r="J17" s="147" t="s">
        <v>14</v>
      </c>
      <c r="K17" s="147" t="s">
        <v>14</v>
      </c>
      <c r="L17" s="164">
        <f t="shared" si="3"/>
        <v>6.057260938777858</v>
      </c>
      <c r="M17" s="185">
        <f t="shared" si="2"/>
        <v>4.496254654928874</v>
      </c>
      <c r="N17" s="158" t="s">
        <v>14</v>
      </c>
      <c r="O17" s="157" t="s">
        <v>14</v>
      </c>
      <c r="P17" s="9" t="s">
        <v>14</v>
      </c>
      <c r="Q17" s="10"/>
      <c r="R17" s="10"/>
    </row>
    <row r="18" spans="1:18" s="11" customFormat="1" ht="21.75" customHeight="1">
      <c r="A18" s="8">
        <v>1978</v>
      </c>
      <c r="B18" s="159">
        <v>76470</v>
      </c>
      <c r="C18" s="154">
        <f t="shared" si="0"/>
        <v>338327</v>
      </c>
      <c r="D18" s="155">
        <v>169223</v>
      </c>
      <c r="E18" s="155">
        <v>169104</v>
      </c>
      <c r="F18" s="154">
        <f t="shared" si="1"/>
        <v>338327</v>
      </c>
      <c r="G18" s="155">
        <v>169223</v>
      </c>
      <c r="H18" s="155">
        <v>169104</v>
      </c>
      <c r="I18" s="156" t="s">
        <v>14</v>
      </c>
      <c r="J18" s="147" t="s">
        <v>14</v>
      </c>
      <c r="K18" s="147" t="s">
        <v>14</v>
      </c>
      <c r="L18" s="164">
        <f t="shared" si="3"/>
        <v>7.361429763684086</v>
      </c>
      <c r="M18" s="185">
        <f t="shared" si="2"/>
        <v>4.4243101870014385</v>
      </c>
      <c r="N18" s="158" t="s">
        <v>14</v>
      </c>
      <c r="O18" s="157" t="s">
        <v>14</v>
      </c>
      <c r="P18" s="9" t="s">
        <v>14</v>
      </c>
      <c r="Q18" s="10"/>
      <c r="R18" s="10"/>
    </row>
    <row r="19" spans="1:18" s="11" customFormat="1" ht="21.75" customHeight="1">
      <c r="A19" s="8">
        <v>1979</v>
      </c>
      <c r="B19" s="159">
        <v>84179</v>
      </c>
      <c r="C19" s="154">
        <f t="shared" si="0"/>
        <v>369726</v>
      </c>
      <c r="D19" s="155">
        <v>184863</v>
      </c>
      <c r="E19" s="155">
        <v>184863</v>
      </c>
      <c r="F19" s="154">
        <f t="shared" si="1"/>
        <v>369726</v>
      </c>
      <c r="G19" s="155">
        <v>184863</v>
      </c>
      <c r="H19" s="155">
        <v>184863</v>
      </c>
      <c r="I19" s="156" t="s">
        <v>14</v>
      </c>
      <c r="J19" s="147" t="s">
        <v>14</v>
      </c>
      <c r="K19" s="147" t="s">
        <v>14</v>
      </c>
      <c r="L19" s="164">
        <f t="shared" si="3"/>
        <v>9.280666337596472</v>
      </c>
      <c r="M19" s="185">
        <f t="shared" si="2"/>
        <v>4.39214055762126</v>
      </c>
      <c r="N19" s="158" t="s">
        <v>14</v>
      </c>
      <c r="O19" s="157" t="s">
        <v>14</v>
      </c>
      <c r="P19" s="9" t="s">
        <v>14</v>
      </c>
      <c r="Q19" s="10"/>
      <c r="R19" s="10"/>
    </row>
    <row r="20" spans="1:18" s="11" customFormat="1" ht="21.75" customHeight="1">
      <c r="A20" s="8">
        <v>1980</v>
      </c>
      <c r="B20" s="159">
        <v>89813</v>
      </c>
      <c r="C20" s="154">
        <f t="shared" si="0"/>
        <v>392875</v>
      </c>
      <c r="D20" s="155">
        <v>197302</v>
      </c>
      <c r="E20" s="155">
        <v>195573</v>
      </c>
      <c r="F20" s="154">
        <f t="shared" si="1"/>
        <v>392875</v>
      </c>
      <c r="G20" s="155">
        <v>197302</v>
      </c>
      <c r="H20" s="155">
        <v>195573</v>
      </c>
      <c r="I20" s="156" t="s">
        <v>14</v>
      </c>
      <c r="J20" s="147" t="s">
        <v>14</v>
      </c>
      <c r="K20" s="147" t="s">
        <v>14</v>
      </c>
      <c r="L20" s="164">
        <f t="shared" si="3"/>
        <v>6.261123101972828</v>
      </c>
      <c r="M20" s="185">
        <f t="shared" si="2"/>
        <v>4.374366739781546</v>
      </c>
      <c r="N20" s="158" t="s">
        <v>14</v>
      </c>
      <c r="O20" s="157" t="s">
        <v>14</v>
      </c>
      <c r="P20" s="9" t="s">
        <v>14</v>
      </c>
      <c r="Q20" s="10"/>
      <c r="R20" s="10"/>
    </row>
    <row r="21" spans="1:18" s="11" customFormat="1" ht="21.75" customHeight="1">
      <c r="A21" s="8">
        <v>1981</v>
      </c>
      <c r="B21" s="159">
        <v>102640</v>
      </c>
      <c r="C21" s="154">
        <f t="shared" si="0"/>
        <v>452334</v>
      </c>
      <c r="D21" s="155">
        <v>223261</v>
      </c>
      <c r="E21" s="155">
        <v>229073</v>
      </c>
      <c r="F21" s="154">
        <f t="shared" si="1"/>
        <v>452334</v>
      </c>
      <c r="G21" s="155">
        <v>223261</v>
      </c>
      <c r="H21" s="155">
        <v>229073</v>
      </c>
      <c r="I21" s="156" t="s">
        <v>14</v>
      </c>
      <c r="J21" s="147" t="s">
        <v>14</v>
      </c>
      <c r="K21" s="147" t="s">
        <v>14</v>
      </c>
      <c r="L21" s="164">
        <f t="shared" si="3"/>
        <v>15.134330257715561</v>
      </c>
      <c r="M21" s="185">
        <f t="shared" si="2"/>
        <v>4.406995323460639</v>
      </c>
      <c r="N21" s="158" t="s">
        <v>14</v>
      </c>
      <c r="O21" s="157" t="s">
        <v>14</v>
      </c>
      <c r="P21" s="9" t="s">
        <v>14</v>
      </c>
      <c r="Q21" s="10"/>
      <c r="R21" s="10"/>
    </row>
    <row r="22" spans="1:18" s="11" customFormat="1" ht="21.75" customHeight="1">
      <c r="A22" s="8">
        <v>1982</v>
      </c>
      <c r="B22" s="159">
        <v>110410</v>
      </c>
      <c r="C22" s="154">
        <f t="shared" si="0"/>
        <v>473167</v>
      </c>
      <c r="D22" s="155">
        <v>233340</v>
      </c>
      <c r="E22" s="155">
        <v>239827</v>
      </c>
      <c r="F22" s="154">
        <f t="shared" si="1"/>
        <v>473167</v>
      </c>
      <c r="G22" s="155">
        <v>233340</v>
      </c>
      <c r="H22" s="155">
        <v>239827</v>
      </c>
      <c r="I22" s="156" t="s">
        <v>14</v>
      </c>
      <c r="J22" s="147" t="s">
        <v>14</v>
      </c>
      <c r="K22" s="147" t="s">
        <v>14</v>
      </c>
      <c r="L22" s="164">
        <f t="shared" si="3"/>
        <v>4.605667493489321</v>
      </c>
      <c r="M22" s="185">
        <f t="shared" si="2"/>
        <v>4.285544787609818</v>
      </c>
      <c r="N22" s="158" t="s">
        <v>14</v>
      </c>
      <c r="O22" s="157" t="s">
        <v>14</v>
      </c>
      <c r="P22" s="9" t="s">
        <v>14</v>
      </c>
      <c r="Q22" s="10"/>
      <c r="R22" s="10"/>
    </row>
    <row r="23" spans="1:18" s="11" customFormat="1" ht="21.75" customHeight="1">
      <c r="A23" s="8">
        <v>1983</v>
      </c>
      <c r="B23" s="159">
        <v>121409</v>
      </c>
      <c r="C23" s="154">
        <f t="shared" si="0"/>
        <v>511546</v>
      </c>
      <c r="D23" s="155">
        <v>254338</v>
      </c>
      <c r="E23" s="155">
        <v>257208</v>
      </c>
      <c r="F23" s="154">
        <f t="shared" si="1"/>
        <v>511546</v>
      </c>
      <c r="G23" s="155">
        <v>254338</v>
      </c>
      <c r="H23" s="155">
        <v>257208</v>
      </c>
      <c r="I23" s="156" t="s">
        <v>14</v>
      </c>
      <c r="J23" s="147" t="s">
        <v>14</v>
      </c>
      <c r="K23" s="147" t="s">
        <v>14</v>
      </c>
      <c r="L23" s="164">
        <f t="shared" si="3"/>
        <v>8.111089742099509</v>
      </c>
      <c r="M23" s="185">
        <f t="shared" si="2"/>
        <v>4.213410867398628</v>
      </c>
      <c r="N23" s="158" t="s">
        <v>14</v>
      </c>
      <c r="O23" s="157" t="s">
        <v>14</v>
      </c>
      <c r="P23" s="9" t="s">
        <v>14</v>
      </c>
      <c r="Q23" s="10"/>
      <c r="R23" s="10"/>
    </row>
    <row r="24" spans="1:18" s="11" customFormat="1" ht="21.75" customHeight="1">
      <c r="A24" s="8">
        <v>1984</v>
      </c>
      <c r="B24" s="159">
        <v>130026</v>
      </c>
      <c r="C24" s="154">
        <f t="shared" si="0"/>
        <v>541474</v>
      </c>
      <c r="D24" s="155">
        <v>269162</v>
      </c>
      <c r="E24" s="155">
        <v>272312</v>
      </c>
      <c r="F24" s="154">
        <f t="shared" si="1"/>
        <v>541474</v>
      </c>
      <c r="G24" s="155">
        <v>269162</v>
      </c>
      <c r="H24" s="155">
        <v>272312</v>
      </c>
      <c r="I24" s="156" t="s">
        <v>14</v>
      </c>
      <c r="J24" s="147" t="s">
        <v>14</v>
      </c>
      <c r="K24" s="147" t="s">
        <v>14</v>
      </c>
      <c r="L24" s="164">
        <f t="shared" si="3"/>
        <v>5.850500248267011</v>
      </c>
      <c r="M24" s="185">
        <f t="shared" si="2"/>
        <v>4.164351745035608</v>
      </c>
      <c r="N24" s="158" t="s">
        <v>14</v>
      </c>
      <c r="O24" s="157" t="s">
        <v>14</v>
      </c>
      <c r="P24" s="9" t="s">
        <v>14</v>
      </c>
      <c r="Q24" s="10"/>
      <c r="R24" s="10"/>
    </row>
    <row r="25" spans="1:18" s="11" customFormat="1" ht="21.75" customHeight="1">
      <c r="A25" s="8">
        <v>1985</v>
      </c>
      <c r="B25" s="159">
        <v>138480</v>
      </c>
      <c r="C25" s="154">
        <f t="shared" si="0"/>
        <v>559147</v>
      </c>
      <c r="D25" s="155">
        <v>277610</v>
      </c>
      <c r="E25" s="155">
        <v>281537</v>
      </c>
      <c r="F25" s="154">
        <f t="shared" si="1"/>
        <v>559147</v>
      </c>
      <c r="G25" s="155">
        <v>277610</v>
      </c>
      <c r="H25" s="155">
        <v>281537</v>
      </c>
      <c r="I25" s="156" t="s">
        <v>14</v>
      </c>
      <c r="J25" s="147" t="s">
        <v>14</v>
      </c>
      <c r="K25" s="147" t="s">
        <v>14</v>
      </c>
      <c r="L25" s="164">
        <f t="shared" si="3"/>
        <v>3.263868625271016</v>
      </c>
      <c r="M25" s="185">
        <f t="shared" si="2"/>
        <v>4.03774552281918</v>
      </c>
      <c r="N25" s="158" t="s">
        <v>14</v>
      </c>
      <c r="O25" s="157" t="s">
        <v>14</v>
      </c>
      <c r="P25" s="9" t="s">
        <v>14</v>
      </c>
      <c r="Q25" s="10"/>
      <c r="R25" s="10"/>
    </row>
    <row r="26" spans="1:18" s="11" customFormat="1" ht="21.75" customHeight="1">
      <c r="A26" s="12">
        <v>1986</v>
      </c>
      <c r="B26" s="121">
        <v>146256</v>
      </c>
      <c r="C26" s="155">
        <f t="shared" si="0"/>
        <v>584289</v>
      </c>
      <c r="D26" s="155">
        <v>290364</v>
      </c>
      <c r="E26" s="155">
        <v>293925</v>
      </c>
      <c r="F26" s="155">
        <f t="shared" si="1"/>
        <v>584289</v>
      </c>
      <c r="G26" s="155">
        <v>290364</v>
      </c>
      <c r="H26" s="155">
        <v>293925</v>
      </c>
      <c r="I26" s="147" t="s">
        <v>14</v>
      </c>
      <c r="J26" s="147" t="s">
        <v>14</v>
      </c>
      <c r="K26" s="147" t="s">
        <v>14</v>
      </c>
      <c r="L26" s="164">
        <f t="shared" si="3"/>
        <v>4.496491977959295</v>
      </c>
      <c r="M26" s="185">
        <f t="shared" si="2"/>
        <v>3.994974565146045</v>
      </c>
      <c r="N26" s="146" t="s">
        <v>14</v>
      </c>
      <c r="O26" s="147" t="s">
        <v>14</v>
      </c>
      <c r="P26" s="13" t="s">
        <v>14</v>
      </c>
      <c r="Q26" s="10"/>
      <c r="R26" s="10"/>
    </row>
    <row r="27" spans="1:18" s="11" customFormat="1" ht="21.75" customHeight="1">
      <c r="A27" s="12">
        <v>1987</v>
      </c>
      <c r="B27" s="121">
        <v>151934</v>
      </c>
      <c r="C27" s="155">
        <f t="shared" si="0"/>
        <v>604799</v>
      </c>
      <c r="D27" s="155">
        <v>300541</v>
      </c>
      <c r="E27" s="155">
        <v>304258</v>
      </c>
      <c r="F27" s="155">
        <f t="shared" si="1"/>
        <v>604799</v>
      </c>
      <c r="G27" s="155">
        <v>300541</v>
      </c>
      <c r="H27" s="155">
        <v>304258</v>
      </c>
      <c r="I27" s="147" t="s">
        <v>14</v>
      </c>
      <c r="J27" s="147" t="s">
        <v>14</v>
      </c>
      <c r="K27" s="147" t="s">
        <v>14</v>
      </c>
      <c r="L27" s="164">
        <f t="shared" si="3"/>
        <v>3.5102492088675348</v>
      </c>
      <c r="M27" s="185">
        <f t="shared" si="2"/>
        <v>3.9806692379585873</v>
      </c>
      <c r="N27" s="146" t="s">
        <v>14</v>
      </c>
      <c r="O27" s="147" t="s">
        <v>14</v>
      </c>
      <c r="P27" s="13" t="s">
        <v>14</v>
      </c>
      <c r="Q27" s="10"/>
      <c r="R27" s="10"/>
    </row>
    <row r="28" spans="1:18" s="11" customFormat="1" ht="21.75" customHeight="1">
      <c r="A28" s="8">
        <v>1988</v>
      </c>
      <c r="B28" s="159">
        <v>107483</v>
      </c>
      <c r="C28" s="154">
        <f t="shared" si="0"/>
        <v>419913</v>
      </c>
      <c r="D28" s="155">
        <v>210527</v>
      </c>
      <c r="E28" s="155">
        <v>209386</v>
      </c>
      <c r="F28" s="154">
        <f t="shared" si="1"/>
        <v>419913</v>
      </c>
      <c r="G28" s="155">
        <v>210527</v>
      </c>
      <c r="H28" s="155">
        <v>209386</v>
      </c>
      <c r="I28" s="156" t="s">
        <v>14</v>
      </c>
      <c r="J28" s="147" t="s">
        <v>14</v>
      </c>
      <c r="K28" s="147" t="s">
        <v>14</v>
      </c>
      <c r="L28" s="164">
        <f t="shared" si="3"/>
        <v>-30.56982567762182</v>
      </c>
      <c r="M28" s="185">
        <f t="shared" si="2"/>
        <v>3.906785259064224</v>
      </c>
      <c r="N28" s="158" t="s">
        <v>14</v>
      </c>
      <c r="O28" s="157" t="s">
        <v>14</v>
      </c>
      <c r="P28" s="9" t="s">
        <v>14</v>
      </c>
      <c r="Q28" s="10"/>
      <c r="R28" s="10"/>
    </row>
    <row r="29" spans="1:18" s="11" customFormat="1" ht="21.75" customHeight="1">
      <c r="A29" s="8">
        <v>1989</v>
      </c>
      <c r="B29" s="159">
        <v>108772</v>
      </c>
      <c r="C29" s="154">
        <f t="shared" si="0"/>
        <v>420482</v>
      </c>
      <c r="D29" s="155">
        <v>210748</v>
      </c>
      <c r="E29" s="155">
        <v>209734</v>
      </c>
      <c r="F29" s="154">
        <f t="shared" si="1"/>
        <v>420482</v>
      </c>
      <c r="G29" s="155">
        <v>210748</v>
      </c>
      <c r="H29" s="155">
        <v>209734</v>
      </c>
      <c r="I29" s="156" t="s">
        <v>14</v>
      </c>
      <c r="J29" s="147" t="s">
        <v>14</v>
      </c>
      <c r="K29" s="147" t="s">
        <v>14</v>
      </c>
      <c r="L29" s="164">
        <f t="shared" si="3"/>
        <v>0.13550425921560816</v>
      </c>
      <c r="M29" s="185">
        <f t="shared" si="2"/>
        <v>3.8657191188908913</v>
      </c>
      <c r="N29" s="158" t="s">
        <v>14</v>
      </c>
      <c r="O29" s="157" t="s">
        <v>14</v>
      </c>
      <c r="P29" s="9" t="s">
        <v>14</v>
      </c>
      <c r="Q29" s="10"/>
      <c r="R29" s="10"/>
    </row>
    <row r="30" spans="1:18" s="11" customFormat="1" ht="21.75" customHeight="1">
      <c r="A30" s="8">
        <v>1990</v>
      </c>
      <c r="B30" s="159">
        <v>109799</v>
      </c>
      <c r="C30" s="155">
        <f aca="true" t="shared" si="4" ref="C30:C46">F30+I30</f>
        <v>406427</v>
      </c>
      <c r="D30" s="147" t="s">
        <v>14</v>
      </c>
      <c r="E30" s="147" t="s">
        <v>14</v>
      </c>
      <c r="F30" s="154">
        <f t="shared" si="1"/>
        <v>406340</v>
      </c>
      <c r="G30" s="155">
        <v>205263</v>
      </c>
      <c r="H30" s="155">
        <v>201077</v>
      </c>
      <c r="I30" s="154">
        <v>87</v>
      </c>
      <c r="J30" s="147" t="s">
        <v>14</v>
      </c>
      <c r="K30" s="147" t="s">
        <v>14</v>
      </c>
      <c r="L30" s="164">
        <f t="shared" si="3"/>
        <v>-3.3425925485514227</v>
      </c>
      <c r="M30" s="185">
        <f t="shared" si="2"/>
        <v>3.7015546589677504</v>
      </c>
      <c r="N30" s="158" t="s">
        <v>14</v>
      </c>
      <c r="O30" s="146">
        <f aca="true" t="shared" si="5" ref="O30:O46">C30/P30</f>
        <v>23809.431751611013</v>
      </c>
      <c r="P30" s="165">
        <v>17.07</v>
      </c>
      <c r="Q30" s="10"/>
      <c r="R30" s="10"/>
    </row>
    <row r="31" spans="1:18" s="11" customFormat="1" ht="21.75" customHeight="1">
      <c r="A31" s="8">
        <v>1991</v>
      </c>
      <c r="B31" s="159">
        <v>111346</v>
      </c>
      <c r="C31" s="155">
        <f t="shared" si="4"/>
        <v>394090</v>
      </c>
      <c r="D31" s="147" t="s">
        <v>14</v>
      </c>
      <c r="E31" s="147" t="s">
        <v>14</v>
      </c>
      <c r="F31" s="154">
        <f t="shared" si="1"/>
        <v>394010</v>
      </c>
      <c r="G31" s="155">
        <v>199926</v>
      </c>
      <c r="H31" s="155">
        <v>194084</v>
      </c>
      <c r="I31" s="154">
        <v>80</v>
      </c>
      <c r="J31" s="147" t="s">
        <v>14</v>
      </c>
      <c r="K31" s="147" t="s">
        <v>14</v>
      </c>
      <c r="L31" s="164">
        <f t="shared" si="3"/>
        <v>-3.0354774658179764</v>
      </c>
      <c r="M31" s="185">
        <f t="shared" si="2"/>
        <v>3.539327860902053</v>
      </c>
      <c r="N31" s="158" t="s">
        <v>14</v>
      </c>
      <c r="O31" s="146">
        <f t="shared" si="5"/>
        <v>23100.234466588514</v>
      </c>
      <c r="P31" s="165">
        <v>17.06</v>
      </c>
      <c r="Q31" s="10"/>
      <c r="R31" s="10"/>
    </row>
    <row r="32" spans="1:18" s="11" customFormat="1" ht="21.75" customHeight="1">
      <c r="A32" s="8">
        <v>1992</v>
      </c>
      <c r="B32" s="159">
        <v>109450</v>
      </c>
      <c r="C32" s="155">
        <f t="shared" si="4"/>
        <v>381599</v>
      </c>
      <c r="D32" s="147" t="s">
        <v>14</v>
      </c>
      <c r="E32" s="147" t="s">
        <v>14</v>
      </c>
      <c r="F32" s="154">
        <f t="shared" si="1"/>
        <v>381284</v>
      </c>
      <c r="G32" s="155">
        <v>193791</v>
      </c>
      <c r="H32" s="155">
        <v>187493</v>
      </c>
      <c r="I32" s="154">
        <v>315</v>
      </c>
      <c r="J32" s="147" t="s">
        <v>14</v>
      </c>
      <c r="K32" s="147" t="s">
        <v>14</v>
      </c>
      <c r="L32" s="164">
        <f t="shared" si="3"/>
        <v>-3.1695805526656358</v>
      </c>
      <c r="M32" s="185">
        <f t="shared" si="2"/>
        <v>3.4865143901324807</v>
      </c>
      <c r="N32" s="158" t="s">
        <v>14</v>
      </c>
      <c r="O32" s="146">
        <f t="shared" si="5"/>
        <v>22328.78876535986</v>
      </c>
      <c r="P32" s="165">
        <v>17.09</v>
      </c>
      <c r="Q32" s="10"/>
      <c r="R32" s="10"/>
    </row>
    <row r="33" spans="1:18" s="11" customFormat="1" ht="21.75" customHeight="1">
      <c r="A33" s="8">
        <v>1993</v>
      </c>
      <c r="B33" s="159">
        <v>107982</v>
      </c>
      <c r="C33" s="155">
        <f t="shared" si="4"/>
        <v>368577</v>
      </c>
      <c r="D33" s="147" t="s">
        <v>14</v>
      </c>
      <c r="E33" s="147" t="s">
        <v>14</v>
      </c>
      <c r="F33" s="154">
        <f t="shared" si="1"/>
        <v>367723</v>
      </c>
      <c r="G33" s="155">
        <v>187175</v>
      </c>
      <c r="H33" s="155">
        <v>180548</v>
      </c>
      <c r="I33" s="154">
        <v>854</v>
      </c>
      <c r="J33" s="147" t="s">
        <v>14</v>
      </c>
      <c r="K33" s="147" t="s">
        <v>14</v>
      </c>
      <c r="L33" s="164">
        <f t="shared" si="3"/>
        <v>-3.4124827371140896</v>
      </c>
      <c r="M33" s="185">
        <f t="shared" si="2"/>
        <v>3.4133188864810804</v>
      </c>
      <c r="N33" s="158" t="s">
        <v>14</v>
      </c>
      <c r="O33" s="146">
        <f t="shared" si="5"/>
        <v>21566.822703335285</v>
      </c>
      <c r="P33" s="165">
        <v>17.09</v>
      </c>
      <c r="Q33" s="10"/>
      <c r="R33" s="10"/>
    </row>
    <row r="34" spans="1:18" s="11" customFormat="1" ht="21.75" customHeight="1">
      <c r="A34" s="12">
        <v>1994</v>
      </c>
      <c r="B34" s="121">
        <v>107015</v>
      </c>
      <c r="C34" s="155">
        <f t="shared" si="4"/>
        <v>357786</v>
      </c>
      <c r="D34" s="147" t="s">
        <v>14</v>
      </c>
      <c r="E34" s="147" t="s">
        <v>14</v>
      </c>
      <c r="F34" s="155">
        <f t="shared" si="1"/>
        <v>356490</v>
      </c>
      <c r="G34" s="155">
        <v>181690</v>
      </c>
      <c r="H34" s="155">
        <v>174800</v>
      </c>
      <c r="I34" s="155">
        <v>1296</v>
      </c>
      <c r="J34" s="147" t="s">
        <v>14</v>
      </c>
      <c r="K34" s="147" t="s">
        <v>14</v>
      </c>
      <c r="L34" s="164">
        <f t="shared" si="3"/>
        <v>-2.92774644104216</v>
      </c>
      <c r="M34" s="185">
        <f t="shared" si="2"/>
        <v>3.343325702004392</v>
      </c>
      <c r="N34" s="146" t="s">
        <v>14</v>
      </c>
      <c r="O34" s="146">
        <f t="shared" si="5"/>
        <v>20886.514886164623</v>
      </c>
      <c r="P34" s="166">
        <v>17.13</v>
      </c>
      <c r="Q34" s="10"/>
      <c r="R34" s="10"/>
    </row>
    <row r="35" spans="1:18" s="11" customFormat="1" ht="21.75" customHeight="1">
      <c r="A35" s="8">
        <v>1995</v>
      </c>
      <c r="B35" s="159">
        <v>105732</v>
      </c>
      <c r="C35" s="155">
        <f t="shared" si="4"/>
        <v>346250</v>
      </c>
      <c r="D35" s="147" t="s">
        <v>14</v>
      </c>
      <c r="E35" s="147" t="s">
        <v>14</v>
      </c>
      <c r="F35" s="154">
        <f t="shared" si="1"/>
        <v>344134</v>
      </c>
      <c r="G35" s="155">
        <v>175573</v>
      </c>
      <c r="H35" s="155">
        <v>168561</v>
      </c>
      <c r="I35" s="154">
        <v>2116</v>
      </c>
      <c r="J35" s="147" t="s">
        <v>14</v>
      </c>
      <c r="K35" s="147" t="s">
        <v>14</v>
      </c>
      <c r="L35" s="164">
        <f t="shared" si="3"/>
        <v>-3.2242737278708518</v>
      </c>
      <c r="M35" s="185">
        <f t="shared" si="2"/>
        <v>3.274789089395831</v>
      </c>
      <c r="N35" s="158" t="s">
        <v>14</v>
      </c>
      <c r="O35" s="146">
        <f t="shared" si="5"/>
        <v>19774.414620217016</v>
      </c>
      <c r="P35" s="165">
        <v>17.51</v>
      </c>
      <c r="Q35" s="10"/>
      <c r="R35" s="10"/>
    </row>
    <row r="36" spans="1:18" s="11" customFormat="1" ht="21.75" customHeight="1">
      <c r="A36" s="8">
        <v>1996</v>
      </c>
      <c r="B36" s="159">
        <v>104640</v>
      </c>
      <c r="C36" s="155">
        <f t="shared" si="4"/>
        <v>336929</v>
      </c>
      <c r="D36" s="147" t="s">
        <v>14</v>
      </c>
      <c r="E36" s="147" t="s">
        <v>14</v>
      </c>
      <c r="F36" s="154">
        <f t="shared" si="1"/>
        <v>334170</v>
      </c>
      <c r="G36" s="155">
        <v>170154</v>
      </c>
      <c r="H36" s="155">
        <v>164016</v>
      </c>
      <c r="I36" s="154">
        <v>2759</v>
      </c>
      <c r="J36" s="147" t="s">
        <v>14</v>
      </c>
      <c r="K36" s="147" t="s">
        <v>14</v>
      </c>
      <c r="L36" s="164">
        <f t="shared" si="3"/>
        <v>-2.6919855595667883</v>
      </c>
      <c r="M36" s="185">
        <f t="shared" si="2"/>
        <v>3.219887232415902</v>
      </c>
      <c r="N36" s="158" t="s">
        <v>14</v>
      </c>
      <c r="O36" s="146">
        <f t="shared" si="5"/>
        <v>19242.09023415191</v>
      </c>
      <c r="P36" s="165">
        <v>17.51</v>
      </c>
      <c r="Q36" s="10"/>
      <c r="R36" s="10"/>
    </row>
    <row r="37" spans="1:18" s="11" customFormat="1" ht="21.75" customHeight="1">
      <c r="A37" s="8">
        <v>1997</v>
      </c>
      <c r="B37" s="159">
        <v>102585</v>
      </c>
      <c r="C37" s="155">
        <f t="shared" si="4"/>
        <v>324910</v>
      </c>
      <c r="D37" s="147" t="s">
        <v>14</v>
      </c>
      <c r="E37" s="147" t="s">
        <v>14</v>
      </c>
      <c r="F37" s="154">
        <f t="shared" si="1"/>
        <v>321427</v>
      </c>
      <c r="G37" s="155">
        <v>163638</v>
      </c>
      <c r="H37" s="155">
        <v>157789</v>
      </c>
      <c r="I37" s="154">
        <v>3483</v>
      </c>
      <c r="J37" s="147" t="s">
        <v>14</v>
      </c>
      <c r="K37" s="147" t="s">
        <v>14</v>
      </c>
      <c r="L37" s="164">
        <f t="shared" si="3"/>
        <v>-3.567220393614093</v>
      </c>
      <c r="M37" s="185">
        <f t="shared" si="2"/>
        <v>3.167227177462592</v>
      </c>
      <c r="N37" s="158" t="s">
        <v>14</v>
      </c>
      <c r="O37" s="146">
        <f t="shared" si="5"/>
        <v>18555.68246716162</v>
      </c>
      <c r="P37" s="165">
        <v>17.51</v>
      </c>
      <c r="Q37" s="10"/>
      <c r="R37" s="10"/>
    </row>
    <row r="38" spans="1:18" s="11" customFormat="1" ht="21.75" customHeight="1">
      <c r="A38" s="8">
        <v>1998</v>
      </c>
      <c r="B38" s="159">
        <v>95892</v>
      </c>
      <c r="C38" s="155">
        <f t="shared" si="4"/>
        <v>307827</v>
      </c>
      <c r="D38" s="147" t="s">
        <v>14</v>
      </c>
      <c r="E38" s="147" t="s">
        <v>14</v>
      </c>
      <c r="F38" s="154">
        <f t="shared" si="1"/>
        <v>305300</v>
      </c>
      <c r="G38" s="155">
        <v>155454</v>
      </c>
      <c r="H38" s="155">
        <v>149846</v>
      </c>
      <c r="I38" s="154">
        <v>2527</v>
      </c>
      <c r="J38" s="147" t="s">
        <v>14</v>
      </c>
      <c r="K38" s="147" t="s">
        <v>14</v>
      </c>
      <c r="L38" s="164">
        <f t="shared" si="3"/>
        <v>-5.25776368840603</v>
      </c>
      <c r="M38" s="185">
        <f t="shared" si="2"/>
        <v>3.2101426604930547</v>
      </c>
      <c r="N38" s="158" t="s">
        <v>14</v>
      </c>
      <c r="O38" s="146">
        <f t="shared" si="5"/>
        <v>17580.068532267273</v>
      </c>
      <c r="P38" s="165">
        <v>17.51</v>
      </c>
      <c r="Q38" s="10"/>
      <c r="R38" s="10"/>
    </row>
    <row r="39" spans="1:18" s="11" customFormat="1" ht="21.75" customHeight="1">
      <c r="A39" s="8">
        <v>1999</v>
      </c>
      <c r="B39" s="153">
        <v>94166</v>
      </c>
      <c r="C39" s="155">
        <f t="shared" si="4"/>
        <v>295669</v>
      </c>
      <c r="D39" s="155">
        <f aca="true" t="shared" si="6" ref="D39:D46">G39+J39</f>
        <v>150729</v>
      </c>
      <c r="E39" s="155">
        <f aca="true" t="shared" si="7" ref="E39:E46">H39+K39</f>
        <v>144940</v>
      </c>
      <c r="F39" s="154">
        <f t="shared" si="1"/>
        <v>293012</v>
      </c>
      <c r="G39" s="155">
        <v>149201</v>
      </c>
      <c r="H39" s="155">
        <v>143811</v>
      </c>
      <c r="I39" s="154">
        <f>SUM(J39:K39)</f>
        <v>2657</v>
      </c>
      <c r="J39" s="155">
        <v>1528</v>
      </c>
      <c r="K39" s="155">
        <v>1129</v>
      </c>
      <c r="L39" s="164">
        <f t="shared" si="3"/>
        <v>-3.949621053383879</v>
      </c>
      <c r="M39" s="185">
        <f t="shared" si="2"/>
        <v>3.13987001677888</v>
      </c>
      <c r="N39" s="158">
        <v>14595</v>
      </c>
      <c r="O39" s="146">
        <f t="shared" si="5"/>
        <v>16885.722444317533</v>
      </c>
      <c r="P39" s="165">
        <v>17.51</v>
      </c>
      <c r="Q39" s="10"/>
      <c r="R39" s="10"/>
    </row>
    <row r="40" spans="1:18" s="11" customFormat="1" ht="21.75" customHeight="1">
      <c r="A40" s="8">
        <v>2000</v>
      </c>
      <c r="B40" s="153">
        <v>93631</v>
      </c>
      <c r="C40" s="155">
        <f t="shared" si="4"/>
        <v>288722</v>
      </c>
      <c r="D40" s="155">
        <f t="shared" si="6"/>
        <v>147203</v>
      </c>
      <c r="E40" s="155">
        <f t="shared" si="7"/>
        <v>141519</v>
      </c>
      <c r="F40" s="154">
        <f t="shared" si="1"/>
        <v>286197</v>
      </c>
      <c r="G40" s="155">
        <v>145654</v>
      </c>
      <c r="H40" s="155">
        <v>140543</v>
      </c>
      <c r="I40" s="154">
        <f>SUM(J40:K40)</f>
        <v>2525</v>
      </c>
      <c r="J40" s="155">
        <v>1549</v>
      </c>
      <c r="K40" s="155">
        <v>976</v>
      </c>
      <c r="L40" s="164">
        <f t="shared" si="3"/>
        <v>-2.3495868691002357</v>
      </c>
      <c r="M40" s="185">
        <f t="shared" si="2"/>
        <v>3.0836154692356166</v>
      </c>
      <c r="N40" s="158">
        <v>15339</v>
      </c>
      <c r="O40" s="146">
        <f t="shared" si="5"/>
        <v>16488.977727013134</v>
      </c>
      <c r="P40" s="165">
        <v>17.51</v>
      </c>
      <c r="Q40" s="10"/>
      <c r="R40" s="10"/>
    </row>
    <row r="41" spans="1:18" s="15" customFormat="1" ht="21.75" customHeight="1">
      <c r="A41" s="8">
        <v>2001</v>
      </c>
      <c r="B41" s="155">
        <v>93386</v>
      </c>
      <c r="C41" s="155">
        <f t="shared" si="4"/>
        <v>282847</v>
      </c>
      <c r="D41" s="155">
        <f t="shared" si="6"/>
        <v>144403</v>
      </c>
      <c r="E41" s="155">
        <f t="shared" si="7"/>
        <v>138444</v>
      </c>
      <c r="F41" s="154">
        <f t="shared" si="1"/>
        <v>280075</v>
      </c>
      <c r="G41" s="160">
        <v>142715</v>
      </c>
      <c r="H41" s="160">
        <v>137360</v>
      </c>
      <c r="I41" s="160">
        <v>2772</v>
      </c>
      <c r="J41" s="160">
        <v>1688</v>
      </c>
      <c r="K41" s="160">
        <v>1084</v>
      </c>
      <c r="L41" s="164">
        <f t="shared" si="3"/>
        <v>-2.0348293514176277</v>
      </c>
      <c r="M41" s="185">
        <f t="shared" si="2"/>
        <v>3.0287944659799115</v>
      </c>
      <c r="N41" s="161">
        <v>16058</v>
      </c>
      <c r="O41" s="146">
        <f t="shared" si="5"/>
        <v>16153.455168475155</v>
      </c>
      <c r="P41" s="166">
        <v>17.51</v>
      </c>
      <c r="Q41" s="14"/>
      <c r="R41" s="14"/>
    </row>
    <row r="42" spans="1:18" s="11" customFormat="1" ht="21.75" customHeight="1">
      <c r="A42" s="8">
        <v>2002</v>
      </c>
      <c r="B42" s="155">
        <v>92594</v>
      </c>
      <c r="C42" s="155">
        <f t="shared" si="4"/>
        <v>275323</v>
      </c>
      <c r="D42" s="155">
        <f t="shared" si="6"/>
        <v>140466</v>
      </c>
      <c r="E42" s="155">
        <f t="shared" si="7"/>
        <v>134857</v>
      </c>
      <c r="F42" s="154">
        <f t="shared" si="1"/>
        <v>272752</v>
      </c>
      <c r="G42" s="160">
        <v>138895</v>
      </c>
      <c r="H42" s="160">
        <v>133857</v>
      </c>
      <c r="I42" s="160">
        <v>2571</v>
      </c>
      <c r="J42" s="160">
        <v>1571</v>
      </c>
      <c r="K42" s="160">
        <v>1000</v>
      </c>
      <c r="L42" s="164">
        <f t="shared" si="3"/>
        <v>-2.660095387258835</v>
      </c>
      <c r="M42" s="185">
        <f t="shared" si="2"/>
        <v>2.9734432036633045</v>
      </c>
      <c r="N42" s="161">
        <v>16763</v>
      </c>
      <c r="O42" s="146">
        <f t="shared" si="5"/>
        <v>15723.757852655624</v>
      </c>
      <c r="P42" s="166">
        <v>17.51</v>
      </c>
      <c r="Q42" s="10"/>
      <c r="R42" s="10"/>
    </row>
    <row r="43" spans="1:18" s="17" customFormat="1" ht="21.75" customHeight="1">
      <c r="A43" s="8">
        <v>2003</v>
      </c>
      <c r="B43" s="155">
        <v>91843</v>
      </c>
      <c r="C43" s="155">
        <f t="shared" si="4"/>
        <v>267106</v>
      </c>
      <c r="D43" s="155">
        <f t="shared" si="6"/>
        <v>136189</v>
      </c>
      <c r="E43" s="155">
        <f t="shared" si="7"/>
        <v>130917</v>
      </c>
      <c r="F43" s="154">
        <f t="shared" si="1"/>
        <v>264699</v>
      </c>
      <c r="G43" s="160">
        <v>134565</v>
      </c>
      <c r="H43" s="160">
        <v>130134</v>
      </c>
      <c r="I43" s="160">
        <v>2407</v>
      </c>
      <c r="J43" s="160">
        <v>1624</v>
      </c>
      <c r="K43" s="160">
        <v>783</v>
      </c>
      <c r="L43" s="164">
        <f t="shared" si="3"/>
        <v>-2.9844945754622643</v>
      </c>
      <c r="M43" s="185">
        <f t="shared" si="2"/>
        <v>2.9082891456071773</v>
      </c>
      <c r="N43" s="161">
        <v>17509</v>
      </c>
      <c r="O43" s="146">
        <f t="shared" si="5"/>
        <v>15245.776255707762</v>
      </c>
      <c r="P43" s="166">
        <v>17.52</v>
      </c>
      <c r="Q43" s="16"/>
      <c r="R43" s="16"/>
    </row>
    <row r="44" spans="1:18" s="11" customFormat="1" ht="21.75" customHeight="1">
      <c r="A44" s="8">
        <v>2004</v>
      </c>
      <c r="B44" s="155">
        <v>91058</v>
      </c>
      <c r="C44" s="155">
        <f t="shared" si="4"/>
        <v>260284</v>
      </c>
      <c r="D44" s="155">
        <f t="shared" si="6"/>
        <v>132422</v>
      </c>
      <c r="E44" s="155">
        <f t="shared" si="7"/>
        <v>127862</v>
      </c>
      <c r="F44" s="154">
        <f t="shared" si="1"/>
        <v>258098</v>
      </c>
      <c r="G44" s="160">
        <v>130933</v>
      </c>
      <c r="H44" s="160">
        <v>127165</v>
      </c>
      <c r="I44" s="160">
        <v>2186</v>
      </c>
      <c r="J44" s="160">
        <v>1489</v>
      </c>
      <c r="K44" s="160">
        <v>697</v>
      </c>
      <c r="L44" s="164">
        <f t="shared" si="3"/>
        <v>-2.5540422154500533</v>
      </c>
      <c r="M44" s="185">
        <f t="shared" si="2"/>
        <v>2.8584418722133145</v>
      </c>
      <c r="N44" s="140">
        <v>18612</v>
      </c>
      <c r="O44" s="146">
        <f t="shared" si="5"/>
        <v>14856.392694063927</v>
      </c>
      <c r="P44" s="166">
        <v>17.52</v>
      </c>
      <c r="Q44" s="10"/>
      <c r="R44" s="10"/>
    </row>
    <row r="45" spans="1:18" s="17" customFormat="1" ht="21.75" customHeight="1">
      <c r="A45" s="8">
        <v>2005</v>
      </c>
      <c r="B45" s="155">
        <v>90557</v>
      </c>
      <c r="C45" s="155">
        <f t="shared" si="4"/>
        <v>252881</v>
      </c>
      <c r="D45" s="155">
        <f t="shared" si="6"/>
        <v>128656</v>
      </c>
      <c r="E45" s="155">
        <f t="shared" si="7"/>
        <v>124225</v>
      </c>
      <c r="F45" s="154">
        <f t="shared" si="1"/>
        <v>251004</v>
      </c>
      <c r="G45" s="155">
        <v>127416</v>
      </c>
      <c r="H45" s="155">
        <v>123588</v>
      </c>
      <c r="I45" s="155">
        <v>1877</v>
      </c>
      <c r="J45" s="155">
        <v>1240</v>
      </c>
      <c r="K45" s="155">
        <v>637</v>
      </c>
      <c r="L45" s="164">
        <f t="shared" si="3"/>
        <v>-2.844200949731828</v>
      </c>
      <c r="M45" s="185">
        <f t="shared" si="2"/>
        <v>2.792506377198891</v>
      </c>
      <c r="N45" s="149">
        <v>19493</v>
      </c>
      <c r="O45" s="146">
        <f t="shared" si="5"/>
        <v>14433.84703196347</v>
      </c>
      <c r="P45" s="166">
        <v>17.52</v>
      </c>
      <c r="Q45" s="16"/>
      <c r="R45" s="16"/>
    </row>
    <row r="46" spans="1:18" s="11" customFormat="1" ht="21.75" customHeight="1">
      <c r="A46" s="8">
        <v>2006</v>
      </c>
      <c r="B46" s="155">
        <v>89795</v>
      </c>
      <c r="C46" s="155">
        <f t="shared" si="4"/>
        <v>245587</v>
      </c>
      <c r="D46" s="155">
        <f t="shared" si="6"/>
        <v>125112</v>
      </c>
      <c r="E46" s="155">
        <f t="shared" si="7"/>
        <v>120475</v>
      </c>
      <c r="F46" s="154">
        <f t="shared" si="1"/>
        <v>243560</v>
      </c>
      <c r="G46" s="155">
        <v>123786</v>
      </c>
      <c r="H46" s="155">
        <v>119774</v>
      </c>
      <c r="I46" s="155">
        <v>2027</v>
      </c>
      <c r="J46" s="155">
        <v>1326</v>
      </c>
      <c r="K46" s="155">
        <v>701</v>
      </c>
      <c r="L46" s="164">
        <f t="shared" si="3"/>
        <v>-2.8843606281215273</v>
      </c>
      <c r="M46" s="185">
        <f t="shared" si="2"/>
        <v>2.734974107689738</v>
      </c>
      <c r="N46" s="149">
        <v>20466</v>
      </c>
      <c r="O46" s="146">
        <f t="shared" si="5"/>
        <v>14017.522831050228</v>
      </c>
      <c r="P46" s="166">
        <v>17.52</v>
      </c>
      <c r="Q46" s="10"/>
      <c r="R46" s="10"/>
    </row>
    <row r="47" spans="1:18" s="11" customFormat="1" ht="21.75" customHeight="1">
      <c r="A47" s="18">
        <v>2007</v>
      </c>
      <c r="B47" s="162">
        <v>89005</v>
      </c>
      <c r="C47" s="155">
        <f>F47+I47</f>
        <v>239868</v>
      </c>
      <c r="D47" s="155">
        <f>G47+J47</f>
        <v>122093</v>
      </c>
      <c r="E47" s="155">
        <f>H47+K47</f>
        <v>117775</v>
      </c>
      <c r="F47" s="154">
        <f>SUM(G47:H47)</f>
        <v>237757</v>
      </c>
      <c r="G47" s="162">
        <v>120792</v>
      </c>
      <c r="H47" s="162">
        <v>116965</v>
      </c>
      <c r="I47" s="162">
        <v>2111</v>
      </c>
      <c r="J47" s="162">
        <v>1301</v>
      </c>
      <c r="K47" s="162">
        <v>810</v>
      </c>
      <c r="L47" s="164">
        <f>C47/C45*100-100</f>
        <v>-5.145898663798391</v>
      </c>
      <c r="M47" s="185">
        <f t="shared" si="2"/>
        <v>2.694994663221167</v>
      </c>
      <c r="N47" s="163">
        <v>22078</v>
      </c>
      <c r="O47" s="146">
        <f>C47/P47</f>
        <v>13691.09589041096</v>
      </c>
      <c r="P47" s="167">
        <v>17.52</v>
      </c>
      <c r="Q47" s="10"/>
      <c r="R47" s="10"/>
    </row>
    <row r="48" spans="1:18" ht="21.75" customHeight="1">
      <c r="A48" s="18">
        <v>2008</v>
      </c>
      <c r="B48" s="162">
        <v>87470</v>
      </c>
      <c r="C48" s="155">
        <f>F48+I48</f>
        <v>230761</v>
      </c>
      <c r="D48" s="155">
        <v>117530</v>
      </c>
      <c r="E48" s="155">
        <v>113231</v>
      </c>
      <c r="F48" s="154">
        <f>SUM(G48:H48)</f>
        <v>228720</v>
      </c>
      <c r="G48" s="162">
        <v>116348</v>
      </c>
      <c r="H48" s="162">
        <v>112372</v>
      </c>
      <c r="I48" s="162">
        <v>2041</v>
      </c>
      <c r="J48" s="162">
        <v>1182</v>
      </c>
      <c r="K48" s="162">
        <v>859</v>
      </c>
      <c r="L48" s="164">
        <f>C48/C45*100-100</f>
        <v>-8.747197298334001</v>
      </c>
      <c r="M48" s="185">
        <f t="shared" si="2"/>
        <v>2.638173087915857</v>
      </c>
      <c r="N48" s="163">
        <v>23050</v>
      </c>
      <c r="O48" s="146">
        <f>C48/P48</f>
        <v>13201.430205949657</v>
      </c>
      <c r="P48" s="167">
        <v>17.48</v>
      </c>
      <c r="Q48" s="6"/>
      <c r="R48" s="6"/>
    </row>
    <row r="49" spans="1:18" ht="21.75" customHeight="1">
      <c r="A49" s="18">
        <v>2009</v>
      </c>
      <c r="B49" s="162">
        <v>88112</v>
      </c>
      <c r="C49" s="155">
        <v>227006</v>
      </c>
      <c r="D49" s="155">
        <v>115500</v>
      </c>
      <c r="E49" s="155">
        <v>111506</v>
      </c>
      <c r="F49" s="154">
        <v>225193</v>
      </c>
      <c r="G49" s="162">
        <v>114448</v>
      </c>
      <c r="H49" s="162">
        <v>110745</v>
      </c>
      <c r="I49" s="162">
        <v>1813</v>
      </c>
      <c r="J49" s="162">
        <v>1052</v>
      </c>
      <c r="K49" s="162">
        <v>761</v>
      </c>
      <c r="L49" s="164">
        <f>C49/C46*100-100</f>
        <v>-7.56595422396137</v>
      </c>
      <c r="M49" s="185">
        <f t="shared" si="2"/>
        <v>2.576334664971854</v>
      </c>
      <c r="N49" s="163">
        <v>24211</v>
      </c>
      <c r="O49" s="146">
        <v>12986.613272311213</v>
      </c>
      <c r="P49" s="167">
        <v>17.48</v>
      </c>
      <c r="Q49" s="6"/>
      <c r="R49" s="6"/>
    </row>
    <row r="50" spans="1:18" ht="21.75" customHeight="1">
      <c r="A50" s="18">
        <v>2010</v>
      </c>
      <c r="B50" s="162">
        <v>91134</v>
      </c>
      <c r="C50" s="155">
        <v>226394</v>
      </c>
      <c r="D50" s="155">
        <v>115341</v>
      </c>
      <c r="E50" s="155">
        <v>111053</v>
      </c>
      <c r="F50" s="155">
        <v>224618</v>
      </c>
      <c r="G50" s="162">
        <v>114300</v>
      </c>
      <c r="H50" s="162">
        <v>110318</v>
      </c>
      <c r="I50" s="162">
        <v>1776</v>
      </c>
      <c r="J50" s="162">
        <v>1041</v>
      </c>
      <c r="K50" s="162">
        <v>735</v>
      </c>
      <c r="L50" s="164">
        <f>C50/C47*100-100</f>
        <v>-5.617256157553314</v>
      </c>
      <c r="M50" s="185">
        <f>C50/B50</f>
        <v>2.484188118594597</v>
      </c>
      <c r="N50" s="163">
        <v>25367</v>
      </c>
      <c r="O50" s="146">
        <f>C50/P50</f>
        <v>12951.601830663616</v>
      </c>
      <c r="P50" s="167">
        <v>17.48</v>
      </c>
      <c r="Q50" s="6"/>
      <c r="R50" s="6"/>
    </row>
    <row r="51" spans="1:18" ht="21.75" customHeight="1">
      <c r="A51" s="18">
        <v>2011</v>
      </c>
      <c r="B51" s="162">
        <v>91355</v>
      </c>
      <c r="C51" s="155">
        <f>SUM(D51:E51)</f>
        <v>224552</v>
      </c>
      <c r="D51" s="155">
        <f>SUM(G51,J51)</f>
        <v>114271</v>
      </c>
      <c r="E51" s="155">
        <f>SUM(H51,K51)</f>
        <v>110281</v>
      </c>
      <c r="F51" s="155">
        <f>SUM(G51:H51)</f>
        <v>222619</v>
      </c>
      <c r="G51" s="162">
        <v>113135</v>
      </c>
      <c r="H51" s="162">
        <v>109484</v>
      </c>
      <c r="I51" s="155">
        <f>SUM(J51:K51)</f>
        <v>1933</v>
      </c>
      <c r="J51" s="163">
        <v>1136</v>
      </c>
      <c r="K51" s="163">
        <v>797</v>
      </c>
      <c r="L51" s="164">
        <f>C51/C50*100-100</f>
        <v>-0.8136258028039691</v>
      </c>
      <c r="M51" s="185">
        <f>C51/B51</f>
        <v>2.458015434294784</v>
      </c>
      <c r="N51" s="163">
        <v>26117</v>
      </c>
      <c r="O51" s="146">
        <f>C51/P51</f>
        <v>12846.224256292906</v>
      </c>
      <c r="P51" s="167">
        <v>17.48</v>
      </c>
      <c r="Q51" s="6"/>
      <c r="R51" s="6"/>
    </row>
    <row r="52" spans="1:18" ht="21.75" customHeight="1">
      <c r="A52" s="232"/>
      <c r="B52" s="233"/>
      <c r="C52" s="234"/>
      <c r="D52" s="234"/>
      <c r="E52" s="234"/>
      <c r="F52" s="234"/>
      <c r="G52" s="233"/>
      <c r="H52" s="233"/>
      <c r="I52" s="233"/>
      <c r="J52" s="233"/>
      <c r="K52" s="233"/>
      <c r="L52" s="235"/>
      <c r="M52" s="236"/>
      <c r="N52" s="237"/>
      <c r="O52" s="238"/>
      <c r="P52" s="239"/>
      <c r="Q52" s="6"/>
      <c r="R52" s="6"/>
    </row>
    <row r="53" spans="1:18" ht="20.25" customHeight="1">
      <c r="A53" s="10" t="s">
        <v>263</v>
      </c>
      <c r="G53" s="6"/>
      <c r="H53" s="6"/>
      <c r="I53" s="6"/>
      <c r="J53" s="6"/>
      <c r="K53" s="6"/>
      <c r="L53" s="6"/>
      <c r="M53" s="181"/>
      <c r="N53" s="6"/>
      <c r="O53" s="6"/>
      <c r="P53" s="6"/>
      <c r="Q53" s="6"/>
      <c r="R53" s="6"/>
    </row>
    <row r="54" spans="1:18" ht="17.25" customHeight="1">
      <c r="A54" s="293" t="s">
        <v>15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6"/>
      <c r="R54" s="6"/>
    </row>
    <row r="55" spans="1:18" ht="16.5" customHeight="1">
      <c r="A55" s="286" t="s">
        <v>16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6"/>
      <c r="R55" s="6"/>
    </row>
    <row r="56" spans="1:18" ht="11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81"/>
      <c r="N56" s="6"/>
      <c r="O56" s="6"/>
      <c r="P56" s="6"/>
      <c r="Q56" s="6"/>
      <c r="R56" s="6"/>
    </row>
    <row r="57" spans="1:18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81"/>
      <c r="N57" s="6"/>
      <c r="O57" s="6"/>
      <c r="P57" s="6"/>
      <c r="Q57" s="6"/>
      <c r="R57" s="6"/>
    </row>
    <row r="58" spans="1:18" ht="11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81"/>
      <c r="N58" s="6"/>
      <c r="O58" s="6"/>
      <c r="P58" s="6"/>
      <c r="Q58" s="6"/>
      <c r="R58" s="6"/>
    </row>
    <row r="59" spans="1:18" ht="11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81"/>
      <c r="N59" s="6"/>
      <c r="O59" s="6"/>
      <c r="P59" s="6"/>
      <c r="Q59" s="6"/>
      <c r="R59" s="6"/>
    </row>
    <row r="60" spans="1:18" ht="11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81"/>
      <c r="N60" s="6"/>
      <c r="O60" s="6"/>
      <c r="P60" s="6"/>
      <c r="Q60" s="6"/>
      <c r="R60" s="6"/>
    </row>
    <row r="61" spans="1:18" ht="11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81"/>
      <c r="N61" s="6"/>
      <c r="O61" s="6"/>
      <c r="P61" s="6"/>
      <c r="Q61" s="6"/>
      <c r="R61" s="6"/>
    </row>
    <row r="62" spans="1:18" ht="11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81"/>
      <c r="N62" s="6"/>
      <c r="O62" s="6"/>
      <c r="P62" s="6"/>
      <c r="Q62" s="6"/>
      <c r="R62" s="6"/>
    </row>
    <row r="63" spans="1:18" ht="11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81"/>
      <c r="N63" s="6"/>
      <c r="O63" s="6"/>
      <c r="P63" s="6"/>
      <c r="Q63" s="6"/>
      <c r="R63" s="6"/>
    </row>
    <row r="64" spans="1:18" ht="11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81"/>
      <c r="N64" s="6"/>
      <c r="O64" s="6"/>
      <c r="P64" s="6"/>
      <c r="Q64" s="6"/>
      <c r="R64" s="6"/>
    </row>
    <row r="65" spans="1:18" ht="11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181"/>
      <c r="N65" s="6"/>
      <c r="O65" s="6"/>
      <c r="P65" s="6"/>
      <c r="Q65" s="6"/>
      <c r="R65" s="6"/>
    </row>
    <row r="66" spans="1:18" ht="11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81"/>
      <c r="N66" s="6"/>
      <c r="O66" s="6"/>
      <c r="P66" s="6"/>
      <c r="Q66" s="6"/>
      <c r="R66" s="6"/>
    </row>
    <row r="67" spans="1:18" ht="11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81"/>
      <c r="N67" s="6"/>
      <c r="O67" s="6"/>
      <c r="P67" s="6"/>
      <c r="Q67" s="6"/>
      <c r="R67" s="6"/>
    </row>
    <row r="68" spans="1:18" ht="11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81"/>
      <c r="N68" s="6"/>
      <c r="O68" s="6"/>
      <c r="P68" s="6"/>
      <c r="Q68" s="6"/>
      <c r="R68" s="6"/>
    </row>
    <row r="69" spans="1:18" ht="11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181"/>
      <c r="N69" s="6"/>
      <c r="O69" s="6"/>
      <c r="P69" s="6"/>
      <c r="Q69" s="6"/>
      <c r="R69" s="6"/>
    </row>
    <row r="70" spans="1:18" ht="11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81"/>
      <c r="N70" s="6"/>
      <c r="O70" s="6"/>
      <c r="P70" s="6"/>
      <c r="Q70" s="6"/>
      <c r="R70" s="6"/>
    </row>
    <row r="71" spans="1:18" ht="11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81"/>
      <c r="N71" s="6"/>
      <c r="O71" s="6"/>
      <c r="P71" s="6"/>
      <c r="Q71" s="6"/>
      <c r="R71" s="6"/>
    </row>
    <row r="72" spans="1:18" ht="11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181"/>
      <c r="N72" s="6"/>
      <c r="O72" s="6"/>
      <c r="P72" s="6"/>
      <c r="Q72" s="6"/>
      <c r="R72" s="6"/>
    </row>
    <row r="73" spans="1:18" ht="11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181"/>
      <c r="N73" s="6"/>
      <c r="O73" s="6"/>
      <c r="P73" s="6"/>
      <c r="Q73" s="6"/>
      <c r="R73" s="6"/>
    </row>
    <row r="74" spans="1:18" ht="11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181"/>
      <c r="N74" s="6"/>
      <c r="O74" s="6"/>
      <c r="P74" s="6"/>
      <c r="Q74" s="6"/>
      <c r="R74" s="6"/>
    </row>
    <row r="75" spans="1:18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81"/>
      <c r="N75" s="6"/>
      <c r="O75" s="6"/>
      <c r="P75" s="6"/>
      <c r="Q75" s="6"/>
      <c r="R75" s="6"/>
    </row>
    <row r="76" spans="1:18" ht="11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181"/>
      <c r="N76" s="6"/>
      <c r="O76" s="6"/>
      <c r="P76" s="6"/>
      <c r="Q76" s="6"/>
      <c r="R76" s="6"/>
    </row>
    <row r="77" spans="1:18" ht="11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181"/>
      <c r="N77" s="6"/>
      <c r="O77" s="6"/>
      <c r="P77" s="6"/>
      <c r="Q77" s="6"/>
      <c r="R77" s="6"/>
    </row>
    <row r="78" spans="1:18" ht="11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181"/>
      <c r="N78" s="6"/>
      <c r="O78" s="6"/>
      <c r="P78" s="6"/>
      <c r="Q78" s="6"/>
      <c r="R78" s="6"/>
    </row>
    <row r="79" spans="1:18" ht="11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181"/>
      <c r="N79" s="6"/>
      <c r="O79" s="6"/>
      <c r="P79" s="6"/>
      <c r="Q79" s="6"/>
      <c r="R79" s="6"/>
    </row>
    <row r="80" spans="1:18" ht="11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181"/>
      <c r="N80" s="6"/>
      <c r="O80" s="6"/>
      <c r="P80" s="6"/>
      <c r="Q80" s="6"/>
      <c r="R80" s="6"/>
    </row>
    <row r="81" spans="1:18" ht="11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81"/>
      <c r="N81" s="6"/>
      <c r="O81" s="6"/>
      <c r="P81" s="6"/>
      <c r="Q81" s="6"/>
      <c r="R81" s="6"/>
    </row>
    <row r="82" spans="1:18" ht="11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181"/>
      <c r="N82" s="6"/>
      <c r="O82" s="6"/>
      <c r="P82" s="6"/>
      <c r="Q82" s="6"/>
      <c r="R82" s="6"/>
    </row>
    <row r="83" spans="1:18" ht="11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181"/>
      <c r="N83" s="6"/>
      <c r="O83" s="6"/>
      <c r="P83" s="6"/>
      <c r="Q83" s="6"/>
      <c r="R83" s="6"/>
    </row>
    <row r="84" spans="1:18" ht="11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81"/>
      <c r="N84" s="6"/>
      <c r="O84" s="6"/>
      <c r="P84" s="6"/>
      <c r="Q84" s="6"/>
      <c r="R84" s="6"/>
    </row>
    <row r="85" spans="1:18" ht="11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181"/>
      <c r="N85" s="6"/>
      <c r="O85" s="6"/>
      <c r="P85" s="6"/>
      <c r="Q85" s="6"/>
      <c r="R85" s="6"/>
    </row>
    <row r="86" spans="1:18" ht="11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181"/>
      <c r="N86" s="6"/>
      <c r="O86" s="6"/>
      <c r="P86" s="6"/>
      <c r="Q86" s="6"/>
      <c r="R86" s="6"/>
    </row>
    <row r="87" spans="1:18" ht="11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81"/>
      <c r="N87" s="6"/>
      <c r="O87" s="6"/>
      <c r="P87" s="6"/>
      <c r="Q87" s="6"/>
      <c r="R87" s="6"/>
    </row>
    <row r="88" spans="1:18" ht="11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81"/>
      <c r="N88" s="6"/>
      <c r="O88" s="6"/>
      <c r="P88" s="6"/>
      <c r="Q88" s="6"/>
      <c r="R88" s="6"/>
    </row>
    <row r="89" spans="1:18" ht="11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181"/>
      <c r="N89" s="6"/>
      <c r="O89" s="6"/>
      <c r="P89" s="6"/>
      <c r="Q89" s="6"/>
      <c r="R89" s="6"/>
    </row>
    <row r="90" spans="1:18" ht="11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81"/>
      <c r="N90" s="6"/>
      <c r="O90" s="6"/>
      <c r="P90" s="6"/>
      <c r="Q90" s="6"/>
      <c r="R90" s="6"/>
    </row>
    <row r="91" spans="1:18" ht="11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181"/>
      <c r="N91" s="6"/>
      <c r="O91" s="6"/>
      <c r="P91" s="6"/>
      <c r="Q91" s="6"/>
      <c r="R91" s="6"/>
    </row>
    <row r="92" spans="1:18" ht="11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181"/>
      <c r="N92" s="6"/>
      <c r="O92" s="6"/>
      <c r="P92" s="6"/>
      <c r="Q92" s="6"/>
      <c r="R92" s="6"/>
    </row>
    <row r="93" spans="1:18" ht="11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181"/>
      <c r="N93" s="6"/>
      <c r="O93" s="6"/>
      <c r="P93" s="6"/>
      <c r="Q93" s="6"/>
      <c r="R93" s="6"/>
    </row>
  </sheetData>
  <sheetProtection/>
  <mergeCells count="15">
    <mergeCell ref="A1:F1"/>
    <mergeCell ref="C5:C6"/>
    <mergeCell ref="A4:A6"/>
    <mergeCell ref="B4:B6"/>
    <mergeCell ref="C4:K4"/>
    <mergeCell ref="A3:E3"/>
    <mergeCell ref="A55:P55"/>
    <mergeCell ref="M4:M6"/>
    <mergeCell ref="N4:N6"/>
    <mergeCell ref="A54:P54"/>
    <mergeCell ref="F5:F6"/>
    <mergeCell ref="I5:I6"/>
    <mergeCell ref="O4:O6"/>
    <mergeCell ref="P5:P6"/>
    <mergeCell ref="L4:L6"/>
  </mergeCells>
  <printOptions/>
  <pageMargins left="0.7480314960629921" right="0.7480314960629921" top="0.5905511811023623" bottom="0.3937007874015748" header="0" footer="0"/>
  <pageSetup horizontalDpi="300" verticalDpi="300" orientation="landscape" paperSize="9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17" sqref="B16:B17"/>
    </sheetView>
  </sheetViews>
  <sheetFormatPr defaultColWidth="8.88671875" defaultRowHeight="13.5"/>
  <cols>
    <col min="1" max="1" width="7.3359375" style="63" customWidth="1"/>
    <col min="2" max="4" width="7.5546875" style="63" customWidth="1"/>
    <col min="5" max="5" width="9.10546875" style="63" customWidth="1"/>
    <col min="6" max="6" width="9.6640625" style="63" customWidth="1"/>
    <col min="7" max="7" width="8.88671875" style="63" customWidth="1"/>
    <col min="8" max="8" width="6.88671875" style="63" customWidth="1"/>
    <col min="9" max="9" width="7.5546875" style="63" customWidth="1"/>
    <col min="10" max="10" width="7.77734375" style="63" customWidth="1"/>
    <col min="11" max="16384" width="8.88671875" style="63" customWidth="1"/>
  </cols>
  <sheetData>
    <row r="1" spans="1:10" ht="20.25" customHeight="1">
      <c r="A1" s="344" t="s">
        <v>272</v>
      </c>
      <c r="B1" s="344"/>
      <c r="C1" s="344"/>
      <c r="D1" s="344"/>
      <c r="E1" s="344"/>
      <c r="F1" s="344"/>
      <c r="G1" s="344"/>
      <c r="H1" s="344"/>
      <c r="I1" s="344"/>
      <c r="J1" s="344"/>
    </row>
    <row r="2" ht="15" customHeight="1"/>
    <row r="3" spans="1:10" ht="20.25" customHeight="1">
      <c r="A3" s="343" t="s">
        <v>63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25.5" customHeight="1">
      <c r="A4" s="331" t="s">
        <v>173</v>
      </c>
      <c r="B4" s="345" t="s">
        <v>174</v>
      </c>
      <c r="C4" s="345" t="s">
        <v>175</v>
      </c>
      <c r="D4" s="349" t="s">
        <v>184</v>
      </c>
      <c r="E4" s="351"/>
      <c r="F4" s="351"/>
      <c r="G4" s="351"/>
      <c r="H4" s="331"/>
      <c r="I4" s="345" t="s">
        <v>176</v>
      </c>
      <c r="J4" s="347" t="s">
        <v>177</v>
      </c>
    </row>
    <row r="5" spans="1:10" ht="45.75" customHeight="1">
      <c r="A5" s="332"/>
      <c r="B5" s="346"/>
      <c r="C5" s="346"/>
      <c r="D5" s="350"/>
      <c r="E5" s="105" t="s">
        <v>178</v>
      </c>
      <c r="F5" s="105" t="s">
        <v>179</v>
      </c>
      <c r="G5" s="105" t="s">
        <v>180</v>
      </c>
      <c r="H5" s="105" t="s">
        <v>181</v>
      </c>
      <c r="I5" s="346"/>
      <c r="J5" s="348"/>
    </row>
    <row r="6" spans="1:10" s="31" customFormat="1" ht="27" customHeight="1">
      <c r="A6" s="73" t="s">
        <v>112</v>
      </c>
      <c r="B6" s="41">
        <v>210423</v>
      </c>
      <c r="C6" s="104">
        <v>93021</v>
      </c>
      <c r="D6" s="22">
        <v>117282</v>
      </c>
      <c r="E6" s="22">
        <v>22849</v>
      </c>
      <c r="F6" s="22">
        <v>23456</v>
      </c>
      <c r="G6" s="22">
        <v>60267</v>
      </c>
      <c r="H6" s="22">
        <v>10699</v>
      </c>
      <c r="I6" s="104">
        <v>11</v>
      </c>
      <c r="J6" s="75">
        <v>120</v>
      </c>
    </row>
    <row r="7" spans="1:10" s="31" customFormat="1" ht="27" customHeight="1">
      <c r="A7" s="73" t="s">
        <v>182</v>
      </c>
      <c r="B7" s="41">
        <v>189682</v>
      </c>
      <c r="C7" s="41">
        <v>68884</v>
      </c>
      <c r="D7" s="41">
        <v>120798</v>
      </c>
      <c r="E7" s="41">
        <v>45313</v>
      </c>
      <c r="F7" s="41">
        <v>17859</v>
      </c>
      <c r="G7" s="41">
        <v>46110</v>
      </c>
      <c r="H7" s="41">
        <v>10680</v>
      </c>
      <c r="I7" s="41">
        <v>836</v>
      </c>
      <c r="J7" s="42">
        <v>0</v>
      </c>
    </row>
    <row r="8" spans="1:10" s="31" customFormat="1" ht="1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</row>
    <row r="9" s="31" customFormat="1" ht="19.5" customHeight="1">
      <c r="A9" s="31" t="s">
        <v>183</v>
      </c>
    </row>
    <row r="10" s="31" customFormat="1" ht="16.5" customHeight="1"/>
    <row r="11" s="31" customFormat="1" ht="11.25"/>
    <row r="12" s="31" customFormat="1" ht="11.25"/>
    <row r="13" s="31" customFormat="1" ht="11.25"/>
    <row r="14" s="31" customFormat="1" ht="11.25"/>
    <row r="15" s="31" customFormat="1" ht="11.25"/>
    <row r="16" s="31" customFormat="1" ht="11.25"/>
    <row r="17" s="31" customFormat="1" ht="11.25"/>
    <row r="18" s="31" customFormat="1" ht="11.25"/>
    <row r="19" s="31" customFormat="1" ht="11.25"/>
    <row r="20" s="31" customFormat="1" ht="11.25"/>
    <row r="21" s="31" customFormat="1" ht="11.25"/>
    <row r="22" s="31" customFormat="1" ht="11.25"/>
    <row r="23" s="31" customFormat="1" ht="11.25"/>
    <row r="24" s="31" customFormat="1" ht="11.25"/>
    <row r="25" s="31" customFormat="1" ht="11.25"/>
    <row r="26" s="31" customFormat="1" ht="11.25"/>
    <row r="27" s="31" customFormat="1" ht="11.25"/>
    <row r="28" s="31" customFormat="1" ht="11.25"/>
    <row r="29" s="31" customFormat="1" ht="11.25"/>
    <row r="30" s="31" customFormat="1" ht="11.25"/>
    <row r="31" s="31" customFormat="1" ht="11.25"/>
    <row r="32" s="31" customFormat="1" ht="11.25"/>
    <row r="33" s="31" customFormat="1" ht="11.25"/>
    <row r="34" s="31" customFormat="1" ht="11.25"/>
    <row r="35" s="31" customFormat="1" ht="11.25"/>
    <row r="36" s="31" customFormat="1" ht="11.25"/>
    <row r="37" s="31" customFormat="1" ht="11.25"/>
    <row r="38" s="31" customFormat="1" ht="11.25"/>
    <row r="39" s="31" customFormat="1" ht="11.25"/>
    <row r="40" s="31" customFormat="1" ht="11.25"/>
    <row r="41" s="31" customFormat="1" ht="11.25"/>
    <row r="42" s="31" customFormat="1" ht="11.25"/>
    <row r="43" s="31" customFormat="1" ht="11.25"/>
    <row r="44" s="31" customFormat="1" ht="11.25"/>
    <row r="45" s="31" customFormat="1" ht="11.25"/>
    <row r="46" s="31" customFormat="1" ht="11.25"/>
    <row r="47" s="31" customFormat="1" ht="11.25"/>
    <row r="48" s="31" customFormat="1" ht="11.25"/>
    <row r="49" s="31" customFormat="1" ht="11.25"/>
    <row r="50" s="31" customFormat="1" ht="11.25"/>
    <row r="51" s="31" customFormat="1" ht="11.25"/>
    <row r="52" s="31" customFormat="1" ht="11.25"/>
    <row r="53" s="31" customFormat="1" ht="11.25"/>
    <row r="54" s="31" customFormat="1" ht="11.25"/>
    <row r="55" s="31" customFormat="1" ht="11.25"/>
    <row r="56" s="31" customFormat="1" ht="11.25"/>
    <row r="57" s="31" customFormat="1" ht="11.25"/>
    <row r="58" s="31" customFormat="1" ht="11.25"/>
    <row r="59" s="31" customFormat="1" ht="11.25"/>
    <row r="60" s="31" customFormat="1" ht="11.25"/>
    <row r="61" s="31" customFormat="1" ht="11.25"/>
    <row r="62" s="31" customFormat="1" ht="11.25"/>
    <row r="63" s="31" customFormat="1" ht="11.25"/>
    <row r="64" s="31" customFormat="1" ht="11.25"/>
    <row r="65" s="31" customFormat="1" ht="11.25"/>
    <row r="66" s="31" customFormat="1" ht="11.25"/>
    <row r="67" s="31" customFormat="1" ht="11.25"/>
    <row r="68" s="31" customFormat="1" ht="11.25"/>
    <row r="69" s="31" customFormat="1" ht="11.25"/>
    <row r="70" s="31" customFormat="1" ht="11.25"/>
    <row r="71" s="31" customFormat="1" ht="11.25"/>
    <row r="72" s="31" customFormat="1" ht="11.25"/>
    <row r="73" s="31" customFormat="1" ht="11.25"/>
    <row r="74" s="31" customFormat="1" ht="11.25"/>
    <row r="75" s="31" customFormat="1" ht="11.25"/>
    <row r="76" s="31" customFormat="1" ht="11.25"/>
    <row r="77" s="31" customFormat="1" ht="11.25"/>
    <row r="78" s="31" customFormat="1" ht="11.25"/>
    <row r="79" s="31" customFormat="1" ht="11.25"/>
  </sheetData>
  <sheetProtection/>
  <mergeCells count="9">
    <mergeCell ref="A3:J3"/>
    <mergeCell ref="A1:J1"/>
    <mergeCell ref="B4:B5"/>
    <mergeCell ref="A4:A5"/>
    <mergeCell ref="I4:I5"/>
    <mergeCell ref="J4:J5"/>
    <mergeCell ref="D4:D5"/>
    <mergeCell ref="E4:H4"/>
    <mergeCell ref="C4:C5"/>
  </mergeCells>
  <printOptions/>
  <pageMargins left="0.65" right="0.31" top="0.53" bottom="0.49" header="0.64" footer="0.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1" sqref="H11"/>
    </sheetView>
  </sheetViews>
  <sheetFormatPr defaultColWidth="8.88671875" defaultRowHeight="13.5"/>
  <cols>
    <col min="1" max="1" width="8.77734375" style="63" customWidth="1"/>
    <col min="2" max="3" width="7.77734375" style="63" customWidth="1"/>
    <col min="4" max="5" width="6.77734375" style="63" customWidth="1"/>
    <col min="6" max="6" width="7.77734375" style="63" customWidth="1"/>
    <col min="7" max="8" width="6.77734375" style="63" customWidth="1"/>
    <col min="9" max="9" width="7.77734375" style="63" customWidth="1"/>
    <col min="10" max="10" width="7.77734375" style="59" customWidth="1"/>
    <col min="11" max="13" width="9.77734375" style="63" customWidth="1"/>
    <col min="14" max="16384" width="8.88671875" style="63" customWidth="1"/>
  </cols>
  <sheetData>
    <row r="1" spans="1:9" ht="20.25" customHeight="1">
      <c r="A1" s="328" t="s">
        <v>242</v>
      </c>
      <c r="B1" s="328"/>
      <c r="C1" s="328"/>
      <c r="D1" s="328"/>
      <c r="E1" s="328"/>
      <c r="F1" s="328"/>
      <c r="G1" s="328"/>
      <c r="H1" s="328"/>
      <c r="I1" s="328"/>
    </row>
    <row r="2" ht="15" customHeight="1"/>
    <row r="3" spans="1:10" ht="20.25" customHeight="1">
      <c r="A3" s="343" t="s">
        <v>63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25.5" customHeight="1">
      <c r="A4" s="331" t="s">
        <v>185</v>
      </c>
      <c r="B4" s="345" t="s">
        <v>186</v>
      </c>
      <c r="C4" s="347" t="s">
        <v>187</v>
      </c>
      <c r="D4" s="352"/>
      <c r="E4" s="311"/>
      <c r="F4" s="351" t="s">
        <v>188</v>
      </c>
      <c r="G4" s="351"/>
      <c r="H4" s="331"/>
      <c r="I4" s="345" t="s">
        <v>189</v>
      </c>
      <c r="J4" s="347" t="s">
        <v>195</v>
      </c>
    </row>
    <row r="5" spans="1:10" ht="24.75" customHeight="1">
      <c r="A5" s="332"/>
      <c r="B5" s="346"/>
      <c r="C5" s="329"/>
      <c r="D5" s="105" t="s">
        <v>190</v>
      </c>
      <c r="E5" s="105" t="s">
        <v>191</v>
      </c>
      <c r="F5" s="353"/>
      <c r="G5" s="105" t="s">
        <v>190</v>
      </c>
      <c r="H5" s="105" t="s">
        <v>191</v>
      </c>
      <c r="I5" s="346"/>
      <c r="J5" s="329"/>
    </row>
    <row r="6" spans="1:10" s="31" customFormat="1" ht="27" customHeight="1">
      <c r="A6" s="73" t="s">
        <v>192</v>
      </c>
      <c r="B6" s="41">
        <v>280336</v>
      </c>
      <c r="C6" s="22">
        <v>48734</v>
      </c>
      <c r="D6" s="22">
        <v>40112</v>
      </c>
      <c r="E6" s="22">
        <v>8622</v>
      </c>
      <c r="F6" s="22">
        <v>91614</v>
      </c>
      <c r="G6" s="22">
        <v>61674</v>
      </c>
      <c r="H6" s="22">
        <v>29940</v>
      </c>
      <c r="I6" s="22">
        <v>237456</v>
      </c>
      <c r="J6" s="106">
        <v>85</v>
      </c>
    </row>
    <row r="7" spans="1:10" s="31" customFormat="1" ht="27" customHeight="1">
      <c r="A7" s="73" t="s">
        <v>124</v>
      </c>
      <c r="B7" s="41">
        <v>276280</v>
      </c>
      <c r="C7" s="22">
        <v>37031</v>
      </c>
      <c r="D7" s="22">
        <v>31567</v>
      </c>
      <c r="E7" s="22">
        <v>5464</v>
      </c>
      <c r="F7" s="22">
        <v>69015</v>
      </c>
      <c r="G7" s="22">
        <v>48266</v>
      </c>
      <c r="H7" s="22">
        <v>20749</v>
      </c>
      <c r="I7" s="22">
        <v>244296</v>
      </c>
      <c r="J7" s="106">
        <v>88</v>
      </c>
    </row>
    <row r="8" spans="1:10" s="31" customFormat="1" ht="27" customHeight="1">
      <c r="A8" s="73" t="s">
        <v>112</v>
      </c>
      <c r="B8" s="41">
        <v>239353</v>
      </c>
      <c r="C8" s="22">
        <v>39298</v>
      </c>
      <c r="D8" s="22">
        <v>36693</v>
      </c>
      <c r="E8" s="22">
        <v>2595</v>
      </c>
      <c r="F8" s="22">
        <v>70996</v>
      </c>
      <c r="G8" s="22">
        <v>54098</v>
      </c>
      <c r="H8" s="22">
        <v>16868</v>
      </c>
      <c r="I8" s="22">
        <v>207675</v>
      </c>
      <c r="J8" s="106">
        <v>87</v>
      </c>
    </row>
    <row r="9" spans="1:10" s="31" customFormat="1" ht="27.75" customHeight="1">
      <c r="A9" s="73" t="s">
        <v>193</v>
      </c>
      <c r="B9" s="41">
        <v>207439</v>
      </c>
      <c r="C9" s="41">
        <v>35636</v>
      </c>
      <c r="D9" s="41">
        <v>33050</v>
      </c>
      <c r="E9" s="41">
        <v>2586</v>
      </c>
      <c r="F9" s="41">
        <v>51739</v>
      </c>
      <c r="G9" s="41">
        <v>40685</v>
      </c>
      <c r="H9" s="41">
        <v>11054</v>
      </c>
      <c r="I9" s="41">
        <v>191336</v>
      </c>
      <c r="J9" s="42">
        <f>I9/B9*100</f>
        <v>92.23723600672969</v>
      </c>
    </row>
    <row r="10" spans="1:10" s="31" customFormat="1" ht="15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</row>
    <row r="11" s="31" customFormat="1" ht="19.5" customHeight="1">
      <c r="A11" s="31" t="s">
        <v>194</v>
      </c>
    </row>
    <row r="12" s="31" customFormat="1" ht="11.25"/>
    <row r="13" s="31" customFormat="1" ht="11.25"/>
    <row r="14" s="31" customFormat="1" ht="11.25"/>
    <row r="15" s="31" customFormat="1" ht="11.25"/>
    <row r="16" s="31" customFormat="1" ht="11.25"/>
    <row r="17" s="31" customFormat="1" ht="11.25"/>
    <row r="18" s="31" customFormat="1" ht="11.25"/>
    <row r="19" s="31" customFormat="1" ht="11.25"/>
    <row r="20" s="31" customFormat="1" ht="11.25"/>
    <row r="21" s="31" customFormat="1" ht="11.25"/>
    <row r="22" s="31" customFormat="1" ht="11.25"/>
    <row r="23" s="31" customFormat="1" ht="11.25"/>
    <row r="24" s="31" customFormat="1" ht="11.25"/>
    <row r="25" s="31" customFormat="1" ht="11.25"/>
    <row r="26" s="31" customFormat="1" ht="11.25"/>
    <row r="27" s="31" customFormat="1" ht="11.25"/>
    <row r="28" s="31" customFormat="1" ht="11.25"/>
    <row r="29" s="31" customFormat="1" ht="11.25"/>
    <row r="30" s="31" customFormat="1" ht="11.25"/>
    <row r="31" s="31" customFormat="1" ht="11.25"/>
    <row r="32" s="31" customFormat="1" ht="11.25"/>
    <row r="33" s="31" customFormat="1" ht="11.25"/>
    <row r="34" s="31" customFormat="1" ht="11.25"/>
    <row r="35" s="31" customFormat="1" ht="11.25"/>
    <row r="36" s="31" customFormat="1" ht="11.25"/>
    <row r="37" s="31" customFormat="1" ht="11.25"/>
    <row r="38" s="31" customFormat="1" ht="11.25"/>
    <row r="39" s="31" customFormat="1" ht="11.25"/>
    <row r="40" s="31" customFormat="1" ht="11.25"/>
    <row r="41" s="31" customFormat="1" ht="11.25"/>
    <row r="42" s="31" customFormat="1" ht="11.25"/>
    <row r="43" s="31" customFormat="1" ht="11.25"/>
    <row r="44" s="31" customFormat="1" ht="11.25"/>
    <row r="45" s="31" customFormat="1" ht="11.25"/>
    <row r="46" s="31" customFormat="1" ht="11.25"/>
    <row r="47" s="31" customFormat="1" ht="11.25"/>
    <row r="48" s="31" customFormat="1" ht="11.25"/>
    <row r="49" s="31" customFormat="1" ht="11.25"/>
    <row r="50" s="31" customFormat="1" ht="11.25"/>
    <row r="51" s="31" customFormat="1" ht="11.25"/>
    <row r="52" s="31" customFormat="1" ht="11.25"/>
    <row r="53" s="31" customFormat="1" ht="11.25"/>
    <row r="54" s="31" customFormat="1" ht="11.25"/>
    <row r="55" s="31" customFormat="1" ht="11.25"/>
    <row r="56" s="31" customFormat="1" ht="11.25"/>
    <row r="57" s="31" customFormat="1" ht="11.25"/>
    <row r="58" s="31" customFormat="1" ht="11.25"/>
    <row r="59" s="31" customFormat="1" ht="11.25"/>
    <row r="60" s="31" customFormat="1" ht="11.25"/>
    <row r="61" s="31" customFormat="1" ht="11.25"/>
    <row r="62" s="31" customFormat="1" ht="11.25"/>
    <row r="63" s="31" customFormat="1" ht="11.25"/>
    <row r="64" s="31" customFormat="1" ht="11.25"/>
    <row r="65" s="31" customFormat="1" ht="11.25"/>
    <row r="66" s="31" customFormat="1" ht="11.25"/>
    <row r="67" s="31" customFormat="1" ht="11.25"/>
    <row r="68" s="31" customFormat="1" ht="11.25"/>
    <row r="69" s="31" customFormat="1" ht="11.25"/>
    <row r="70" s="31" customFormat="1" ht="11.25"/>
    <row r="71" s="31" customFormat="1" ht="11.25"/>
    <row r="72" s="31" customFormat="1" ht="11.25"/>
    <row r="73" s="31" customFormat="1" ht="11.25"/>
    <row r="74" s="31" customFormat="1" ht="11.25"/>
    <row r="75" s="31" customFormat="1" ht="11.25"/>
    <row r="76" s="31" customFormat="1" ht="11.25"/>
    <row r="77" s="31" customFormat="1" ht="11.25"/>
    <row r="78" s="31" customFormat="1" ht="11.25"/>
    <row r="79" s="31" customFormat="1" ht="11.25"/>
    <row r="80" s="31" customFormat="1" ht="11.25"/>
    <row r="81" s="31" customFormat="1" ht="11.25"/>
    <row r="82" s="31" customFormat="1" ht="11.25"/>
    <row r="83" s="31" customFormat="1" ht="11.25"/>
    <row r="84" s="31" customFormat="1" ht="11.25"/>
    <row r="85" s="31" customFormat="1" ht="11.25"/>
  </sheetData>
  <sheetProtection/>
  <mergeCells count="10">
    <mergeCell ref="J4:J5"/>
    <mergeCell ref="G4:H4"/>
    <mergeCell ref="A1:I1"/>
    <mergeCell ref="A4:A5"/>
    <mergeCell ref="B4:B5"/>
    <mergeCell ref="C4:C5"/>
    <mergeCell ref="I4:I5"/>
    <mergeCell ref="D4:E4"/>
    <mergeCell ref="F4:F5"/>
    <mergeCell ref="A3:J3"/>
  </mergeCells>
  <printOptions/>
  <pageMargins left="0.75" right="0.75" top="0.71" bottom="0.7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31"/>
  <sheetViews>
    <sheetView zoomScalePageLayoutView="0" workbookViewId="0" topLeftCell="AC1">
      <pane ySplit="5" topLeftCell="BM6" activePane="bottomLeft" state="frozen"/>
      <selection pane="topLeft" activeCell="A1" sqref="A1"/>
      <selection pane="bottomLeft" activeCell="AF38" sqref="AF38"/>
    </sheetView>
  </sheetViews>
  <sheetFormatPr defaultColWidth="8.88671875" defaultRowHeight="13.5"/>
  <cols>
    <col min="1" max="1" width="10.77734375" style="229" customWidth="1"/>
    <col min="2" max="4" width="6.21484375" style="63" customWidth="1"/>
    <col min="5" max="46" width="4.77734375" style="63" customWidth="1"/>
    <col min="47" max="48" width="8.4453125" style="63" customWidth="1"/>
    <col min="49" max="49" width="8.6640625" style="63" customWidth="1"/>
    <col min="50" max="51" width="7.4453125" style="63" customWidth="1"/>
    <col min="52" max="53" width="8.3359375" style="63" customWidth="1"/>
    <col min="54" max="54" width="7.21484375" style="63" customWidth="1"/>
    <col min="55" max="55" width="5.77734375" style="63" customWidth="1"/>
    <col min="56" max="56" width="7.6640625" style="63" customWidth="1"/>
    <col min="57" max="57" width="7.21484375" style="63" customWidth="1"/>
    <col min="58" max="59" width="5.99609375" style="63" customWidth="1"/>
    <col min="60" max="16384" width="8.88671875" style="63" customWidth="1"/>
  </cols>
  <sheetData>
    <row r="1" spans="1:46" ht="19.5" customHeight="1">
      <c r="A1" s="354" t="s">
        <v>259</v>
      </c>
      <c r="B1" s="354"/>
      <c r="C1" s="354"/>
      <c r="D1" s="354"/>
      <c r="E1" s="354"/>
      <c r="F1" s="354"/>
      <c r="G1" s="222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8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24.75" customHeight="1">
      <c r="A2" s="22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6.5" customHeight="1">
      <c r="A3" s="230" t="s">
        <v>260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59" ht="24.75" customHeight="1">
      <c r="A4" s="357" t="s">
        <v>133</v>
      </c>
      <c r="B4" s="355" t="s">
        <v>243</v>
      </c>
      <c r="C4" s="325"/>
      <c r="D4" s="325"/>
      <c r="E4" s="318" t="s">
        <v>244</v>
      </c>
      <c r="F4" s="325"/>
      <c r="G4" s="325"/>
      <c r="H4" s="318" t="s">
        <v>245</v>
      </c>
      <c r="I4" s="325"/>
      <c r="J4" s="325"/>
      <c r="K4" s="355" t="s">
        <v>246</v>
      </c>
      <c r="L4" s="325"/>
      <c r="M4" s="325"/>
      <c r="N4" s="355" t="s">
        <v>247</v>
      </c>
      <c r="O4" s="325"/>
      <c r="P4" s="325"/>
      <c r="Q4" s="355" t="s">
        <v>134</v>
      </c>
      <c r="R4" s="325"/>
      <c r="S4" s="325"/>
      <c r="T4" s="355" t="s">
        <v>248</v>
      </c>
      <c r="U4" s="325"/>
      <c r="V4" s="325"/>
      <c r="W4" s="355" t="s">
        <v>249</v>
      </c>
      <c r="X4" s="325"/>
      <c r="Y4" s="325"/>
      <c r="Z4" s="355" t="s">
        <v>135</v>
      </c>
      <c r="AA4" s="325"/>
      <c r="AB4" s="325"/>
      <c r="AC4" s="318" t="s">
        <v>250</v>
      </c>
      <c r="AD4" s="325"/>
      <c r="AE4" s="325"/>
      <c r="AF4" s="355" t="s">
        <v>251</v>
      </c>
      <c r="AG4" s="325"/>
      <c r="AH4" s="325"/>
      <c r="AI4" s="355" t="s">
        <v>136</v>
      </c>
      <c r="AJ4" s="325"/>
      <c r="AK4" s="325"/>
      <c r="AL4" s="355" t="s">
        <v>252</v>
      </c>
      <c r="AM4" s="325"/>
      <c r="AN4" s="325"/>
      <c r="AO4" s="355" t="s">
        <v>137</v>
      </c>
      <c r="AP4" s="325"/>
      <c r="AQ4" s="325"/>
      <c r="AR4" s="355" t="s">
        <v>253</v>
      </c>
      <c r="AS4" s="325"/>
      <c r="AT4" s="326"/>
      <c r="BB4" s="110"/>
      <c r="BC4" s="107"/>
      <c r="BD4" s="107"/>
      <c r="BE4" s="356"/>
      <c r="BF4" s="356"/>
      <c r="BG4" s="356"/>
    </row>
    <row r="5" spans="1:63" ht="24.75" customHeight="1">
      <c r="A5" s="357"/>
      <c r="B5" s="117"/>
      <c r="C5" s="118" t="s">
        <v>110</v>
      </c>
      <c r="D5" s="118" t="s">
        <v>111</v>
      </c>
      <c r="E5" s="119"/>
      <c r="F5" s="118" t="s">
        <v>110</v>
      </c>
      <c r="G5" s="118" t="s">
        <v>111</v>
      </c>
      <c r="H5" s="117"/>
      <c r="I5" s="118" t="s">
        <v>110</v>
      </c>
      <c r="J5" s="118" t="s">
        <v>111</v>
      </c>
      <c r="K5" s="117"/>
      <c r="L5" s="118" t="s">
        <v>110</v>
      </c>
      <c r="M5" s="118" t="s">
        <v>111</v>
      </c>
      <c r="N5" s="117"/>
      <c r="O5" s="118" t="s">
        <v>110</v>
      </c>
      <c r="P5" s="118" t="s">
        <v>111</v>
      </c>
      <c r="Q5" s="117"/>
      <c r="R5" s="118" t="s">
        <v>110</v>
      </c>
      <c r="S5" s="118" t="s">
        <v>111</v>
      </c>
      <c r="T5" s="117"/>
      <c r="U5" s="118" t="s">
        <v>110</v>
      </c>
      <c r="V5" s="118" t="s">
        <v>111</v>
      </c>
      <c r="W5" s="117"/>
      <c r="X5" s="118" t="s">
        <v>110</v>
      </c>
      <c r="Y5" s="118" t="s">
        <v>111</v>
      </c>
      <c r="Z5" s="117"/>
      <c r="AA5" s="118" t="s">
        <v>110</v>
      </c>
      <c r="AB5" s="118" t="s">
        <v>111</v>
      </c>
      <c r="AC5" s="119"/>
      <c r="AD5" s="118" t="s">
        <v>110</v>
      </c>
      <c r="AE5" s="118" t="s">
        <v>111</v>
      </c>
      <c r="AF5" s="117"/>
      <c r="AG5" s="118" t="s">
        <v>110</v>
      </c>
      <c r="AH5" s="118" t="s">
        <v>111</v>
      </c>
      <c r="AI5" s="117"/>
      <c r="AJ5" s="118" t="s">
        <v>110</v>
      </c>
      <c r="AK5" s="118" t="s">
        <v>111</v>
      </c>
      <c r="AL5" s="117"/>
      <c r="AM5" s="118" t="s">
        <v>110</v>
      </c>
      <c r="AN5" s="118" t="s">
        <v>111</v>
      </c>
      <c r="AO5" s="117"/>
      <c r="AP5" s="118" t="s">
        <v>110</v>
      </c>
      <c r="AQ5" s="118" t="s">
        <v>111</v>
      </c>
      <c r="AR5" s="117"/>
      <c r="AS5" s="118" t="s">
        <v>254</v>
      </c>
      <c r="AT5" s="120" t="s">
        <v>255</v>
      </c>
      <c r="AU5" s="107"/>
      <c r="AV5" s="107"/>
      <c r="AW5" s="107"/>
      <c r="AX5" s="107"/>
      <c r="AY5" s="107"/>
      <c r="AZ5" s="107"/>
      <c r="BA5" s="110"/>
      <c r="BB5" s="110"/>
      <c r="BC5" s="107"/>
      <c r="BD5" s="107"/>
      <c r="BE5" s="110"/>
      <c r="BF5" s="110"/>
      <c r="BG5" s="107"/>
      <c r="BH5" s="107"/>
      <c r="BI5" s="110"/>
      <c r="BK5" s="95"/>
    </row>
    <row r="6" spans="1:73" s="59" customFormat="1" ht="19.5" customHeight="1">
      <c r="A6" s="197" t="s">
        <v>113</v>
      </c>
      <c r="B6" s="223">
        <v>2027</v>
      </c>
      <c r="C6" s="223">
        <v>1326</v>
      </c>
      <c r="D6" s="223">
        <v>701</v>
      </c>
      <c r="E6" s="223">
        <v>32</v>
      </c>
      <c r="F6" s="223">
        <v>3</v>
      </c>
      <c r="G6" s="223">
        <v>29</v>
      </c>
      <c r="H6" s="223">
        <v>15</v>
      </c>
      <c r="I6" s="223">
        <v>9</v>
      </c>
      <c r="J6" s="223">
        <v>6</v>
      </c>
      <c r="K6" s="223">
        <v>666</v>
      </c>
      <c r="L6" s="223">
        <v>310</v>
      </c>
      <c r="M6" s="223">
        <v>356</v>
      </c>
      <c r="N6" s="223">
        <v>0</v>
      </c>
      <c r="O6" s="223">
        <v>0</v>
      </c>
      <c r="P6" s="223">
        <v>0</v>
      </c>
      <c r="Q6" s="223">
        <v>141</v>
      </c>
      <c r="R6" s="223">
        <v>97</v>
      </c>
      <c r="S6" s="223">
        <v>44</v>
      </c>
      <c r="T6" s="223">
        <v>284</v>
      </c>
      <c r="U6" s="223">
        <v>260</v>
      </c>
      <c r="V6" s="223">
        <v>24</v>
      </c>
      <c r="W6" s="223">
        <v>351</v>
      </c>
      <c r="X6" s="223">
        <v>205</v>
      </c>
      <c r="Y6" s="223">
        <v>146</v>
      </c>
      <c r="Z6" s="223">
        <v>68</v>
      </c>
      <c r="AA6" s="223">
        <v>47</v>
      </c>
      <c r="AB6" s="223">
        <v>21</v>
      </c>
      <c r="AC6" s="223">
        <v>69</v>
      </c>
      <c r="AD6" s="223">
        <v>69</v>
      </c>
      <c r="AE6" s="223">
        <v>0</v>
      </c>
      <c r="AF6" s="223">
        <v>89</v>
      </c>
      <c r="AG6" s="223">
        <v>78</v>
      </c>
      <c r="AH6" s="223">
        <v>11</v>
      </c>
      <c r="AI6" s="223">
        <v>0</v>
      </c>
      <c r="AJ6" s="223">
        <v>0</v>
      </c>
      <c r="AK6" s="223">
        <v>0</v>
      </c>
      <c r="AL6" s="223">
        <v>60</v>
      </c>
      <c r="AM6" s="223">
        <v>29</v>
      </c>
      <c r="AN6" s="223">
        <v>31</v>
      </c>
      <c r="AO6" s="223">
        <v>130</v>
      </c>
      <c r="AP6" s="223">
        <v>124</v>
      </c>
      <c r="AQ6" s="223">
        <v>6</v>
      </c>
      <c r="AR6" s="223">
        <v>122</v>
      </c>
      <c r="AS6" s="223">
        <v>95</v>
      </c>
      <c r="AT6" s="77">
        <v>27</v>
      </c>
      <c r="AU6" s="111"/>
      <c r="AV6" s="111"/>
      <c r="AW6" s="111"/>
      <c r="AX6" s="111"/>
      <c r="AY6" s="111"/>
      <c r="AZ6" s="111"/>
      <c r="BD6" s="72"/>
      <c r="BE6" s="72"/>
      <c r="BF6" s="72"/>
      <c r="BG6" s="72"/>
      <c r="BH6" s="72"/>
      <c r="BI6" s="79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</row>
    <row r="7" spans="1:73" s="59" customFormat="1" ht="19.5" customHeight="1">
      <c r="A7" s="197" t="s">
        <v>114</v>
      </c>
      <c r="B7" s="223">
        <v>2111</v>
      </c>
      <c r="C7" s="223">
        <v>1301</v>
      </c>
      <c r="D7" s="223">
        <v>810</v>
      </c>
      <c r="E7" s="223">
        <v>32</v>
      </c>
      <c r="F7" s="223">
        <v>3</v>
      </c>
      <c r="G7" s="223">
        <v>29</v>
      </c>
      <c r="H7" s="223">
        <v>13</v>
      </c>
      <c r="I7" s="223">
        <v>8</v>
      </c>
      <c r="J7" s="223">
        <v>5</v>
      </c>
      <c r="K7" s="223">
        <v>796</v>
      </c>
      <c r="L7" s="223">
        <v>374</v>
      </c>
      <c r="M7" s="223">
        <v>422</v>
      </c>
      <c r="N7" s="223">
        <v>1</v>
      </c>
      <c r="O7" s="223">
        <v>0</v>
      </c>
      <c r="P7" s="223">
        <v>1</v>
      </c>
      <c r="Q7" s="223">
        <v>140</v>
      </c>
      <c r="R7" s="223">
        <v>95</v>
      </c>
      <c r="S7" s="223">
        <v>45</v>
      </c>
      <c r="T7" s="223">
        <v>240</v>
      </c>
      <c r="U7" s="223">
        <v>224</v>
      </c>
      <c r="V7" s="223">
        <v>16</v>
      </c>
      <c r="W7" s="223">
        <v>380</v>
      </c>
      <c r="X7" s="223">
        <v>194</v>
      </c>
      <c r="Y7" s="223">
        <v>186</v>
      </c>
      <c r="Z7" s="223">
        <v>56</v>
      </c>
      <c r="AA7" s="223">
        <v>38</v>
      </c>
      <c r="AB7" s="223">
        <v>18</v>
      </c>
      <c r="AC7" s="223">
        <v>64</v>
      </c>
      <c r="AD7" s="223">
        <v>64</v>
      </c>
      <c r="AE7" s="223">
        <v>0</v>
      </c>
      <c r="AF7" s="223">
        <v>80</v>
      </c>
      <c r="AG7" s="223">
        <v>70</v>
      </c>
      <c r="AH7" s="223">
        <v>10</v>
      </c>
      <c r="AI7" s="223">
        <v>4</v>
      </c>
      <c r="AJ7" s="223">
        <v>3</v>
      </c>
      <c r="AK7" s="223">
        <v>1</v>
      </c>
      <c r="AL7" s="223">
        <v>58</v>
      </c>
      <c r="AM7" s="223">
        <v>30</v>
      </c>
      <c r="AN7" s="223">
        <v>28</v>
      </c>
      <c r="AO7" s="223">
        <v>140</v>
      </c>
      <c r="AP7" s="223">
        <v>129</v>
      </c>
      <c r="AQ7" s="223">
        <v>11</v>
      </c>
      <c r="AR7" s="223">
        <v>107</v>
      </c>
      <c r="AS7" s="223">
        <v>69</v>
      </c>
      <c r="AT7" s="77">
        <v>38</v>
      </c>
      <c r="AU7" s="111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</row>
    <row r="8" spans="1:73" s="59" customFormat="1" ht="19.5" customHeight="1">
      <c r="A8" s="197" t="s">
        <v>115</v>
      </c>
      <c r="B8" s="223">
        <v>2041</v>
      </c>
      <c r="C8" s="223">
        <v>1182</v>
      </c>
      <c r="D8" s="223">
        <v>859</v>
      </c>
      <c r="E8" s="223">
        <v>32</v>
      </c>
      <c r="F8" s="223">
        <v>2</v>
      </c>
      <c r="G8" s="223">
        <v>30</v>
      </c>
      <c r="H8" s="223">
        <v>13</v>
      </c>
      <c r="I8" s="223">
        <v>10</v>
      </c>
      <c r="J8" s="223">
        <v>3</v>
      </c>
      <c r="K8" s="223">
        <v>784</v>
      </c>
      <c r="L8" s="223">
        <v>334</v>
      </c>
      <c r="M8" s="223">
        <v>450</v>
      </c>
      <c r="N8" s="223">
        <v>1</v>
      </c>
      <c r="O8" s="223">
        <v>1</v>
      </c>
      <c r="P8" s="223">
        <v>0</v>
      </c>
      <c r="Q8" s="223">
        <v>132</v>
      </c>
      <c r="R8" s="223">
        <v>84</v>
      </c>
      <c r="S8" s="223">
        <v>48</v>
      </c>
      <c r="T8" s="223">
        <v>221</v>
      </c>
      <c r="U8" s="223">
        <v>202</v>
      </c>
      <c r="V8" s="223">
        <v>19</v>
      </c>
      <c r="W8" s="223">
        <v>365</v>
      </c>
      <c r="X8" s="223">
        <v>163</v>
      </c>
      <c r="Y8" s="223">
        <v>202</v>
      </c>
      <c r="Z8" s="223">
        <v>48</v>
      </c>
      <c r="AA8" s="223">
        <v>34</v>
      </c>
      <c r="AB8" s="223">
        <v>14</v>
      </c>
      <c r="AC8" s="223">
        <v>69</v>
      </c>
      <c r="AD8" s="223">
        <v>69</v>
      </c>
      <c r="AE8" s="223">
        <v>0</v>
      </c>
      <c r="AF8" s="223">
        <v>66</v>
      </c>
      <c r="AG8" s="223">
        <v>59</v>
      </c>
      <c r="AH8" s="223">
        <v>7</v>
      </c>
      <c r="AI8" s="223">
        <v>2</v>
      </c>
      <c r="AJ8" s="223">
        <v>1</v>
      </c>
      <c r="AK8" s="223">
        <v>1</v>
      </c>
      <c r="AL8" s="223">
        <v>56</v>
      </c>
      <c r="AM8" s="223">
        <v>28</v>
      </c>
      <c r="AN8" s="223">
        <v>28</v>
      </c>
      <c r="AO8" s="223">
        <v>139</v>
      </c>
      <c r="AP8" s="223">
        <v>129</v>
      </c>
      <c r="AQ8" s="223">
        <v>10</v>
      </c>
      <c r="AR8" s="223">
        <v>113</v>
      </c>
      <c r="AS8" s="223">
        <v>66</v>
      </c>
      <c r="AT8" s="77">
        <v>47</v>
      </c>
      <c r="AU8" s="111"/>
      <c r="AV8" s="112"/>
      <c r="AW8" s="112"/>
      <c r="AX8" s="112"/>
      <c r="AY8" s="112"/>
      <c r="AZ8" s="112"/>
      <c r="BA8" s="112"/>
      <c r="BB8" s="112"/>
      <c r="BC8" s="112"/>
      <c r="BD8" s="112"/>
      <c r="BE8" s="72"/>
      <c r="BF8" s="72"/>
      <c r="BG8" s="72"/>
      <c r="BH8" s="72"/>
      <c r="BI8" s="72"/>
      <c r="BJ8" s="72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</row>
    <row r="9" spans="1:73" s="59" customFormat="1" ht="19.5" customHeight="1">
      <c r="A9" s="197" t="s">
        <v>116</v>
      </c>
      <c r="B9" s="223">
        <v>1813</v>
      </c>
      <c r="C9" s="223">
        <v>1052</v>
      </c>
      <c r="D9" s="223">
        <v>761</v>
      </c>
      <c r="E9" s="223">
        <v>35</v>
      </c>
      <c r="F9" s="223">
        <v>6</v>
      </c>
      <c r="G9" s="223">
        <v>29</v>
      </c>
      <c r="H9" s="223">
        <v>15</v>
      </c>
      <c r="I9" s="223">
        <v>10</v>
      </c>
      <c r="J9" s="223">
        <v>5</v>
      </c>
      <c r="K9" s="223">
        <v>642</v>
      </c>
      <c r="L9" s="223">
        <v>265</v>
      </c>
      <c r="M9" s="223">
        <v>377</v>
      </c>
      <c r="N9" s="223">
        <v>2</v>
      </c>
      <c r="O9" s="223">
        <v>2</v>
      </c>
      <c r="P9" s="223">
        <v>0</v>
      </c>
      <c r="Q9" s="223">
        <v>127</v>
      </c>
      <c r="R9" s="223">
        <v>81</v>
      </c>
      <c r="S9" s="223">
        <v>46</v>
      </c>
      <c r="T9" s="223">
        <v>178</v>
      </c>
      <c r="U9" s="223">
        <v>166</v>
      </c>
      <c r="V9" s="223">
        <v>12</v>
      </c>
      <c r="W9" s="223">
        <v>328</v>
      </c>
      <c r="X9" s="223">
        <v>132</v>
      </c>
      <c r="Y9" s="223">
        <v>196</v>
      </c>
      <c r="Z9" s="223">
        <v>49</v>
      </c>
      <c r="AA9" s="223">
        <v>38</v>
      </c>
      <c r="AB9" s="223">
        <v>11</v>
      </c>
      <c r="AC9" s="223">
        <v>59</v>
      </c>
      <c r="AD9" s="223">
        <v>59</v>
      </c>
      <c r="AE9" s="223">
        <v>0</v>
      </c>
      <c r="AF9" s="223">
        <v>51</v>
      </c>
      <c r="AG9" s="223">
        <v>47</v>
      </c>
      <c r="AH9" s="223">
        <v>4</v>
      </c>
      <c r="AI9" s="223">
        <v>2</v>
      </c>
      <c r="AJ9" s="223">
        <v>0</v>
      </c>
      <c r="AK9" s="223">
        <v>2</v>
      </c>
      <c r="AL9" s="223">
        <v>55</v>
      </c>
      <c r="AM9" s="223">
        <v>29</v>
      </c>
      <c r="AN9" s="223">
        <v>26</v>
      </c>
      <c r="AO9" s="223">
        <v>154</v>
      </c>
      <c r="AP9" s="223">
        <v>146</v>
      </c>
      <c r="AQ9" s="223">
        <v>8</v>
      </c>
      <c r="AR9" s="223">
        <v>116</v>
      </c>
      <c r="AS9" s="223">
        <v>71</v>
      </c>
      <c r="AT9" s="77">
        <v>45</v>
      </c>
      <c r="AU9" s="111"/>
      <c r="AV9" s="112"/>
      <c r="AW9" s="112"/>
      <c r="AX9" s="112"/>
      <c r="AY9" s="112"/>
      <c r="AZ9" s="112"/>
      <c r="BA9" s="112"/>
      <c r="BB9" s="112"/>
      <c r="BC9" s="112"/>
      <c r="BD9" s="112"/>
      <c r="BE9" s="72"/>
      <c r="BF9" s="72"/>
      <c r="BG9" s="72"/>
      <c r="BH9" s="72"/>
      <c r="BI9" s="72"/>
      <c r="BJ9" s="72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</row>
    <row r="10" spans="1:73" s="59" customFormat="1" ht="19.5" customHeight="1">
      <c r="A10" s="197" t="s">
        <v>199</v>
      </c>
      <c r="B10" s="223">
        <v>1776</v>
      </c>
      <c r="C10" s="223">
        <v>1041</v>
      </c>
      <c r="D10" s="223">
        <v>735</v>
      </c>
      <c r="E10" s="223">
        <v>39</v>
      </c>
      <c r="F10" s="223">
        <v>5</v>
      </c>
      <c r="G10" s="223">
        <v>34</v>
      </c>
      <c r="H10" s="223">
        <v>20</v>
      </c>
      <c r="I10" s="223">
        <v>15</v>
      </c>
      <c r="J10" s="223">
        <v>5</v>
      </c>
      <c r="K10" s="223">
        <v>544</v>
      </c>
      <c r="L10" s="223">
        <v>217</v>
      </c>
      <c r="M10" s="223">
        <v>327</v>
      </c>
      <c r="N10" s="223">
        <v>6</v>
      </c>
      <c r="O10" s="223">
        <v>6</v>
      </c>
      <c r="P10" s="223" t="s">
        <v>279</v>
      </c>
      <c r="Q10" s="223">
        <v>121</v>
      </c>
      <c r="R10" s="223">
        <v>72</v>
      </c>
      <c r="S10" s="223">
        <v>49</v>
      </c>
      <c r="T10" s="223">
        <v>164</v>
      </c>
      <c r="U10" s="223">
        <v>156</v>
      </c>
      <c r="V10" s="223">
        <v>8</v>
      </c>
      <c r="W10" s="223">
        <v>345</v>
      </c>
      <c r="X10" s="223">
        <v>140</v>
      </c>
      <c r="Y10" s="223">
        <v>205</v>
      </c>
      <c r="Z10" s="223">
        <v>58</v>
      </c>
      <c r="AA10" s="223">
        <v>51</v>
      </c>
      <c r="AB10" s="223">
        <v>7</v>
      </c>
      <c r="AC10" s="223">
        <v>54</v>
      </c>
      <c r="AD10" s="223">
        <v>54</v>
      </c>
      <c r="AE10" s="223" t="s">
        <v>279</v>
      </c>
      <c r="AF10" s="223">
        <v>74</v>
      </c>
      <c r="AG10" s="223">
        <v>70</v>
      </c>
      <c r="AH10" s="223">
        <v>4</v>
      </c>
      <c r="AI10" s="223">
        <v>5</v>
      </c>
      <c r="AJ10" s="223">
        <v>1</v>
      </c>
      <c r="AK10" s="223">
        <v>4</v>
      </c>
      <c r="AL10" s="223">
        <v>56</v>
      </c>
      <c r="AM10" s="223">
        <v>32</v>
      </c>
      <c r="AN10" s="223">
        <v>24</v>
      </c>
      <c r="AO10" s="223">
        <v>164</v>
      </c>
      <c r="AP10" s="223">
        <v>148</v>
      </c>
      <c r="AQ10" s="223">
        <v>16</v>
      </c>
      <c r="AR10" s="223">
        <v>126</v>
      </c>
      <c r="AS10" s="223">
        <v>74</v>
      </c>
      <c r="AT10" s="77">
        <v>52</v>
      </c>
      <c r="AU10" s="111"/>
      <c r="AV10" s="112"/>
      <c r="AW10" s="112"/>
      <c r="AX10" s="112"/>
      <c r="AY10" s="112"/>
      <c r="AZ10" s="112"/>
      <c r="BA10" s="112"/>
      <c r="BB10" s="112"/>
      <c r="BC10" s="112"/>
      <c r="BD10" s="112"/>
      <c r="BE10" s="72"/>
      <c r="BF10" s="72"/>
      <c r="BG10" s="72"/>
      <c r="BH10" s="72"/>
      <c r="BI10" s="72"/>
      <c r="BJ10" s="72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</row>
    <row r="11" spans="1:73" s="59" customFormat="1" ht="19.5" customHeight="1">
      <c r="A11" s="197" t="s">
        <v>274</v>
      </c>
      <c r="B11" s="223">
        <f>SUM(C11:D11)</f>
        <v>1933</v>
      </c>
      <c r="C11" s="121">
        <f>SUM(F11+I11+L11+O11+R11+U11+X11+AA11+AD11+AG11+AJ11+AM11+AP11+AS11)</f>
        <v>1136</v>
      </c>
      <c r="D11" s="121">
        <f>SUM(G11+J11+M11+P11+S11+V11+Y11+AB11+AE11+AH11+AK11+AN11+AQ11+AT11)</f>
        <v>797</v>
      </c>
      <c r="E11" s="223">
        <f>SUM(F11:G11)</f>
        <v>33</v>
      </c>
      <c r="F11" s="223">
        <v>4</v>
      </c>
      <c r="G11" s="223">
        <v>29</v>
      </c>
      <c r="H11" s="223">
        <f>SUM(I11:J11)</f>
        <v>15</v>
      </c>
      <c r="I11" s="223">
        <v>12</v>
      </c>
      <c r="J11" s="223">
        <v>3</v>
      </c>
      <c r="K11" s="223">
        <f>SUM(L11:M11)</f>
        <v>606</v>
      </c>
      <c r="L11" s="223">
        <v>263</v>
      </c>
      <c r="M11" s="223">
        <v>343</v>
      </c>
      <c r="N11" s="223">
        <f>SUM(O11:P11)</f>
        <v>6</v>
      </c>
      <c r="O11" s="223">
        <v>4</v>
      </c>
      <c r="P11" s="223">
        <v>2</v>
      </c>
      <c r="Q11" s="223">
        <f>SUM(R11:S11)</f>
        <v>114</v>
      </c>
      <c r="R11" s="223">
        <v>63</v>
      </c>
      <c r="S11" s="223">
        <v>51</v>
      </c>
      <c r="T11" s="223">
        <f>SUM(U11:V11)</f>
        <v>180</v>
      </c>
      <c r="U11" s="223">
        <v>163</v>
      </c>
      <c r="V11" s="223">
        <v>17</v>
      </c>
      <c r="W11" s="223">
        <f>SUM(X11:Y11)</f>
        <v>396</v>
      </c>
      <c r="X11" s="223">
        <v>169</v>
      </c>
      <c r="Y11" s="223">
        <v>227</v>
      </c>
      <c r="Z11" s="223">
        <f>SUM(AA11:AB11)</f>
        <v>70</v>
      </c>
      <c r="AA11" s="223">
        <v>63</v>
      </c>
      <c r="AB11" s="223">
        <v>7</v>
      </c>
      <c r="AC11" s="223">
        <f>SUM(AD11:AE11)</f>
        <v>71</v>
      </c>
      <c r="AD11" s="223">
        <v>71</v>
      </c>
      <c r="AE11" s="223">
        <v>0</v>
      </c>
      <c r="AF11" s="223">
        <f>SUM(AG11:AH11)</f>
        <v>86</v>
      </c>
      <c r="AG11" s="223">
        <v>73</v>
      </c>
      <c r="AH11" s="223">
        <v>13</v>
      </c>
      <c r="AI11" s="223">
        <f>SUM(AJ11:AK11)</f>
        <v>4</v>
      </c>
      <c r="AJ11" s="223">
        <v>1</v>
      </c>
      <c r="AK11" s="223">
        <v>3</v>
      </c>
      <c r="AL11" s="223">
        <f>SUM(AM11:AN11)</f>
        <v>53</v>
      </c>
      <c r="AM11" s="223">
        <v>32</v>
      </c>
      <c r="AN11" s="223">
        <v>21</v>
      </c>
      <c r="AO11" s="223">
        <f>SUM(AP11:AQ11)</f>
        <v>149</v>
      </c>
      <c r="AP11" s="223">
        <v>133</v>
      </c>
      <c r="AQ11" s="223">
        <v>16</v>
      </c>
      <c r="AR11" s="223">
        <f>SUM(AS11:AT11)</f>
        <v>150</v>
      </c>
      <c r="AS11" s="223">
        <v>85</v>
      </c>
      <c r="AT11" s="77">
        <v>65</v>
      </c>
      <c r="AU11" s="111"/>
      <c r="AV11" s="112"/>
      <c r="AW11" s="112"/>
      <c r="AX11" s="112"/>
      <c r="AY11" s="112"/>
      <c r="AZ11" s="112"/>
      <c r="BA11" s="112"/>
      <c r="BB11" s="112"/>
      <c r="BC11" s="112"/>
      <c r="BD11" s="112"/>
      <c r="BE11" s="72"/>
      <c r="BF11" s="72"/>
      <c r="BG11" s="72"/>
      <c r="BH11" s="72"/>
      <c r="BI11" s="72"/>
      <c r="BJ11" s="72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</row>
    <row r="12" spans="1:73" s="59" customFormat="1" ht="19.5" customHeight="1">
      <c r="A12" s="259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11"/>
      <c r="AV12" s="112"/>
      <c r="AW12" s="112"/>
      <c r="AX12" s="112"/>
      <c r="AY12" s="112"/>
      <c r="AZ12" s="112"/>
      <c r="BA12" s="112"/>
      <c r="BB12" s="112"/>
      <c r="BC12" s="112"/>
      <c r="BD12" s="112"/>
      <c r="BE12" s="72"/>
      <c r="BF12" s="72"/>
      <c r="BG12" s="72"/>
      <c r="BH12" s="72"/>
      <c r="BI12" s="72"/>
      <c r="BJ12" s="72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</row>
    <row r="13" spans="1:73" ht="19.5" customHeight="1">
      <c r="A13" s="226" t="s">
        <v>21</v>
      </c>
      <c r="B13" s="223">
        <f>SUM(C13:D13)</f>
        <v>90</v>
      </c>
      <c r="C13" s="223">
        <f>SUM(F13,I13,L13,O13,R13,U13,X13,AA13,AD13,AG13,AJ13,AM13,AP13,AS13)</f>
        <v>35</v>
      </c>
      <c r="D13" s="223">
        <f>SUM(G13,J13,M13,P13,S13,V13,Y13,AB13,AE13,AH13,AK13,AN13,AQ13,AT13)</f>
        <v>55</v>
      </c>
      <c r="E13" s="223">
        <f>SUM(F13:G13)</f>
        <v>3</v>
      </c>
      <c r="F13" s="223">
        <v>0</v>
      </c>
      <c r="G13" s="223">
        <v>3</v>
      </c>
      <c r="H13" s="223">
        <f>SUM(I13:J13)</f>
        <v>2</v>
      </c>
      <c r="I13" s="223">
        <v>1</v>
      </c>
      <c r="J13" s="223">
        <v>1</v>
      </c>
      <c r="K13" s="223">
        <f>SUM(L13:M13)</f>
        <v>55</v>
      </c>
      <c r="L13" s="223">
        <v>25</v>
      </c>
      <c r="M13" s="223">
        <v>30</v>
      </c>
      <c r="N13" s="151">
        <f>SUM(O13:P13)</f>
        <v>0</v>
      </c>
      <c r="O13" s="151">
        <v>0</v>
      </c>
      <c r="P13" s="151">
        <v>0</v>
      </c>
      <c r="Q13" s="223">
        <f>SUM(R13:S13)</f>
        <v>2</v>
      </c>
      <c r="R13" s="223">
        <v>0</v>
      </c>
      <c r="S13" s="223">
        <v>2</v>
      </c>
      <c r="T13" s="223">
        <f>SUM(U13:V13)</f>
        <v>1</v>
      </c>
      <c r="U13" s="223">
        <v>0</v>
      </c>
      <c r="V13" s="223">
        <v>1</v>
      </c>
      <c r="W13" s="223">
        <f>SUM(X13:Y13)</f>
        <v>9</v>
      </c>
      <c r="X13" s="223">
        <v>0</v>
      </c>
      <c r="Y13" s="223">
        <v>9</v>
      </c>
      <c r="Z13" s="223">
        <f>SUM(AA13:AB13)</f>
        <v>0</v>
      </c>
      <c r="AA13" s="223">
        <v>0</v>
      </c>
      <c r="AB13" s="223">
        <v>0</v>
      </c>
      <c r="AC13" s="223">
        <f>SUM(AD13:AE13)</f>
        <v>0</v>
      </c>
      <c r="AD13" s="223">
        <v>0</v>
      </c>
      <c r="AE13" s="223">
        <v>0</v>
      </c>
      <c r="AF13" s="223">
        <f>SUM(AG13:AH13)</f>
        <v>1</v>
      </c>
      <c r="AG13" s="223">
        <v>0</v>
      </c>
      <c r="AH13" s="223">
        <v>1</v>
      </c>
      <c r="AI13" s="223">
        <f>SUM(AJ13:AK13)</f>
        <v>2</v>
      </c>
      <c r="AJ13" s="223">
        <v>0</v>
      </c>
      <c r="AK13" s="223">
        <v>2</v>
      </c>
      <c r="AL13" s="223">
        <f>SUM(AM13:AN13)</f>
        <v>8</v>
      </c>
      <c r="AM13" s="223">
        <v>5</v>
      </c>
      <c r="AN13" s="223">
        <v>3</v>
      </c>
      <c r="AO13" s="223">
        <f>SUM(AP13:AQ13)</f>
        <v>2</v>
      </c>
      <c r="AP13" s="223">
        <v>2</v>
      </c>
      <c r="AQ13" s="223">
        <v>0</v>
      </c>
      <c r="AR13" s="223">
        <f>SUM(AS13:AT13)</f>
        <v>5</v>
      </c>
      <c r="AS13" s="223">
        <v>2</v>
      </c>
      <c r="AT13" s="77">
        <v>3</v>
      </c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</row>
    <row r="14" spans="1:73" ht="19.5" customHeight="1">
      <c r="A14" s="226" t="s">
        <v>22</v>
      </c>
      <c r="B14" s="223">
        <f aca="true" t="shared" si="0" ref="B14:B29">SUM(C14:D14)</f>
        <v>57</v>
      </c>
      <c r="C14" s="223">
        <f aca="true" t="shared" si="1" ref="C14:D29">SUM(F14,I14,L14,O14,R14,U14,X14,AA14,AD14,AG14,AJ14,AM14,AP14,AS14)</f>
        <v>18</v>
      </c>
      <c r="D14" s="223">
        <f t="shared" si="1"/>
        <v>39</v>
      </c>
      <c r="E14" s="223">
        <f aca="true" t="shared" si="2" ref="E14:E29">SUM(F14:G14)</f>
        <v>1</v>
      </c>
      <c r="F14" s="223">
        <v>0</v>
      </c>
      <c r="G14" s="223">
        <v>1</v>
      </c>
      <c r="H14" s="223">
        <f aca="true" t="shared" si="3" ref="H14:H29">SUM(I14:J14)</f>
        <v>0</v>
      </c>
      <c r="I14" s="223">
        <v>0</v>
      </c>
      <c r="J14" s="223">
        <v>0</v>
      </c>
      <c r="K14" s="223">
        <f aca="true" t="shared" si="4" ref="K14:K29">SUM(L14:M14)</f>
        <v>25</v>
      </c>
      <c r="L14" s="223">
        <v>8</v>
      </c>
      <c r="M14" s="223">
        <v>17</v>
      </c>
      <c r="N14" s="151">
        <f aca="true" t="shared" si="5" ref="N14:N29">SUM(O14:P14)</f>
        <v>1</v>
      </c>
      <c r="O14" s="223">
        <v>1</v>
      </c>
      <c r="P14" s="151">
        <v>0</v>
      </c>
      <c r="Q14" s="223">
        <f aca="true" t="shared" si="6" ref="Q14:Q29">SUM(R14:S14)</f>
        <v>4</v>
      </c>
      <c r="R14" s="223">
        <v>0</v>
      </c>
      <c r="S14" s="223">
        <v>4</v>
      </c>
      <c r="T14" s="223">
        <f aca="true" t="shared" si="7" ref="T14:T29">SUM(U14:V14)</f>
        <v>1</v>
      </c>
      <c r="U14" s="223">
        <v>0</v>
      </c>
      <c r="V14" s="223">
        <v>1</v>
      </c>
      <c r="W14" s="223">
        <f aca="true" t="shared" si="8" ref="W14:W29">SUM(X14:Y14)</f>
        <v>10</v>
      </c>
      <c r="X14" s="223">
        <v>0</v>
      </c>
      <c r="Y14" s="223">
        <v>10</v>
      </c>
      <c r="Z14" s="223">
        <f aca="true" t="shared" si="9" ref="Z14:Z29">SUM(AA14:AB14)</f>
        <v>0</v>
      </c>
      <c r="AA14" s="223">
        <v>0</v>
      </c>
      <c r="AB14" s="223">
        <v>0</v>
      </c>
      <c r="AC14" s="223">
        <f aca="true" t="shared" si="10" ref="AC14:AC29">SUM(AD14:AE14)</f>
        <v>0</v>
      </c>
      <c r="AD14" s="223">
        <v>0</v>
      </c>
      <c r="AE14" s="223">
        <v>0</v>
      </c>
      <c r="AF14" s="223">
        <f aca="true" t="shared" si="11" ref="AF14:AF29">SUM(AG14:AH14)</f>
        <v>0</v>
      </c>
      <c r="AG14" s="223">
        <v>0</v>
      </c>
      <c r="AH14" s="223">
        <v>0</v>
      </c>
      <c r="AI14" s="223">
        <f aca="true" t="shared" si="12" ref="AI14:AI29">SUM(AJ14:AK14)</f>
        <v>0</v>
      </c>
      <c r="AJ14" s="223">
        <v>0</v>
      </c>
      <c r="AK14" s="223">
        <v>0</v>
      </c>
      <c r="AL14" s="223">
        <f aca="true" t="shared" si="13" ref="AL14:AL29">SUM(AM14:AN14)</f>
        <v>14</v>
      </c>
      <c r="AM14" s="223">
        <v>8</v>
      </c>
      <c r="AN14" s="223">
        <v>6</v>
      </c>
      <c r="AO14" s="223">
        <f aca="true" t="shared" si="14" ref="AO14:AO29">SUM(AP14:AQ14)</f>
        <v>1</v>
      </c>
      <c r="AP14" s="223">
        <v>1</v>
      </c>
      <c r="AQ14" s="223">
        <v>0</v>
      </c>
      <c r="AR14" s="223">
        <f aca="true" t="shared" si="15" ref="AR14:AR29">SUM(AS14:AT14)</f>
        <v>0</v>
      </c>
      <c r="AS14" s="223">
        <v>0</v>
      </c>
      <c r="AT14" s="77">
        <v>0</v>
      </c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</row>
    <row r="15" spans="1:73" ht="19.5" customHeight="1">
      <c r="A15" s="226" t="s">
        <v>23</v>
      </c>
      <c r="B15" s="223">
        <f t="shared" si="0"/>
        <v>80</v>
      </c>
      <c r="C15" s="223">
        <f t="shared" si="1"/>
        <v>33</v>
      </c>
      <c r="D15" s="223">
        <f t="shared" si="1"/>
        <v>47</v>
      </c>
      <c r="E15" s="223">
        <f t="shared" si="2"/>
        <v>3</v>
      </c>
      <c r="F15" s="151">
        <v>2</v>
      </c>
      <c r="G15" s="151">
        <v>1</v>
      </c>
      <c r="H15" s="223">
        <f t="shared" si="3"/>
        <v>2</v>
      </c>
      <c r="I15" s="151">
        <v>1</v>
      </c>
      <c r="J15" s="151">
        <v>1</v>
      </c>
      <c r="K15" s="223">
        <f t="shared" si="4"/>
        <v>40</v>
      </c>
      <c r="L15" s="151">
        <v>15</v>
      </c>
      <c r="M15" s="151">
        <v>25</v>
      </c>
      <c r="N15" s="151">
        <f t="shared" si="5"/>
        <v>0</v>
      </c>
      <c r="O15" s="151">
        <v>0</v>
      </c>
      <c r="P15" s="151">
        <v>0</v>
      </c>
      <c r="Q15" s="223">
        <f t="shared" si="6"/>
        <v>5</v>
      </c>
      <c r="R15" s="151">
        <v>2</v>
      </c>
      <c r="S15" s="151">
        <v>3</v>
      </c>
      <c r="T15" s="223">
        <f t="shared" si="7"/>
        <v>1</v>
      </c>
      <c r="U15" s="151">
        <v>1</v>
      </c>
      <c r="V15" s="151">
        <v>0</v>
      </c>
      <c r="W15" s="223">
        <f t="shared" si="8"/>
        <v>8</v>
      </c>
      <c r="X15" s="151">
        <v>0</v>
      </c>
      <c r="Y15" s="151">
        <v>8</v>
      </c>
      <c r="Z15" s="223">
        <f t="shared" si="9"/>
        <v>1</v>
      </c>
      <c r="AA15" s="151">
        <v>1</v>
      </c>
      <c r="AB15" s="151">
        <v>0</v>
      </c>
      <c r="AC15" s="223">
        <f t="shared" si="10"/>
        <v>0</v>
      </c>
      <c r="AD15" s="151">
        <v>0</v>
      </c>
      <c r="AE15" s="151">
        <v>0</v>
      </c>
      <c r="AF15" s="223">
        <f t="shared" si="11"/>
        <v>1</v>
      </c>
      <c r="AG15" s="151">
        <v>0</v>
      </c>
      <c r="AH15" s="151">
        <v>1</v>
      </c>
      <c r="AI15" s="223">
        <f t="shared" si="12"/>
        <v>0</v>
      </c>
      <c r="AJ15" s="151">
        <v>0</v>
      </c>
      <c r="AK15" s="151">
        <v>0</v>
      </c>
      <c r="AL15" s="223">
        <f t="shared" si="13"/>
        <v>7</v>
      </c>
      <c r="AM15" s="151">
        <v>4</v>
      </c>
      <c r="AN15" s="151">
        <v>3</v>
      </c>
      <c r="AO15" s="223">
        <f t="shared" si="14"/>
        <v>8</v>
      </c>
      <c r="AP15" s="151">
        <v>6</v>
      </c>
      <c r="AQ15" s="151">
        <v>2</v>
      </c>
      <c r="AR15" s="223">
        <f t="shared" si="15"/>
        <v>4</v>
      </c>
      <c r="AS15" s="151">
        <v>1</v>
      </c>
      <c r="AT15" s="152">
        <v>3</v>
      </c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5"/>
      <c r="BF15" s="116"/>
      <c r="BG15" s="116"/>
      <c r="BH15" s="116"/>
      <c r="BI15" s="115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</row>
    <row r="16" spans="1:46" ht="19.5" customHeight="1">
      <c r="A16" s="226" t="s">
        <v>24</v>
      </c>
      <c r="B16" s="223">
        <f t="shared" si="0"/>
        <v>228</v>
      </c>
      <c r="C16" s="223">
        <f t="shared" si="1"/>
        <v>126</v>
      </c>
      <c r="D16" s="223">
        <f t="shared" si="1"/>
        <v>102</v>
      </c>
      <c r="E16" s="223">
        <f t="shared" si="2"/>
        <v>1</v>
      </c>
      <c r="F16" s="151">
        <v>0</v>
      </c>
      <c r="G16" s="151">
        <v>1</v>
      </c>
      <c r="H16" s="223">
        <f t="shared" si="3"/>
        <v>1</v>
      </c>
      <c r="I16" s="151">
        <v>1</v>
      </c>
      <c r="J16" s="151">
        <v>0</v>
      </c>
      <c r="K16" s="223">
        <f t="shared" si="4"/>
        <v>87</v>
      </c>
      <c r="L16" s="151">
        <v>37</v>
      </c>
      <c r="M16" s="151">
        <v>50</v>
      </c>
      <c r="N16" s="151">
        <f t="shared" si="5"/>
        <v>0</v>
      </c>
      <c r="O16" s="151">
        <v>0</v>
      </c>
      <c r="P16" s="151">
        <v>0</v>
      </c>
      <c r="Q16" s="223">
        <f t="shared" si="6"/>
        <v>14</v>
      </c>
      <c r="R16" s="151">
        <v>6</v>
      </c>
      <c r="S16" s="151">
        <v>8</v>
      </c>
      <c r="T16" s="223">
        <f t="shared" si="7"/>
        <v>18</v>
      </c>
      <c r="U16" s="151">
        <v>16</v>
      </c>
      <c r="V16" s="151">
        <v>2</v>
      </c>
      <c r="W16" s="223">
        <f t="shared" si="8"/>
        <v>47</v>
      </c>
      <c r="X16" s="151">
        <v>19</v>
      </c>
      <c r="Y16" s="151">
        <v>28</v>
      </c>
      <c r="Z16" s="223">
        <f t="shared" si="9"/>
        <v>7</v>
      </c>
      <c r="AA16" s="151">
        <v>7</v>
      </c>
      <c r="AB16" s="151">
        <v>0</v>
      </c>
      <c r="AC16" s="223">
        <f t="shared" si="10"/>
        <v>3</v>
      </c>
      <c r="AD16" s="151">
        <v>3</v>
      </c>
      <c r="AE16" s="151">
        <v>0</v>
      </c>
      <c r="AF16" s="223">
        <f t="shared" si="11"/>
        <v>18</v>
      </c>
      <c r="AG16" s="151">
        <v>16</v>
      </c>
      <c r="AH16" s="151">
        <v>2</v>
      </c>
      <c r="AI16" s="223">
        <f t="shared" si="12"/>
        <v>0</v>
      </c>
      <c r="AJ16" s="151">
        <v>0</v>
      </c>
      <c r="AK16" s="151">
        <v>0</v>
      </c>
      <c r="AL16" s="223">
        <f t="shared" si="13"/>
        <v>1</v>
      </c>
      <c r="AM16" s="151">
        <v>1</v>
      </c>
      <c r="AN16" s="151">
        <v>0</v>
      </c>
      <c r="AO16" s="223">
        <f t="shared" si="14"/>
        <v>12</v>
      </c>
      <c r="AP16" s="151">
        <v>11</v>
      </c>
      <c r="AQ16" s="151">
        <v>1</v>
      </c>
      <c r="AR16" s="223">
        <f t="shared" si="15"/>
        <v>19</v>
      </c>
      <c r="AS16" s="151">
        <v>9</v>
      </c>
      <c r="AT16" s="152">
        <v>10</v>
      </c>
    </row>
    <row r="17" spans="1:46" ht="19.5" customHeight="1">
      <c r="A17" s="226" t="s">
        <v>25</v>
      </c>
      <c r="B17" s="223">
        <f t="shared" si="0"/>
        <v>42</v>
      </c>
      <c r="C17" s="223">
        <f t="shared" si="1"/>
        <v>9</v>
      </c>
      <c r="D17" s="223">
        <f t="shared" si="1"/>
        <v>33</v>
      </c>
      <c r="E17" s="223">
        <f t="shared" si="2"/>
        <v>2</v>
      </c>
      <c r="F17" s="151">
        <v>0</v>
      </c>
      <c r="G17" s="151">
        <v>2</v>
      </c>
      <c r="H17" s="223">
        <f t="shared" si="3"/>
        <v>0</v>
      </c>
      <c r="I17" s="223">
        <v>0</v>
      </c>
      <c r="J17" s="223">
        <v>0</v>
      </c>
      <c r="K17" s="223">
        <f t="shared" si="4"/>
        <v>18</v>
      </c>
      <c r="L17" s="151">
        <v>6</v>
      </c>
      <c r="M17" s="151">
        <v>12</v>
      </c>
      <c r="N17" s="151">
        <f t="shared" si="5"/>
        <v>0</v>
      </c>
      <c r="O17" s="151">
        <v>0</v>
      </c>
      <c r="P17" s="151">
        <v>0</v>
      </c>
      <c r="Q17" s="223">
        <f t="shared" si="6"/>
        <v>0</v>
      </c>
      <c r="R17" s="151">
        <v>0</v>
      </c>
      <c r="S17" s="151">
        <v>0</v>
      </c>
      <c r="T17" s="223">
        <f t="shared" si="7"/>
        <v>0</v>
      </c>
      <c r="U17" s="151">
        <v>0</v>
      </c>
      <c r="V17" s="151">
        <v>0</v>
      </c>
      <c r="W17" s="223">
        <f t="shared" si="8"/>
        <v>12</v>
      </c>
      <c r="X17" s="151">
        <v>0</v>
      </c>
      <c r="Y17" s="151">
        <v>12</v>
      </c>
      <c r="Z17" s="223">
        <f t="shared" si="9"/>
        <v>0</v>
      </c>
      <c r="AA17" s="151">
        <v>0</v>
      </c>
      <c r="AB17" s="151">
        <v>0</v>
      </c>
      <c r="AC17" s="223">
        <f t="shared" si="10"/>
        <v>0</v>
      </c>
      <c r="AD17" s="151">
        <v>0</v>
      </c>
      <c r="AE17" s="151">
        <v>0</v>
      </c>
      <c r="AF17" s="223">
        <f t="shared" si="11"/>
        <v>0</v>
      </c>
      <c r="AG17" s="151">
        <v>0</v>
      </c>
      <c r="AH17" s="151">
        <v>0</v>
      </c>
      <c r="AI17" s="223">
        <v>0</v>
      </c>
      <c r="AJ17" s="151">
        <v>0</v>
      </c>
      <c r="AK17" s="151">
        <v>0</v>
      </c>
      <c r="AL17" s="223">
        <f t="shared" si="13"/>
        <v>2</v>
      </c>
      <c r="AM17" s="151">
        <v>2</v>
      </c>
      <c r="AN17" s="151">
        <v>0</v>
      </c>
      <c r="AO17" s="223">
        <f t="shared" si="14"/>
        <v>1</v>
      </c>
      <c r="AP17" s="151">
        <v>1</v>
      </c>
      <c r="AQ17" s="151">
        <v>0</v>
      </c>
      <c r="AR17" s="223">
        <f t="shared" si="15"/>
        <v>7</v>
      </c>
      <c r="AS17" s="151">
        <v>0</v>
      </c>
      <c r="AT17" s="152">
        <v>7</v>
      </c>
    </row>
    <row r="18" spans="1:46" s="225" customFormat="1" ht="19.5" customHeight="1">
      <c r="A18" s="226" t="s">
        <v>26</v>
      </c>
      <c r="B18" s="223">
        <f t="shared" si="0"/>
        <v>33</v>
      </c>
      <c r="C18" s="223">
        <f t="shared" si="1"/>
        <v>9</v>
      </c>
      <c r="D18" s="223">
        <f t="shared" si="1"/>
        <v>24</v>
      </c>
      <c r="E18" s="223">
        <f t="shared" si="2"/>
        <v>1</v>
      </c>
      <c r="F18" s="151">
        <v>0</v>
      </c>
      <c r="G18" s="151">
        <v>1</v>
      </c>
      <c r="H18" s="223">
        <f t="shared" si="3"/>
        <v>0</v>
      </c>
      <c r="I18" s="151">
        <v>0</v>
      </c>
      <c r="J18" s="151">
        <v>0</v>
      </c>
      <c r="K18" s="223">
        <f t="shared" si="4"/>
        <v>17</v>
      </c>
      <c r="L18" s="151">
        <v>6</v>
      </c>
      <c r="M18" s="151">
        <v>11</v>
      </c>
      <c r="N18" s="151">
        <f t="shared" si="5"/>
        <v>1</v>
      </c>
      <c r="O18" s="151">
        <v>1</v>
      </c>
      <c r="P18" s="151">
        <v>0</v>
      </c>
      <c r="Q18" s="223">
        <f t="shared" si="6"/>
        <v>2</v>
      </c>
      <c r="R18" s="151">
        <v>0</v>
      </c>
      <c r="S18" s="151">
        <v>2</v>
      </c>
      <c r="T18" s="223">
        <f t="shared" si="7"/>
        <v>0</v>
      </c>
      <c r="U18" s="151">
        <v>0</v>
      </c>
      <c r="V18" s="151">
        <v>0</v>
      </c>
      <c r="W18" s="223">
        <f t="shared" si="8"/>
        <v>7</v>
      </c>
      <c r="X18" s="151">
        <v>0</v>
      </c>
      <c r="Y18" s="151">
        <v>7</v>
      </c>
      <c r="Z18" s="223">
        <f t="shared" si="9"/>
        <v>0</v>
      </c>
      <c r="AA18" s="151">
        <v>0</v>
      </c>
      <c r="AB18" s="151">
        <v>0</v>
      </c>
      <c r="AC18" s="223">
        <f t="shared" si="10"/>
        <v>0</v>
      </c>
      <c r="AD18" s="151">
        <v>0</v>
      </c>
      <c r="AE18" s="151">
        <v>0</v>
      </c>
      <c r="AF18" s="223">
        <f t="shared" si="11"/>
        <v>0</v>
      </c>
      <c r="AG18" s="151">
        <v>0</v>
      </c>
      <c r="AH18" s="151">
        <v>0</v>
      </c>
      <c r="AI18" s="223">
        <f t="shared" si="12"/>
        <v>0</v>
      </c>
      <c r="AJ18" s="151">
        <v>0</v>
      </c>
      <c r="AK18" s="151">
        <v>0</v>
      </c>
      <c r="AL18" s="223">
        <f t="shared" si="13"/>
        <v>4</v>
      </c>
      <c r="AM18" s="151">
        <v>2</v>
      </c>
      <c r="AN18" s="151">
        <v>2</v>
      </c>
      <c r="AO18" s="223">
        <f t="shared" si="14"/>
        <v>0</v>
      </c>
      <c r="AP18" s="151">
        <v>0</v>
      </c>
      <c r="AQ18" s="151">
        <v>0</v>
      </c>
      <c r="AR18" s="223">
        <f t="shared" si="15"/>
        <v>1</v>
      </c>
      <c r="AS18" s="151">
        <v>0</v>
      </c>
      <c r="AT18" s="152">
        <v>1</v>
      </c>
    </row>
    <row r="19" spans="1:46" ht="19.5" customHeight="1">
      <c r="A19" s="226" t="s">
        <v>27</v>
      </c>
      <c r="B19" s="223">
        <f t="shared" si="0"/>
        <v>32</v>
      </c>
      <c r="C19" s="223">
        <f t="shared" si="1"/>
        <v>12</v>
      </c>
      <c r="D19" s="223">
        <f t="shared" si="1"/>
        <v>20</v>
      </c>
      <c r="E19" s="223">
        <f t="shared" si="2"/>
        <v>1</v>
      </c>
      <c r="F19" s="151">
        <v>0</v>
      </c>
      <c r="G19" s="151">
        <v>1</v>
      </c>
      <c r="H19" s="223">
        <f t="shared" si="3"/>
        <v>0</v>
      </c>
      <c r="I19" s="223">
        <v>0</v>
      </c>
      <c r="J19" s="223">
        <v>0</v>
      </c>
      <c r="K19" s="223">
        <f t="shared" si="4"/>
        <v>17</v>
      </c>
      <c r="L19" s="151">
        <v>9</v>
      </c>
      <c r="M19" s="151">
        <v>8</v>
      </c>
      <c r="N19" s="151">
        <f t="shared" si="5"/>
        <v>0</v>
      </c>
      <c r="O19" s="151">
        <v>0</v>
      </c>
      <c r="P19" s="151">
        <v>0</v>
      </c>
      <c r="Q19" s="223">
        <f t="shared" si="6"/>
        <v>0</v>
      </c>
      <c r="R19" s="151">
        <v>0</v>
      </c>
      <c r="S19" s="151">
        <v>0</v>
      </c>
      <c r="T19" s="223">
        <f t="shared" si="7"/>
        <v>0</v>
      </c>
      <c r="U19" s="151">
        <v>0</v>
      </c>
      <c r="V19" s="151">
        <v>0</v>
      </c>
      <c r="W19" s="223">
        <f t="shared" si="8"/>
        <v>11</v>
      </c>
      <c r="X19" s="151">
        <v>2</v>
      </c>
      <c r="Y19" s="151">
        <v>9</v>
      </c>
      <c r="Z19" s="223">
        <f t="shared" si="9"/>
        <v>0</v>
      </c>
      <c r="AA19" s="151">
        <v>0</v>
      </c>
      <c r="AB19" s="151">
        <v>0</v>
      </c>
      <c r="AC19" s="223">
        <f t="shared" si="10"/>
        <v>0</v>
      </c>
      <c r="AD19" s="151">
        <v>0</v>
      </c>
      <c r="AE19" s="151">
        <v>0</v>
      </c>
      <c r="AF19" s="223">
        <f t="shared" si="11"/>
        <v>1</v>
      </c>
      <c r="AG19" s="151">
        <v>0</v>
      </c>
      <c r="AH19" s="151">
        <v>1</v>
      </c>
      <c r="AI19" s="223">
        <f t="shared" si="12"/>
        <v>0</v>
      </c>
      <c r="AJ19" s="151">
        <v>0</v>
      </c>
      <c r="AK19" s="151">
        <v>0</v>
      </c>
      <c r="AL19" s="223">
        <f t="shared" si="13"/>
        <v>0</v>
      </c>
      <c r="AM19" s="151">
        <v>0</v>
      </c>
      <c r="AN19" s="151">
        <v>0</v>
      </c>
      <c r="AO19" s="223">
        <f t="shared" si="14"/>
        <v>1</v>
      </c>
      <c r="AP19" s="151">
        <v>1</v>
      </c>
      <c r="AQ19" s="151">
        <v>0</v>
      </c>
      <c r="AR19" s="223">
        <f t="shared" si="15"/>
        <v>1</v>
      </c>
      <c r="AS19" s="151">
        <v>0</v>
      </c>
      <c r="AT19" s="152">
        <v>1</v>
      </c>
    </row>
    <row r="20" spans="1:46" ht="19.5" customHeight="1">
      <c r="A20" s="226" t="s">
        <v>28</v>
      </c>
      <c r="B20" s="223">
        <f t="shared" si="0"/>
        <v>38</v>
      </c>
      <c r="C20" s="223">
        <f t="shared" si="1"/>
        <v>8</v>
      </c>
      <c r="D20" s="223">
        <f t="shared" si="1"/>
        <v>30</v>
      </c>
      <c r="E20" s="223">
        <f t="shared" si="2"/>
        <v>1</v>
      </c>
      <c r="F20" s="151">
        <v>0</v>
      </c>
      <c r="G20" s="151">
        <v>1</v>
      </c>
      <c r="H20" s="223">
        <f t="shared" si="3"/>
        <v>1</v>
      </c>
      <c r="I20" s="223">
        <v>1</v>
      </c>
      <c r="J20" s="223">
        <v>0</v>
      </c>
      <c r="K20" s="223">
        <f t="shared" si="4"/>
        <v>29</v>
      </c>
      <c r="L20" s="151">
        <v>7</v>
      </c>
      <c r="M20" s="151">
        <v>22</v>
      </c>
      <c r="N20" s="151">
        <f t="shared" si="5"/>
        <v>0</v>
      </c>
      <c r="O20" s="151">
        <v>0</v>
      </c>
      <c r="P20" s="151">
        <v>0</v>
      </c>
      <c r="Q20" s="223">
        <f t="shared" si="6"/>
        <v>0</v>
      </c>
      <c r="R20" s="151">
        <v>0</v>
      </c>
      <c r="S20" s="151">
        <v>0</v>
      </c>
      <c r="T20" s="223">
        <f t="shared" si="7"/>
        <v>0</v>
      </c>
      <c r="U20" s="151">
        <v>0</v>
      </c>
      <c r="V20" s="151">
        <v>0</v>
      </c>
      <c r="W20" s="223">
        <f t="shared" si="8"/>
        <v>4</v>
      </c>
      <c r="X20" s="151">
        <v>0</v>
      </c>
      <c r="Y20" s="151">
        <v>4</v>
      </c>
      <c r="Z20" s="223">
        <f t="shared" si="9"/>
        <v>0</v>
      </c>
      <c r="AA20" s="151">
        <v>0</v>
      </c>
      <c r="AB20" s="151">
        <v>0</v>
      </c>
      <c r="AC20" s="223">
        <f t="shared" si="10"/>
        <v>0</v>
      </c>
      <c r="AD20" s="151">
        <v>0</v>
      </c>
      <c r="AE20" s="151">
        <v>0</v>
      </c>
      <c r="AF20" s="223">
        <f t="shared" si="11"/>
        <v>0</v>
      </c>
      <c r="AG20" s="151">
        <v>0</v>
      </c>
      <c r="AH20" s="151">
        <v>0</v>
      </c>
      <c r="AI20" s="223">
        <f t="shared" si="12"/>
        <v>1</v>
      </c>
      <c r="AJ20" s="151">
        <v>0</v>
      </c>
      <c r="AK20" s="151">
        <v>1</v>
      </c>
      <c r="AL20" s="223">
        <f t="shared" si="13"/>
        <v>1</v>
      </c>
      <c r="AM20" s="151">
        <v>0</v>
      </c>
      <c r="AN20" s="151">
        <v>1</v>
      </c>
      <c r="AO20" s="223">
        <f t="shared" si="14"/>
        <v>0</v>
      </c>
      <c r="AP20" s="151">
        <v>0</v>
      </c>
      <c r="AQ20" s="151">
        <v>0</v>
      </c>
      <c r="AR20" s="223">
        <f t="shared" si="15"/>
        <v>1</v>
      </c>
      <c r="AS20" s="151">
        <v>0</v>
      </c>
      <c r="AT20" s="152">
        <v>1</v>
      </c>
    </row>
    <row r="21" spans="1:46" ht="19.5" customHeight="1">
      <c r="A21" s="226" t="s">
        <v>29</v>
      </c>
      <c r="B21" s="223">
        <f t="shared" si="0"/>
        <v>436</v>
      </c>
      <c r="C21" s="223">
        <f t="shared" si="1"/>
        <v>333</v>
      </c>
      <c r="D21" s="223">
        <f t="shared" si="1"/>
        <v>103</v>
      </c>
      <c r="E21" s="223">
        <f t="shared" si="2"/>
        <v>2</v>
      </c>
      <c r="F21" s="151">
        <v>0</v>
      </c>
      <c r="G21" s="151">
        <v>2</v>
      </c>
      <c r="H21" s="223">
        <f t="shared" si="3"/>
        <v>1</v>
      </c>
      <c r="I21" s="223">
        <v>1</v>
      </c>
      <c r="J21" s="223">
        <v>0</v>
      </c>
      <c r="K21" s="223">
        <f t="shared" si="4"/>
        <v>84</v>
      </c>
      <c r="L21" s="151">
        <v>47</v>
      </c>
      <c r="M21" s="151">
        <v>37</v>
      </c>
      <c r="N21" s="151">
        <f t="shared" si="5"/>
        <v>0</v>
      </c>
      <c r="O21" s="151">
        <v>0</v>
      </c>
      <c r="P21" s="151">
        <v>0</v>
      </c>
      <c r="Q21" s="223">
        <f t="shared" si="6"/>
        <v>38</v>
      </c>
      <c r="R21" s="151">
        <v>28</v>
      </c>
      <c r="S21" s="151">
        <v>10</v>
      </c>
      <c r="T21" s="223">
        <f t="shared" si="7"/>
        <v>84</v>
      </c>
      <c r="U21" s="151">
        <v>76</v>
      </c>
      <c r="V21" s="151">
        <v>8</v>
      </c>
      <c r="W21" s="223">
        <f t="shared" si="8"/>
        <v>83</v>
      </c>
      <c r="X21" s="151">
        <v>54</v>
      </c>
      <c r="Y21" s="151">
        <v>29</v>
      </c>
      <c r="Z21" s="223">
        <f t="shared" si="9"/>
        <v>33</v>
      </c>
      <c r="AA21" s="151">
        <v>26</v>
      </c>
      <c r="AB21" s="151">
        <v>7</v>
      </c>
      <c r="AC21" s="223">
        <f t="shared" si="10"/>
        <v>28</v>
      </c>
      <c r="AD21" s="151">
        <v>28</v>
      </c>
      <c r="AE21" s="151">
        <v>0</v>
      </c>
      <c r="AF21" s="223">
        <f t="shared" si="11"/>
        <v>28</v>
      </c>
      <c r="AG21" s="151">
        <v>24</v>
      </c>
      <c r="AH21" s="151">
        <v>4</v>
      </c>
      <c r="AI21" s="223">
        <f t="shared" si="12"/>
        <v>0</v>
      </c>
      <c r="AJ21" s="151">
        <v>0</v>
      </c>
      <c r="AK21" s="151">
        <v>0</v>
      </c>
      <c r="AL21" s="223">
        <f t="shared" si="13"/>
        <v>0</v>
      </c>
      <c r="AM21" s="151">
        <v>0</v>
      </c>
      <c r="AN21" s="151">
        <v>0</v>
      </c>
      <c r="AO21" s="223">
        <f t="shared" si="14"/>
        <v>36</v>
      </c>
      <c r="AP21" s="151">
        <v>35</v>
      </c>
      <c r="AQ21" s="151">
        <v>1</v>
      </c>
      <c r="AR21" s="223">
        <f t="shared" si="15"/>
        <v>19</v>
      </c>
      <c r="AS21" s="151">
        <v>14</v>
      </c>
      <c r="AT21" s="152">
        <v>5</v>
      </c>
    </row>
    <row r="22" spans="1:46" ht="19.5" customHeight="1">
      <c r="A22" s="226" t="s">
        <v>30</v>
      </c>
      <c r="B22" s="223">
        <f t="shared" si="0"/>
        <v>138</v>
      </c>
      <c r="C22" s="223">
        <f t="shared" si="1"/>
        <v>54</v>
      </c>
      <c r="D22" s="223">
        <f t="shared" si="1"/>
        <v>84</v>
      </c>
      <c r="E22" s="223">
        <f t="shared" si="2"/>
        <v>1</v>
      </c>
      <c r="F22" s="151">
        <v>0</v>
      </c>
      <c r="G22" s="151">
        <v>1</v>
      </c>
      <c r="H22" s="223">
        <f t="shared" si="3"/>
        <v>0</v>
      </c>
      <c r="I22" s="151">
        <v>0</v>
      </c>
      <c r="J22" s="223">
        <v>0</v>
      </c>
      <c r="K22" s="223">
        <f t="shared" si="4"/>
        <v>51</v>
      </c>
      <c r="L22" s="151">
        <v>16</v>
      </c>
      <c r="M22" s="151">
        <v>35</v>
      </c>
      <c r="N22" s="151">
        <f t="shared" si="5"/>
        <v>2</v>
      </c>
      <c r="O22" s="151">
        <v>1</v>
      </c>
      <c r="P22" s="151">
        <v>1</v>
      </c>
      <c r="Q22" s="223">
        <f t="shared" si="6"/>
        <v>7</v>
      </c>
      <c r="R22" s="151">
        <v>5</v>
      </c>
      <c r="S22" s="151">
        <v>2</v>
      </c>
      <c r="T22" s="223">
        <f t="shared" si="7"/>
        <v>6</v>
      </c>
      <c r="U22" s="151">
        <v>5</v>
      </c>
      <c r="V22" s="151">
        <v>1</v>
      </c>
      <c r="W22" s="223">
        <f t="shared" si="8"/>
        <v>39</v>
      </c>
      <c r="X22" s="151">
        <v>4</v>
      </c>
      <c r="Y22" s="151">
        <v>35</v>
      </c>
      <c r="Z22" s="223">
        <f t="shared" si="9"/>
        <v>0</v>
      </c>
      <c r="AA22" s="151">
        <v>0</v>
      </c>
      <c r="AB22" s="151">
        <v>0</v>
      </c>
      <c r="AC22" s="223">
        <f t="shared" si="10"/>
        <v>7</v>
      </c>
      <c r="AD22" s="151">
        <v>7</v>
      </c>
      <c r="AE22" s="151">
        <v>0</v>
      </c>
      <c r="AF22" s="223">
        <f t="shared" si="11"/>
        <v>2</v>
      </c>
      <c r="AG22" s="151">
        <v>2</v>
      </c>
      <c r="AH22" s="151">
        <v>0</v>
      </c>
      <c r="AI22" s="223">
        <f t="shared" si="12"/>
        <v>0</v>
      </c>
      <c r="AJ22" s="151">
        <v>0</v>
      </c>
      <c r="AK22" s="151">
        <v>0</v>
      </c>
      <c r="AL22" s="223">
        <f t="shared" si="13"/>
        <v>3</v>
      </c>
      <c r="AM22" s="151">
        <v>2</v>
      </c>
      <c r="AN22" s="151">
        <v>1</v>
      </c>
      <c r="AO22" s="223">
        <f t="shared" si="14"/>
        <v>6</v>
      </c>
      <c r="AP22" s="151">
        <v>6</v>
      </c>
      <c r="AQ22" s="151">
        <v>0</v>
      </c>
      <c r="AR22" s="223">
        <f t="shared" si="15"/>
        <v>14</v>
      </c>
      <c r="AS22" s="151">
        <v>6</v>
      </c>
      <c r="AT22" s="152">
        <v>8</v>
      </c>
    </row>
    <row r="23" spans="1:46" ht="19.5" customHeight="1">
      <c r="A23" s="226" t="s">
        <v>31</v>
      </c>
      <c r="B23" s="223">
        <f t="shared" si="0"/>
        <v>28</v>
      </c>
      <c r="C23" s="223">
        <f t="shared" si="1"/>
        <v>9</v>
      </c>
      <c r="D23" s="223">
        <f t="shared" si="1"/>
        <v>19</v>
      </c>
      <c r="E23" s="223">
        <f t="shared" si="2"/>
        <v>1</v>
      </c>
      <c r="F23" s="151">
        <v>0</v>
      </c>
      <c r="G23" s="151">
        <v>1</v>
      </c>
      <c r="H23" s="223">
        <f t="shared" si="3"/>
        <v>0</v>
      </c>
      <c r="I23" s="151">
        <v>0</v>
      </c>
      <c r="J23" s="223">
        <v>0</v>
      </c>
      <c r="K23" s="223">
        <f t="shared" si="4"/>
        <v>14</v>
      </c>
      <c r="L23" s="151">
        <v>8</v>
      </c>
      <c r="M23" s="151">
        <v>6</v>
      </c>
      <c r="N23" s="151">
        <f t="shared" si="5"/>
        <v>0</v>
      </c>
      <c r="O23" s="151">
        <v>0</v>
      </c>
      <c r="P23" s="151">
        <v>0</v>
      </c>
      <c r="Q23" s="223">
        <f t="shared" si="6"/>
        <v>1</v>
      </c>
      <c r="R23" s="151">
        <v>0</v>
      </c>
      <c r="S23" s="151">
        <v>1</v>
      </c>
      <c r="T23" s="223">
        <f t="shared" si="7"/>
        <v>0</v>
      </c>
      <c r="U23" s="151">
        <v>0</v>
      </c>
      <c r="V23" s="151">
        <v>0</v>
      </c>
      <c r="W23" s="223">
        <f t="shared" si="8"/>
        <v>10</v>
      </c>
      <c r="X23" s="151">
        <v>0</v>
      </c>
      <c r="Y23" s="151">
        <v>10</v>
      </c>
      <c r="Z23" s="223">
        <f t="shared" si="9"/>
        <v>0</v>
      </c>
      <c r="AA23" s="151">
        <v>0</v>
      </c>
      <c r="AB23" s="151">
        <v>0</v>
      </c>
      <c r="AC23" s="223">
        <f t="shared" si="10"/>
        <v>0</v>
      </c>
      <c r="AD23" s="151">
        <v>0</v>
      </c>
      <c r="AE23" s="151">
        <v>0</v>
      </c>
      <c r="AF23" s="223">
        <f t="shared" si="11"/>
        <v>0</v>
      </c>
      <c r="AG23" s="151">
        <v>0</v>
      </c>
      <c r="AH23" s="151">
        <v>0</v>
      </c>
      <c r="AI23" s="223">
        <f t="shared" si="12"/>
        <v>0</v>
      </c>
      <c r="AJ23" s="151">
        <v>0</v>
      </c>
      <c r="AK23" s="151">
        <v>0</v>
      </c>
      <c r="AL23" s="223">
        <f t="shared" si="13"/>
        <v>0</v>
      </c>
      <c r="AM23" s="151">
        <v>0</v>
      </c>
      <c r="AN23" s="151">
        <v>0</v>
      </c>
      <c r="AO23" s="223">
        <f t="shared" si="14"/>
        <v>0</v>
      </c>
      <c r="AP23" s="151">
        <v>0</v>
      </c>
      <c r="AQ23" s="151">
        <v>0</v>
      </c>
      <c r="AR23" s="223">
        <f t="shared" si="15"/>
        <v>2</v>
      </c>
      <c r="AS23" s="151">
        <v>1</v>
      </c>
      <c r="AT23" s="152">
        <v>1</v>
      </c>
    </row>
    <row r="24" spans="1:46" ht="19.5" customHeight="1">
      <c r="A24" s="226" t="s">
        <v>32</v>
      </c>
      <c r="B24" s="223">
        <f t="shared" si="0"/>
        <v>53</v>
      </c>
      <c r="C24" s="223">
        <f t="shared" si="1"/>
        <v>24</v>
      </c>
      <c r="D24" s="223">
        <f t="shared" si="1"/>
        <v>29</v>
      </c>
      <c r="E24" s="223">
        <f t="shared" si="2"/>
        <v>6</v>
      </c>
      <c r="F24" s="151">
        <v>1</v>
      </c>
      <c r="G24" s="151">
        <v>5</v>
      </c>
      <c r="H24" s="223">
        <f t="shared" si="3"/>
        <v>2</v>
      </c>
      <c r="I24" s="151">
        <v>2</v>
      </c>
      <c r="J24" s="223">
        <v>0</v>
      </c>
      <c r="K24" s="223">
        <f t="shared" si="4"/>
        <v>26</v>
      </c>
      <c r="L24" s="151">
        <v>15</v>
      </c>
      <c r="M24" s="151">
        <v>11</v>
      </c>
      <c r="N24" s="151">
        <f t="shared" si="5"/>
        <v>0</v>
      </c>
      <c r="O24" s="151">
        <v>0</v>
      </c>
      <c r="P24" s="151">
        <v>0</v>
      </c>
      <c r="Q24" s="223">
        <f t="shared" si="6"/>
        <v>0</v>
      </c>
      <c r="R24" s="151">
        <v>0</v>
      </c>
      <c r="S24" s="151">
        <v>0</v>
      </c>
      <c r="T24" s="223">
        <f t="shared" si="7"/>
        <v>0</v>
      </c>
      <c r="U24" s="151">
        <v>0</v>
      </c>
      <c r="V24" s="151">
        <v>0</v>
      </c>
      <c r="W24" s="223">
        <f t="shared" si="8"/>
        <v>9</v>
      </c>
      <c r="X24" s="151">
        <v>0</v>
      </c>
      <c r="Y24" s="151">
        <v>9</v>
      </c>
      <c r="Z24" s="223">
        <f t="shared" si="9"/>
        <v>0</v>
      </c>
      <c r="AA24" s="151">
        <v>0</v>
      </c>
      <c r="AB24" s="151">
        <v>0</v>
      </c>
      <c r="AC24" s="223">
        <f t="shared" si="10"/>
        <v>1</v>
      </c>
      <c r="AD24" s="151">
        <v>1</v>
      </c>
      <c r="AE24" s="151">
        <v>0</v>
      </c>
      <c r="AF24" s="223">
        <f t="shared" si="11"/>
        <v>0</v>
      </c>
      <c r="AG24" s="151">
        <v>0</v>
      </c>
      <c r="AH24" s="151">
        <v>0</v>
      </c>
      <c r="AI24" s="223">
        <f t="shared" si="12"/>
        <v>0</v>
      </c>
      <c r="AJ24" s="151">
        <v>0</v>
      </c>
      <c r="AK24" s="151">
        <v>0</v>
      </c>
      <c r="AL24" s="223">
        <f t="shared" si="13"/>
        <v>1</v>
      </c>
      <c r="AM24" s="151">
        <v>1</v>
      </c>
      <c r="AN24" s="151">
        <v>0</v>
      </c>
      <c r="AO24" s="223">
        <f t="shared" si="14"/>
        <v>4</v>
      </c>
      <c r="AP24" s="151">
        <v>3</v>
      </c>
      <c r="AQ24" s="151">
        <v>1</v>
      </c>
      <c r="AR24" s="223">
        <f t="shared" si="15"/>
        <v>4</v>
      </c>
      <c r="AS24" s="151">
        <v>1</v>
      </c>
      <c r="AT24" s="152">
        <v>3</v>
      </c>
    </row>
    <row r="25" spans="1:46" ht="19.5" customHeight="1">
      <c r="A25" s="226" t="s">
        <v>33</v>
      </c>
      <c r="B25" s="223">
        <f t="shared" si="0"/>
        <v>39</v>
      </c>
      <c r="C25" s="223">
        <f t="shared" si="1"/>
        <v>11</v>
      </c>
      <c r="D25" s="223">
        <f t="shared" si="1"/>
        <v>28</v>
      </c>
      <c r="E25" s="223">
        <f t="shared" si="2"/>
        <v>3</v>
      </c>
      <c r="F25" s="151">
        <v>0</v>
      </c>
      <c r="G25" s="151">
        <v>3</v>
      </c>
      <c r="H25" s="223">
        <f t="shared" si="3"/>
        <v>2</v>
      </c>
      <c r="I25" s="151">
        <v>1</v>
      </c>
      <c r="J25" s="151">
        <v>1</v>
      </c>
      <c r="K25" s="223">
        <f t="shared" si="4"/>
        <v>15</v>
      </c>
      <c r="L25" s="151">
        <v>3</v>
      </c>
      <c r="M25" s="151">
        <v>12</v>
      </c>
      <c r="N25" s="151">
        <f t="shared" si="5"/>
        <v>1</v>
      </c>
      <c r="O25" s="151"/>
      <c r="P25" s="151">
        <v>1</v>
      </c>
      <c r="Q25" s="223">
        <f t="shared" si="6"/>
        <v>1</v>
      </c>
      <c r="R25" s="151">
        <v>0</v>
      </c>
      <c r="S25" s="151">
        <v>1</v>
      </c>
      <c r="T25" s="223">
        <f t="shared" si="7"/>
        <v>1</v>
      </c>
      <c r="U25" s="151">
        <v>1</v>
      </c>
      <c r="V25" s="151">
        <v>0</v>
      </c>
      <c r="W25" s="223">
        <f t="shared" si="8"/>
        <v>5</v>
      </c>
      <c r="X25" s="151">
        <v>0</v>
      </c>
      <c r="Y25" s="151">
        <v>5</v>
      </c>
      <c r="Z25" s="223">
        <f t="shared" si="9"/>
        <v>0</v>
      </c>
      <c r="AA25" s="151">
        <v>0</v>
      </c>
      <c r="AB25" s="151">
        <v>0</v>
      </c>
      <c r="AC25" s="223">
        <f t="shared" si="10"/>
        <v>0</v>
      </c>
      <c r="AD25" s="151">
        <v>0</v>
      </c>
      <c r="AE25" s="151">
        <v>0</v>
      </c>
      <c r="AF25" s="223">
        <f t="shared" si="11"/>
        <v>0</v>
      </c>
      <c r="AG25" s="151">
        <v>0</v>
      </c>
      <c r="AH25" s="151">
        <v>0</v>
      </c>
      <c r="AI25" s="223">
        <f t="shared" si="12"/>
        <v>0</v>
      </c>
      <c r="AJ25" s="151">
        <v>0</v>
      </c>
      <c r="AK25" s="151">
        <v>0</v>
      </c>
      <c r="AL25" s="223">
        <f t="shared" si="13"/>
        <v>5</v>
      </c>
      <c r="AM25" s="151">
        <v>4</v>
      </c>
      <c r="AN25" s="151">
        <v>1</v>
      </c>
      <c r="AO25" s="223">
        <f t="shared" si="14"/>
        <v>4</v>
      </c>
      <c r="AP25" s="151">
        <v>2</v>
      </c>
      <c r="AQ25" s="151">
        <v>2</v>
      </c>
      <c r="AR25" s="223">
        <f t="shared" si="15"/>
        <v>2</v>
      </c>
      <c r="AS25" s="151">
        <v>0</v>
      </c>
      <c r="AT25" s="152">
        <v>2</v>
      </c>
    </row>
    <row r="26" spans="1:46" ht="19.5" customHeight="1">
      <c r="A26" s="226" t="s">
        <v>34</v>
      </c>
      <c r="B26" s="223">
        <f t="shared" si="0"/>
        <v>28</v>
      </c>
      <c r="C26" s="223">
        <f t="shared" si="1"/>
        <v>11</v>
      </c>
      <c r="D26" s="223">
        <f t="shared" si="1"/>
        <v>17</v>
      </c>
      <c r="E26" s="223">
        <f t="shared" si="2"/>
        <v>1</v>
      </c>
      <c r="F26" s="151">
        <v>0</v>
      </c>
      <c r="G26" s="151">
        <v>1</v>
      </c>
      <c r="H26" s="223">
        <f t="shared" si="3"/>
        <v>1</v>
      </c>
      <c r="I26" s="151">
        <v>1</v>
      </c>
      <c r="J26" s="151">
        <v>0</v>
      </c>
      <c r="K26" s="223">
        <f t="shared" si="4"/>
        <v>7</v>
      </c>
      <c r="L26" s="151">
        <v>3</v>
      </c>
      <c r="M26" s="151">
        <v>4</v>
      </c>
      <c r="N26" s="151">
        <f t="shared" si="5"/>
        <v>0</v>
      </c>
      <c r="O26" s="151">
        <v>0</v>
      </c>
      <c r="P26" s="151">
        <v>0</v>
      </c>
      <c r="Q26" s="223">
        <f t="shared" si="6"/>
        <v>2</v>
      </c>
      <c r="R26" s="151">
        <v>0</v>
      </c>
      <c r="S26" s="151">
        <v>2</v>
      </c>
      <c r="T26" s="223">
        <f t="shared" si="7"/>
        <v>0</v>
      </c>
      <c r="U26" s="151">
        <v>0</v>
      </c>
      <c r="V26" s="151">
        <v>0</v>
      </c>
      <c r="W26" s="223">
        <f t="shared" si="8"/>
        <v>11</v>
      </c>
      <c r="X26" s="151">
        <v>5</v>
      </c>
      <c r="Y26" s="151">
        <v>6</v>
      </c>
      <c r="Z26" s="223">
        <f t="shared" si="9"/>
        <v>1</v>
      </c>
      <c r="AA26" s="151">
        <v>1</v>
      </c>
      <c r="AB26" s="151">
        <v>0</v>
      </c>
      <c r="AC26" s="223">
        <f t="shared" si="10"/>
        <v>0</v>
      </c>
      <c r="AD26" s="151">
        <v>0</v>
      </c>
      <c r="AE26" s="151">
        <v>0</v>
      </c>
      <c r="AF26" s="223">
        <f t="shared" si="11"/>
        <v>0</v>
      </c>
      <c r="AG26" s="151">
        <v>0</v>
      </c>
      <c r="AH26" s="151">
        <v>0</v>
      </c>
      <c r="AI26" s="223">
        <f t="shared" si="12"/>
        <v>0</v>
      </c>
      <c r="AJ26" s="151">
        <v>0</v>
      </c>
      <c r="AK26" s="151">
        <v>0</v>
      </c>
      <c r="AL26" s="223">
        <f t="shared" si="13"/>
        <v>1</v>
      </c>
      <c r="AM26" s="151">
        <v>0</v>
      </c>
      <c r="AN26" s="151">
        <v>1</v>
      </c>
      <c r="AO26" s="223">
        <f t="shared" si="14"/>
        <v>0</v>
      </c>
      <c r="AP26" s="151">
        <v>0</v>
      </c>
      <c r="AQ26" s="151">
        <v>0</v>
      </c>
      <c r="AR26" s="223">
        <f t="shared" si="15"/>
        <v>4</v>
      </c>
      <c r="AS26" s="151">
        <v>1</v>
      </c>
      <c r="AT26" s="152">
        <v>3</v>
      </c>
    </row>
    <row r="27" spans="1:46" ht="19.5" customHeight="1">
      <c r="A27" s="226" t="s">
        <v>35</v>
      </c>
      <c r="B27" s="223">
        <f t="shared" si="0"/>
        <v>80</v>
      </c>
      <c r="C27" s="223">
        <f t="shared" si="1"/>
        <v>44</v>
      </c>
      <c r="D27" s="223">
        <f t="shared" si="1"/>
        <v>36</v>
      </c>
      <c r="E27" s="223">
        <f t="shared" si="2"/>
        <v>2</v>
      </c>
      <c r="F27" s="151">
        <v>0</v>
      </c>
      <c r="G27" s="151">
        <v>2</v>
      </c>
      <c r="H27" s="223">
        <f t="shared" si="3"/>
        <v>0</v>
      </c>
      <c r="I27" s="151">
        <v>0</v>
      </c>
      <c r="J27" s="151">
        <v>0</v>
      </c>
      <c r="K27" s="223">
        <f t="shared" si="4"/>
        <v>17</v>
      </c>
      <c r="L27" s="151">
        <v>4</v>
      </c>
      <c r="M27" s="151">
        <v>13</v>
      </c>
      <c r="N27" s="151">
        <f t="shared" si="5"/>
        <v>1</v>
      </c>
      <c r="O27" s="151">
        <v>1</v>
      </c>
      <c r="P27" s="151">
        <v>0</v>
      </c>
      <c r="Q27" s="223">
        <f t="shared" si="6"/>
        <v>1</v>
      </c>
      <c r="R27" s="151">
        <v>0</v>
      </c>
      <c r="S27" s="151">
        <v>1</v>
      </c>
      <c r="T27" s="223">
        <f t="shared" si="7"/>
        <v>12</v>
      </c>
      <c r="U27" s="151">
        <v>11</v>
      </c>
      <c r="V27" s="151">
        <v>1</v>
      </c>
      <c r="W27" s="223">
        <f t="shared" si="8"/>
        <v>19</v>
      </c>
      <c r="X27" s="151">
        <v>9</v>
      </c>
      <c r="Y27" s="151">
        <v>10</v>
      </c>
      <c r="Z27" s="223">
        <f t="shared" si="9"/>
        <v>0</v>
      </c>
      <c r="AA27" s="151">
        <v>0</v>
      </c>
      <c r="AB27" s="151">
        <v>0</v>
      </c>
      <c r="AC27" s="223">
        <f t="shared" si="10"/>
        <v>2</v>
      </c>
      <c r="AD27" s="151">
        <v>2</v>
      </c>
      <c r="AE27" s="151">
        <v>0</v>
      </c>
      <c r="AF27" s="223">
        <f t="shared" si="11"/>
        <v>3</v>
      </c>
      <c r="AG27" s="151">
        <v>2</v>
      </c>
      <c r="AH27" s="151">
        <v>1</v>
      </c>
      <c r="AI27" s="223">
        <f t="shared" si="12"/>
        <v>0</v>
      </c>
      <c r="AJ27" s="151">
        <v>0</v>
      </c>
      <c r="AK27" s="151">
        <v>0</v>
      </c>
      <c r="AL27" s="223">
        <f t="shared" si="13"/>
        <v>0</v>
      </c>
      <c r="AM27" s="151">
        <v>0</v>
      </c>
      <c r="AN27" s="151">
        <v>0</v>
      </c>
      <c r="AO27" s="223">
        <f t="shared" si="14"/>
        <v>20</v>
      </c>
      <c r="AP27" s="151">
        <v>15</v>
      </c>
      <c r="AQ27" s="151">
        <v>5</v>
      </c>
      <c r="AR27" s="223">
        <f t="shared" si="15"/>
        <v>3</v>
      </c>
      <c r="AS27" s="151">
        <v>0</v>
      </c>
      <c r="AT27" s="152">
        <v>3</v>
      </c>
    </row>
    <row r="28" spans="1:46" ht="19.5" customHeight="1">
      <c r="A28" s="226" t="s">
        <v>36</v>
      </c>
      <c r="B28" s="223">
        <f t="shared" si="0"/>
        <v>491</v>
      </c>
      <c r="C28" s="223">
        <f t="shared" si="1"/>
        <v>388</v>
      </c>
      <c r="D28" s="223">
        <f t="shared" si="1"/>
        <v>103</v>
      </c>
      <c r="E28" s="223">
        <f t="shared" si="2"/>
        <v>2</v>
      </c>
      <c r="F28" s="151">
        <v>1</v>
      </c>
      <c r="G28" s="151">
        <v>1</v>
      </c>
      <c r="H28" s="223">
        <f t="shared" si="3"/>
        <v>1</v>
      </c>
      <c r="I28" s="151">
        <v>1</v>
      </c>
      <c r="J28" s="151">
        <v>0</v>
      </c>
      <c r="K28" s="223">
        <f t="shared" si="4"/>
        <v>84</v>
      </c>
      <c r="L28" s="151">
        <v>51</v>
      </c>
      <c r="M28" s="151">
        <v>33</v>
      </c>
      <c r="N28" s="151">
        <f t="shared" si="5"/>
        <v>0</v>
      </c>
      <c r="O28" s="151">
        <v>0</v>
      </c>
      <c r="P28" s="151">
        <v>0</v>
      </c>
      <c r="Q28" s="223">
        <f t="shared" si="6"/>
        <v>36</v>
      </c>
      <c r="R28" s="151">
        <v>21</v>
      </c>
      <c r="S28" s="151">
        <v>15</v>
      </c>
      <c r="T28" s="223">
        <f t="shared" si="7"/>
        <v>56</v>
      </c>
      <c r="U28" s="151">
        <v>53</v>
      </c>
      <c r="V28" s="151">
        <v>3</v>
      </c>
      <c r="W28" s="223">
        <f t="shared" si="8"/>
        <v>107</v>
      </c>
      <c r="X28" s="151">
        <v>74</v>
      </c>
      <c r="Y28" s="151">
        <v>33</v>
      </c>
      <c r="Z28" s="223">
        <f t="shared" si="9"/>
        <v>28</v>
      </c>
      <c r="AA28" s="151">
        <v>28</v>
      </c>
      <c r="AB28" s="151">
        <v>0</v>
      </c>
      <c r="AC28" s="223">
        <f t="shared" si="10"/>
        <v>30</v>
      </c>
      <c r="AD28" s="151">
        <v>30</v>
      </c>
      <c r="AE28" s="151">
        <v>0</v>
      </c>
      <c r="AF28" s="223">
        <f t="shared" si="11"/>
        <v>32</v>
      </c>
      <c r="AG28" s="151">
        <v>29</v>
      </c>
      <c r="AH28" s="151">
        <v>3</v>
      </c>
      <c r="AI28" s="223">
        <f t="shared" si="12"/>
        <v>1</v>
      </c>
      <c r="AJ28" s="151">
        <v>1</v>
      </c>
      <c r="AK28" s="151">
        <v>0</v>
      </c>
      <c r="AL28" s="223">
        <f t="shared" si="13"/>
        <v>0</v>
      </c>
      <c r="AM28" s="151">
        <v>0</v>
      </c>
      <c r="AN28" s="151">
        <v>0</v>
      </c>
      <c r="AO28" s="223">
        <f t="shared" si="14"/>
        <v>53</v>
      </c>
      <c r="AP28" s="151">
        <v>49</v>
      </c>
      <c r="AQ28" s="151">
        <v>4</v>
      </c>
      <c r="AR28" s="223">
        <f t="shared" si="15"/>
        <v>61</v>
      </c>
      <c r="AS28" s="151">
        <v>50</v>
      </c>
      <c r="AT28" s="152">
        <v>11</v>
      </c>
    </row>
    <row r="29" spans="1:46" ht="19.5" customHeight="1">
      <c r="A29" s="226" t="s">
        <v>37</v>
      </c>
      <c r="B29" s="223">
        <f t="shared" si="0"/>
        <v>40</v>
      </c>
      <c r="C29" s="223">
        <f t="shared" si="1"/>
        <v>12</v>
      </c>
      <c r="D29" s="223">
        <f t="shared" si="1"/>
        <v>28</v>
      </c>
      <c r="E29" s="223">
        <f t="shared" si="2"/>
        <v>2</v>
      </c>
      <c r="F29" s="151">
        <v>0</v>
      </c>
      <c r="G29" s="151">
        <v>2</v>
      </c>
      <c r="H29" s="223">
        <f t="shared" si="3"/>
        <v>2</v>
      </c>
      <c r="I29" s="151">
        <v>2</v>
      </c>
      <c r="J29" s="151">
        <v>0</v>
      </c>
      <c r="K29" s="223">
        <f t="shared" si="4"/>
        <v>20</v>
      </c>
      <c r="L29" s="151">
        <v>3</v>
      </c>
      <c r="M29" s="151">
        <v>17</v>
      </c>
      <c r="N29" s="151">
        <f t="shared" si="5"/>
        <v>0</v>
      </c>
      <c r="O29" s="151">
        <v>0</v>
      </c>
      <c r="P29" s="151">
        <v>0</v>
      </c>
      <c r="Q29" s="223">
        <f t="shared" si="6"/>
        <v>1</v>
      </c>
      <c r="R29" s="151">
        <v>1</v>
      </c>
      <c r="S29" s="151">
        <v>0</v>
      </c>
      <c r="T29" s="223">
        <f t="shared" si="7"/>
        <v>0</v>
      </c>
      <c r="U29" s="151">
        <v>0</v>
      </c>
      <c r="V29" s="151">
        <v>0</v>
      </c>
      <c r="W29" s="223">
        <f t="shared" si="8"/>
        <v>5</v>
      </c>
      <c r="X29" s="151">
        <v>2</v>
      </c>
      <c r="Y29" s="151">
        <v>3</v>
      </c>
      <c r="Z29" s="223">
        <f t="shared" si="9"/>
        <v>0</v>
      </c>
      <c r="AA29" s="151">
        <v>0</v>
      </c>
      <c r="AB29" s="151">
        <v>0</v>
      </c>
      <c r="AC29" s="223">
        <f t="shared" si="10"/>
        <v>0</v>
      </c>
      <c r="AD29" s="151">
        <v>0</v>
      </c>
      <c r="AE29" s="151">
        <v>0</v>
      </c>
      <c r="AF29" s="223">
        <f t="shared" si="11"/>
        <v>0</v>
      </c>
      <c r="AG29" s="151">
        <v>0</v>
      </c>
      <c r="AH29" s="151">
        <v>0</v>
      </c>
      <c r="AI29" s="223">
        <f t="shared" si="12"/>
        <v>0</v>
      </c>
      <c r="AJ29" s="151">
        <v>0</v>
      </c>
      <c r="AK29" s="151">
        <v>0</v>
      </c>
      <c r="AL29" s="223">
        <f t="shared" si="13"/>
        <v>6</v>
      </c>
      <c r="AM29" s="151">
        <v>3</v>
      </c>
      <c r="AN29" s="151">
        <v>3</v>
      </c>
      <c r="AO29" s="223">
        <f t="shared" si="14"/>
        <v>1</v>
      </c>
      <c r="AP29" s="151">
        <v>1</v>
      </c>
      <c r="AQ29" s="151">
        <v>0</v>
      </c>
      <c r="AR29" s="223">
        <f t="shared" si="15"/>
        <v>3</v>
      </c>
      <c r="AS29" s="151">
        <v>0</v>
      </c>
      <c r="AT29" s="152">
        <v>3</v>
      </c>
    </row>
    <row r="30" spans="1:73" ht="15" customHeight="1">
      <c r="A30" s="228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195"/>
      <c r="AG30" s="195"/>
      <c r="AH30" s="195"/>
      <c r="AI30" s="224"/>
      <c r="AJ30" s="224"/>
      <c r="AK30" s="224"/>
      <c r="AL30" s="224"/>
      <c r="AM30" s="224"/>
      <c r="AN30" s="224"/>
      <c r="AO30" s="224"/>
      <c r="AP30" s="224"/>
      <c r="AQ30" s="224"/>
      <c r="AR30" s="195"/>
      <c r="AS30" s="195"/>
      <c r="AT30" s="195"/>
      <c r="AU30" s="110"/>
      <c r="AV30" s="110"/>
      <c r="AW30" s="110"/>
      <c r="AX30" s="110"/>
      <c r="AY30" s="110"/>
      <c r="AZ30" s="110"/>
      <c r="BA30" s="110"/>
      <c r="BB30" s="110"/>
      <c r="BC30" s="114"/>
      <c r="BD30" s="114"/>
      <c r="BE30" s="114"/>
      <c r="BF30" s="114"/>
      <c r="BG30" s="114"/>
      <c r="BH30" s="110"/>
      <c r="BI30" s="114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</row>
    <row r="31" ht="19.5" customHeight="1">
      <c r="A31" s="231" t="s">
        <v>196</v>
      </c>
    </row>
  </sheetData>
  <sheetProtection/>
  <mergeCells count="18">
    <mergeCell ref="A4:A5"/>
    <mergeCell ref="W4:Y4"/>
    <mergeCell ref="Q4:S4"/>
    <mergeCell ref="H4:J4"/>
    <mergeCell ref="N4:P4"/>
    <mergeCell ref="K4:M4"/>
    <mergeCell ref="B4:D4"/>
    <mergeCell ref="E4:G4"/>
    <mergeCell ref="A1:F1"/>
    <mergeCell ref="Z4:AB4"/>
    <mergeCell ref="BE4:BG4"/>
    <mergeCell ref="AR4:AT4"/>
    <mergeCell ref="AL4:AN4"/>
    <mergeCell ref="AC4:AE4"/>
    <mergeCell ref="AF4:AH4"/>
    <mergeCell ref="AI4:AK4"/>
    <mergeCell ref="AO4:AQ4"/>
    <mergeCell ref="T4:V4"/>
  </mergeCells>
  <printOptions/>
  <pageMargins left="0.33" right="0.33" top="0.84" bottom="0.32" header="0.7" footer="0.5"/>
  <pageSetup horizontalDpi="300" verticalDpi="3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0.77734375" style="193" customWidth="1"/>
    <col min="2" max="5" width="14.77734375" style="193" customWidth="1"/>
    <col min="6" max="16384" width="8.88671875" style="193" customWidth="1"/>
  </cols>
  <sheetData>
    <row r="1" spans="1:5" ht="24" customHeight="1">
      <c r="A1" s="359" t="s">
        <v>273</v>
      </c>
      <c r="B1" s="359"/>
      <c r="C1" s="359"/>
      <c r="D1" s="192"/>
      <c r="E1" s="192"/>
    </row>
    <row r="2" spans="1:5" ht="15" customHeight="1">
      <c r="A2" s="192"/>
      <c r="B2" s="192"/>
      <c r="C2" s="192"/>
      <c r="D2" s="192"/>
      <c r="E2" s="192"/>
    </row>
    <row r="3" spans="1:5" s="63" customFormat="1" ht="16.5" customHeight="1">
      <c r="A3" s="109" t="s">
        <v>258</v>
      </c>
      <c r="B3" s="107"/>
      <c r="C3" s="107"/>
      <c r="D3" s="107"/>
      <c r="E3" s="107"/>
    </row>
    <row r="4" spans="1:5" s="63" customFormat="1" ht="27" customHeight="1">
      <c r="A4" s="74" t="s">
        <v>232</v>
      </c>
      <c r="B4" s="118" t="s">
        <v>226</v>
      </c>
      <c r="C4" s="118" t="s">
        <v>227</v>
      </c>
      <c r="D4" s="118" t="s">
        <v>228</v>
      </c>
      <c r="E4" s="120" t="s">
        <v>229</v>
      </c>
    </row>
    <row r="5" spans="1:5" s="59" customFormat="1" ht="27" customHeight="1">
      <c r="A5" s="197" t="s">
        <v>116</v>
      </c>
      <c r="B5" s="156">
        <v>1145</v>
      </c>
      <c r="C5" s="147">
        <v>93</v>
      </c>
      <c r="D5" s="147">
        <v>1419</v>
      </c>
      <c r="E5" s="149">
        <v>11</v>
      </c>
    </row>
    <row r="6" spans="1:5" s="59" customFormat="1" ht="27" customHeight="1">
      <c r="A6" s="197" t="s">
        <v>256</v>
      </c>
      <c r="B6" s="121">
        <v>1231</v>
      </c>
      <c r="C6" s="121">
        <v>108</v>
      </c>
      <c r="D6" s="121">
        <v>1412</v>
      </c>
      <c r="E6" s="122">
        <v>16</v>
      </c>
    </row>
    <row r="7" spans="1:5" s="59" customFormat="1" ht="27" customHeight="1">
      <c r="A7" s="197" t="s">
        <v>278</v>
      </c>
      <c r="B7" s="260">
        <v>1326</v>
      </c>
      <c r="C7" s="260">
        <v>112</v>
      </c>
      <c r="D7" s="260">
        <v>1449</v>
      </c>
      <c r="E7" s="273">
        <v>19</v>
      </c>
    </row>
    <row r="8" spans="1:5" s="63" customFormat="1" ht="15" customHeight="1">
      <c r="A8" s="196"/>
      <c r="B8" s="195"/>
      <c r="C8" s="195"/>
      <c r="D8" s="195"/>
      <c r="E8" s="195"/>
    </row>
    <row r="9" spans="1:3" s="63" customFormat="1" ht="16.5" customHeight="1">
      <c r="A9" s="358" t="s">
        <v>257</v>
      </c>
      <c r="B9" s="358"/>
      <c r="C9" s="358"/>
    </row>
    <row r="10" spans="1:3" s="63" customFormat="1" ht="15" customHeight="1">
      <c r="A10" s="78" t="s">
        <v>230</v>
      </c>
      <c r="B10" s="78"/>
      <c r="C10" s="78"/>
    </row>
    <row r="11" spans="1:4" s="63" customFormat="1" ht="13.5" customHeight="1">
      <c r="A11" s="49" t="s">
        <v>231</v>
      </c>
      <c r="B11" s="49"/>
      <c r="C11" s="49"/>
      <c r="D11" s="49"/>
    </row>
    <row r="12" s="63" customFormat="1" ht="11.25"/>
  </sheetData>
  <sheetProtection/>
  <mergeCells count="2">
    <mergeCell ref="A9:C9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13"/>
  <sheetViews>
    <sheetView zoomScalePageLayoutView="0" workbookViewId="0" topLeftCell="A1">
      <selection activeCell="D17" sqref="D17"/>
    </sheetView>
  </sheetViews>
  <sheetFormatPr defaultColWidth="8.88671875" defaultRowHeight="13.5"/>
  <cols>
    <col min="1" max="1" width="8.88671875" style="245" customWidth="1"/>
    <col min="2" max="4" width="6.77734375" style="245" customWidth="1"/>
    <col min="5" max="16" width="7.10546875" style="245" customWidth="1"/>
    <col min="17" max="61" width="7.10546875" style="248" customWidth="1"/>
    <col min="62" max="16384" width="8.88671875" style="245" customWidth="1"/>
  </cols>
  <sheetData>
    <row r="1" spans="1:4" ht="27.75" customHeight="1">
      <c r="A1" s="359" t="s">
        <v>311</v>
      </c>
      <c r="B1" s="359"/>
      <c r="C1" s="359"/>
      <c r="D1" s="246"/>
    </row>
    <row r="2" ht="13.5" customHeight="1"/>
    <row r="3" spans="1:61" s="247" customFormat="1" ht="18.75" customHeight="1">
      <c r="A3" s="1" t="s">
        <v>280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s="247" customFormat="1" ht="27" customHeight="1">
      <c r="A4" s="360" t="s">
        <v>281</v>
      </c>
      <c r="B4" s="301" t="s">
        <v>126</v>
      </c>
      <c r="C4" s="301"/>
      <c r="D4" s="301"/>
      <c r="E4" s="360" t="s">
        <v>282</v>
      </c>
      <c r="F4" s="301"/>
      <c r="G4" s="301"/>
      <c r="H4" s="301" t="s">
        <v>283</v>
      </c>
      <c r="I4" s="301"/>
      <c r="J4" s="301"/>
      <c r="K4" s="360" t="s">
        <v>284</v>
      </c>
      <c r="L4" s="301"/>
      <c r="M4" s="301"/>
      <c r="N4" s="360" t="s">
        <v>285</v>
      </c>
      <c r="O4" s="301"/>
      <c r="P4" s="301"/>
      <c r="Q4" s="301" t="s">
        <v>286</v>
      </c>
      <c r="R4" s="301"/>
      <c r="S4" s="301"/>
      <c r="T4" s="301" t="s">
        <v>287</v>
      </c>
      <c r="U4" s="301"/>
      <c r="V4" s="301"/>
      <c r="W4" s="301" t="s">
        <v>288</v>
      </c>
      <c r="X4" s="301"/>
      <c r="Y4" s="301"/>
      <c r="Z4" s="301" t="s">
        <v>289</v>
      </c>
      <c r="AA4" s="301"/>
      <c r="AB4" s="301"/>
      <c r="AC4" s="301" t="s">
        <v>290</v>
      </c>
      <c r="AD4" s="301"/>
      <c r="AE4" s="301"/>
      <c r="AF4" s="301" t="s">
        <v>291</v>
      </c>
      <c r="AG4" s="301"/>
      <c r="AH4" s="301"/>
      <c r="AI4" s="301" t="s">
        <v>292</v>
      </c>
      <c r="AJ4" s="301"/>
      <c r="AK4" s="301"/>
      <c r="AL4" s="360" t="s">
        <v>293</v>
      </c>
      <c r="AM4" s="301"/>
      <c r="AN4" s="301"/>
      <c r="AO4" s="360" t="s">
        <v>294</v>
      </c>
      <c r="AP4" s="301"/>
      <c r="AQ4" s="301"/>
      <c r="AR4" s="301" t="s">
        <v>295</v>
      </c>
      <c r="AS4" s="301"/>
      <c r="AT4" s="301"/>
      <c r="AU4" s="301" t="s">
        <v>296</v>
      </c>
      <c r="AV4" s="301"/>
      <c r="AW4" s="301"/>
      <c r="AX4" s="360" t="s">
        <v>297</v>
      </c>
      <c r="AY4" s="301"/>
      <c r="AZ4" s="301"/>
      <c r="BA4" s="360" t="s">
        <v>298</v>
      </c>
      <c r="BB4" s="301"/>
      <c r="BC4" s="301"/>
      <c r="BD4" s="360" t="s">
        <v>299</v>
      </c>
      <c r="BE4" s="301"/>
      <c r="BF4" s="301"/>
      <c r="BG4" s="301" t="s">
        <v>300</v>
      </c>
      <c r="BH4" s="301"/>
      <c r="BI4" s="300"/>
    </row>
    <row r="5" spans="1:61" s="247" customFormat="1" ht="27" customHeight="1">
      <c r="A5" s="301"/>
      <c r="B5" s="7"/>
      <c r="C5" s="7" t="s">
        <v>12</v>
      </c>
      <c r="D5" s="7" t="s">
        <v>13</v>
      </c>
      <c r="E5" s="7"/>
      <c r="F5" s="7" t="s">
        <v>12</v>
      </c>
      <c r="G5" s="7" t="s">
        <v>13</v>
      </c>
      <c r="H5" s="7"/>
      <c r="I5" s="7" t="s">
        <v>12</v>
      </c>
      <c r="J5" s="7" t="s">
        <v>13</v>
      </c>
      <c r="K5" s="7"/>
      <c r="L5" s="7" t="s">
        <v>12</v>
      </c>
      <c r="M5" s="7" t="s">
        <v>13</v>
      </c>
      <c r="N5" s="7"/>
      <c r="O5" s="7" t="s">
        <v>12</v>
      </c>
      <c r="P5" s="7" t="s">
        <v>13</v>
      </c>
      <c r="Q5" s="7"/>
      <c r="R5" s="7" t="s">
        <v>12</v>
      </c>
      <c r="S5" s="7" t="s">
        <v>13</v>
      </c>
      <c r="T5" s="7"/>
      <c r="U5" s="7" t="s">
        <v>12</v>
      </c>
      <c r="V5" s="7" t="s">
        <v>13</v>
      </c>
      <c r="W5" s="7"/>
      <c r="X5" s="7" t="s">
        <v>12</v>
      </c>
      <c r="Y5" s="7" t="s">
        <v>13</v>
      </c>
      <c r="Z5" s="7"/>
      <c r="AA5" s="7" t="s">
        <v>12</v>
      </c>
      <c r="AB5" s="7" t="s">
        <v>13</v>
      </c>
      <c r="AC5" s="7"/>
      <c r="AD5" s="7" t="s">
        <v>12</v>
      </c>
      <c r="AE5" s="7" t="s">
        <v>13</v>
      </c>
      <c r="AF5" s="7"/>
      <c r="AG5" s="7" t="s">
        <v>12</v>
      </c>
      <c r="AH5" s="7" t="s">
        <v>13</v>
      </c>
      <c r="AI5" s="7"/>
      <c r="AJ5" s="7" t="s">
        <v>12</v>
      </c>
      <c r="AK5" s="7" t="s">
        <v>13</v>
      </c>
      <c r="AL5" s="7"/>
      <c r="AM5" s="7" t="s">
        <v>12</v>
      </c>
      <c r="AN5" s="7" t="s">
        <v>13</v>
      </c>
      <c r="AO5" s="7"/>
      <c r="AP5" s="7" t="s">
        <v>12</v>
      </c>
      <c r="AQ5" s="7" t="s">
        <v>13</v>
      </c>
      <c r="AR5" s="7"/>
      <c r="AS5" s="7" t="s">
        <v>12</v>
      </c>
      <c r="AT5" s="7" t="s">
        <v>13</v>
      </c>
      <c r="AU5" s="7"/>
      <c r="AV5" s="7" t="s">
        <v>12</v>
      </c>
      <c r="AW5" s="7" t="s">
        <v>13</v>
      </c>
      <c r="AX5" s="7"/>
      <c r="AY5" s="7" t="s">
        <v>12</v>
      </c>
      <c r="AZ5" s="7" t="s">
        <v>13</v>
      </c>
      <c r="BA5" s="7"/>
      <c r="BB5" s="7" t="s">
        <v>12</v>
      </c>
      <c r="BC5" s="7" t="s">
        <v>13</v>
      </c>
      <c r="BD5" s="7"/>
      <c r="BE5" s="7" t="s">
        <v>12</v>
      </c>
      <c r="BF5" s="7" t="s">
        <v>13</v>
      </c>
      <c r="BG5" s="7"/>
      <c r="BH5" s="7" t="s">
        <v>12</v>
      </c>
      <c r="BI5" s="54" t="s">
        <v>13</v>
      </c>
    </row>
    <row r="6" spans="1:61" s="250" customFormat="1" ht="27" customHeight="1">
      <c r="A6" s="249" t="s">
        <v>18</v>
      </c>
      <c r="B6" s="258">
        <f aca="true" t="shared" si="0" ref="B6:B11">SUM(C6:D6)</f>
        <v>1203</v>
      </c>
      <c r="C6" s="258">
        <f aca="true" t="shared" si="1" ref="C6:D11">F6+I6+L6+O6+R6+U6+X6+AA6+AD6+AG6+AJ6+AM6+AP6+AS6+AV6+AY6+BB6+BE6+BH6</f>
        <v>701</v>
      </c>
      <c r="D6" s="258">
        <f t="shared" si="1"/>
        <v>502</v>
      </c>
      <c r="E6" s="261">
        <f aca="true" t="shared" si="2" ref="E6:E11">SUM(F6:G6)</f>
        <v>39</v>
      </c>
      <c r="F6" s="261">
        <v>26</v>
      </c>
      <c r="G6" s="261">
        <v>13</v>
      </c>
      <c r="H6" s="261">
        <f aca="true" t="shared" si="3" ref="H6:H11">SUM(I6:J6)</f>
        <v>352</v>
      </c>
      <c r="I6" s="261">
        <v>237</v>
      </c>
      <c r="J6" s="261">
        <v>115</v>
      </c>
      <c r="K6" s="261">
        <f aca="true" t="shared" si="4" ref="K6:K11">SUM(L6:M6)</f>
        <v>5</v>
      </c>
      <c r="L6" s="261">
        <v>2</v>
      </c>
      <c r="M6" s="261">
        <v>3</v>
      </c>
      <c r="N6" s="261">
        <f aca="true" t="shared" si="5" ref="N6:N11">SUM(O6:P6)</f>
        <v>63</v>
      </c>
      <c r="O6" s="261">
        <v>31</v>
      </c>
      <c r="P6" s="261">
        <v>32</v>
      </c>
      <c r="Q6" s="261">
        <f aca="true" t="shared" si="6" ref="Q6:Q11">SUM(R6:S6)</f>
        <v>13</v>
      </c>
      <c r="R6" s="261">
        <v>4</v>
      </c>
      <c r="S6" s="261">
        <v>9</v>
      </c>
      <c r="T6" s="261">
        <f>SUM(U6:V6)</f>
        <v>23</v>
      </c>
      <c r="U6" s="261">
        <v>13</v>
      </c>
      <c r="V6" s="261">
        <v>10</v>
      </c>
      <c r="W6" s="261">
        <f>SUM(X6:Y6)</f>
        <v>0</v>
      </c>
      <c r="X6" s="261">
        <v>0</v>
      </c>
      <c r="Y6" s="261">
        <v>0</v>
      </c>
      <c r="Z6" s="261">
        <f>SUM(AA6:AB6)</f>
        <v>0</v>
      </c>
      <c r="AA6" s="261">
        <v>0</v>
      </c>
      <c r="AB6" s="261">
        <v>0</v>
      </c>
      <c r="AC6" s="261">
        <f>SUM(AD6:AE6)</f>
        <v>247</v>
      </c>
      <c r="AD6" s="261">
        <v>120</v>
      </c>
      <c r="AE6" s="261">
        <v>127</v>
      </c>
      <c r="AF6" s="261">
        <f>SUM(AG6:AH6)</f>
        <v>58</v>
      </c>
      <c r="AG6" s="261">
        <v>32</v>
      </c>
      <c r="AH6" s="261">
        <v>26</v>
      </c>
      <c r="AI6" s="261">
        <f>SUM(AJ6:AK6)</f>
        <v>78</v>
      </c>
      <c r="AJ6" s="261">
        <v>54</v>
      </c>
      <c r="AK6" s="261">
        <v>24</v>
      </c>
      <c r="AL6" s="261">
        <f>SUM(AM6:AN6)</f>
        <v>0</v>
      </c>
      <c r="AM6" s="261">
        <v>0</v>
      </c>
      <c r="AN6" s="261">
        <v>0</v>
      </c>
      <c r="AO6" s="261">
        <f>SUM(AP6:AQ6)</f>
        <v>5</v>
      </c>
      <c r="AP6" s="261">
        <v>3</v>
      </c>
      <c r="AQ6" s="261">
        <v>2</v>
      </c>
      <c r="AR6" s="261">
        <f>SUM(AS6:AT6)</f>
        <v>17</v>
      </c>
      <c r="AS6" s="261">
        <v>7</v>
      </c>
      <c r="AT6" s="261">
        <v>10</v>
      </c>
      <c r="AU6" s="261">
        <f>SUM(AV6:AW6)</f>
        <v>0</v>
      </c>
      <c r="AV6" s="261">
        <v>0</v>
      </c>
      <c r="AW6" s="261">
        <v>0</v>
      </c>
      <c r="AX6" s="261">
        <f>SUM(AY6:AZ6)</f>
        <v>6</v>
      </c>
      <c r="AY6" s="261">
        <v>3</v>
      </c>
      <c r="AZ6" s="261">
        <v>3</v>
      </c>
      <c r="BA6" s="261">
        <f>SUM(BB6:BC6)</f>
        <v>5</v>
      </c>
      <c r="BB6" s="261">
        <v>3</v>
      </c>
      <c r="BC6" s="261">
        <v>2</v>
      </c>
      <c r="BD6" s="261">
        <f>SUM(BE6:BF6)</f>
        <v>133</v>
      </c>
      <c r="BE6" s="261">
        <v>55</v>
      </c>
      <c r="BF6" s="261">
        <v>78</v>
      </c>
      <c r="BG6" s="261">
        <f>SUM(BH6:BI6)</f>
        <v>159</v>
      </c>
      <c r="BH6" s="261">
        <v>111</v>
      </c>
      <c r="BI6" s="204">
        <v>48</v>
      </c>
    </row>
    <row r="7" spans="1:61" s="250" customFormat="1" ht="27" customHeight="1">
      <c r="A7" s="249" t="s">
        <v>19</v>
      </c>
      <c r="B7" s="258">
        <f t="shared" si="0"/>
        <v>1211</v>
      </c>
      <c r="C7" s="258">
        <f t="shared" si="1"/>
        <v>703</v>
      </c>
      <c r="D7" s="258">
        <f t="shared" si="1"/>
        <v>508</v>
      </c>
      <c r="E7" s="261">
        <f t="shared" si="2"/>
        <v>27</v>
      </c>
      <c r="F7" s="261">
        <v>15</v>
      </c>
      <c r="G7" s="261">
        <v>12</v>
      </c>
      <c r="H7" s="261">
        <f t="shared" si="3"/>
        <v>351</v>
      </c>
      <c r="I7" s="261">
        <v>230</v>
      </c>
      <c r="J7" s="261">
        <v>121</v>
      </c>
      <c r="K7" s="261">
        <f t="shared" si="4"/>
        <v>2</v>
      </c>
      <c r="L7" s="261">
        <v>2</v>
      </c>
      <c r="M7" s="261">
        <v>0</v>
      </c>
      <c r="N7" s="261">
        <f t="shared" si="5"/>
        <v>76</v>
      </c>
      <c r="O7" s="261">
        <v>42</v>
      </c>
      <c r="P7" s="261">
        <v>34</v>
      </c>
      <c r="Q7" s="261">
        <f t="shared" si="6"/>
        <v>24</v>
      </c>
      <c r="R7" s="261">
        <v>9</v>
      </c>
      <c r="S7" s="261">
        <v>15</v>
      </c>
      <c r="T7" s="261">
        <f>SUM(U7:V7)</f>
        <v>24</v>
      </c>
      <c r="U7" s="261">
        <v>10</v>
      </c>
      <c r="V7" s="261">
        <v>14</v>
      </c>
      <c r="W7" s="261">
        <f>SUM(X7:Y7)</f>
        <v>0</v>
      </c>
      <c r="X7" s="261">
        <v>0</v>
      </c>
      <c r="Y7" s="261">
        <v>0</v>
      </c>
      <c r="Z7" s="261">
        <f>SUM(AA7:AB7)</f>
        <v>0</v>
      </c>
      <c r="AA7" s="261">
        <v>0</v>
      </c>
      <c r="AB7" s="261">
        <v>0</v>
      </c>
      <c r="AC7" s="261">
        <f>SUM(AD7:AE7)</f>
        <v>286</v>
      </c>
      <c r="AD7" s="261">
        <v>142</v>
      </c>
      <c r="AE7" s="261">
        <v>144</v>
      </c>
      <c r="AF7" s="261">
        <f>SUM(AG7:AH7)</f>
        <v>69</v>
      </c>
      <c r="AG7" s="261">
        <v>45</v>
      </c>
      <c r="AH7" s="261">
        <v>24</v>
      </c>
      <c r="AI7" s="261">
        <f>SUM(AJ7:AK7)</f>
        <v>71</v>
      </c>
      <c r="AJ7" s="261">
        <v>54</v>
      </c>
      <c r="AK7" s="261">
        <v>17</v>
      </c>
      <c r="AL7" s="261">
        <f>SUM(AM7:AN7)</f>
        <v>0</v>
      </c>
      <c r="AM7" s="261">
        <v>0</v>
      </c>
      <c r="AN7" s="261">
        <v>0</v>
      </c>
      <c r="AO7" s="261">
        <f>SUM(AP7:AQ7)</f>
        <v>8</v>
      </c>
      <c r="AP7" s="261">
        <v>3</v>
      </c>
      <c r="AQ7" s="261">
        <v>5</v>
      </c>
      <c r="AR7" s="261">
        <f>SUM(AS7:AT7)</f>
        <v>6</v>
      </c>
      <c r="AS7" s="261">
        <v>4</v>
      </c>
      <c r="AT7" s="261">
        <v>2</v>
      </c>
      <c r="AU7" s="261">
        <f>SUM(AV7:AW7)</f>
        <v>0</v>
      </c>
      <c r="AV7" s="261">
        <v>0</v>
      </c>
      <c r="AW7" s="261">
        <v>0</v>
      </c>
      <c r="AX7" s="261">
        <f>SUM(AY7:AZ7)</f>
        <v>6</v>
      </c>
      <c r="AY7" s="261">
        <v>2</v>
      </c>
      <c r="AZ7" s="261">
        <v>4</v>
      </c>
      <c r="BA7" s="261">
        <f>SUM(BB7:BC7)</f>
        <v>3</v>
      </c>
      <c r="BB7" s="261">
        <v>2</v>
      </c>
      <c r="BC7" s="261">
        <v>1</v>
      </c>
      <c r="BD7" s="261">
        <f>SUM(BE7:BF7)</f>
        <v>114</v>
      </c>
      <c r="BE7" s="261">
        <v>50</v>
      </c>
      <c r="BF7" s="261">
        <v>64</v>
      </c>
      <c r="BG7" s="261">
        <f>SUM(BH7:BI7)</f>
        <v>144</v>
      </c>
      <c r="BH7" s="261">
        <v>93</v>
      </c>
      <c r="BI7" s="204">
        <v>51</v>
      </c>
    </row>
    <row r="8" spans="1:61" s="250" customFormat="1" ht="27" customHeight="1">
      <c r="A8" s="249" t="s">
        <v>20</v>
      </c>
      <c r="B8" s="258">
        <f t="shared" si="0"/>
        <v>1213</v>
      </c>
      <c r="C8" s="258">
        <f t="shared" si="1"/>
        <v>716</v>
      </c>
      <c r="D8" s="258">
        <f t="shared" si="1"/>
        <v>497</v>
      </c>
      <c r="E8" s="261">
        <f t="shared" si="2"/>
        <v>31</v>
      </c>
      <c r="F8" s="261">
        <v>17</v>
      </c>
      <c r="G8" s="261">
        <v>14</v>
      </c>
      <c r="H8" s="261">
        <f t="shared" si="3"/>
        <v>357</v>
      </c>
      <c r="I8" s="261">
        <v>243</v>
      </c>
      <c r="J8" s="261">
        <v>114</v>
      </c>
      <c r="K8" s="261">
        <f t="shared" si="4"/>
        <v>2</v>
      </c>
      <c r="L8" s="261">
        <v>0</v>
      </c>
      <c r="M8" s="261">
        <v>2</v>
      </c>
      <c r="N8" s="261">
        <f t="shared" si="5"/>
        <v>78</v>
      </c>
      <c r="O8" s="261">
        <v>44</v>
      </c>
      <c r="P8" s="261">
        <v>34</v>
      </c>
      <c r="Q8" s="261">
        <f t="shared" si="6"/>
        <v>31</v>
      </c>
      <c r="R8" s="261">
        <v>21</v>
      </c>
      <c r="S8" s="261">
        <v>10</v>
      </c>
      <c r="T8" s="261">
        <f>SUM(U8:V8)</f>
        <v>20</v>
      </c>
      <c r="U8" s="261">
        <v>9</v>
      </c>
      <c r="V8" s="261">
        <v>11</v>
      </c>
      <c r="W8" s="261">
        <f>SUM(X8:Y8)</f>
        <v>0</v>
      </c>
      <c r="X8" s="261">
        <v>0</v>
      </c>
      <c r="Y8" s="261">
        <v>0</v>
      </c>
      <c r="Z8" s="261">
        <f>SUM(AA8:AB8)</f>
        <v>0</v>
      </c>
      <c r="AA8" s="261">
        <v>0</v>
      </c>
      <c r="AB8" s="261">
        <v>0</v>
      </c>
      <c r="AC8" s="261">
        <f>SUM(AD8:AE8)</f>
        <v>302</v>
      </c>
      <c r="AD8" s="261">
        <v>154</v>
      </c>
      <c r="AE8" s="261">
        <v>148</v>
      </c>
      <c r="AF8" s="261">
        <f>SUM(AG8:AH8)</f>
        <v>60</v>
      </c>
      <c r="AG8" s="261">
        <v>27</v>
      </c>
      <c r="AH8" s="261">
        <v>33</v>
      </c>
      <c r="AI8" s="261">
        <f>SUM(AJ8:AK8)</f>
        <v>58</v>
      </c>
      <c r="AJ8" s="261">
        <v>43</v>
      </c>
      <c r="AK8" s="261">
        <v>15</v>
      </c>
      <c r="AL8" s="261">
        <f>SUM(AM8:AN8)</f>
        <v>0</v>
      </c>
      <c r="AM8" s="261">
        <v>0</v>
      </c>
      <c r="AN8" s="261">
        <v>0</v>
      </c>
      <c r="AO8" s="261">
        <f>SUM(AP8:AQ8)</f>
        <v>11</v>
      </c>
      <c r="AP8" s="261">
        <v>3</v>
      </c>
      <c r="AQ8" s="261">
        <v>8</v>
      </c>
      <c r="AR8" s="261">
        <f>SUM(AS8:AT8)</f>
        <v>11</v>
      </c>
      <c r="AS8" s="261">
        <v>6</v>
      </c>
      <c r="AT8" s="261">
        <v>5</v>
      </c>
      <c r="AU8" s="261">
        <f>SUM(AV8:AW8)</f>
        <v>0</v>
      </c>
      <c r="AV8" s="261">
        <v>0</v>
      </c>
      <c r="AW8" s="261">
        <v>0</v>
      </c>
      <c r="AX8" s="261">
        <f>SUM(AY8:AZ8)</f>
        <v>5</v>
      </c>
      <c r="AY8" s="261">
        <v>3</v>
      </c>
      <c r="AZ8" s="261">
        <v>2</v>
      </c>
      <c r="BA8" s="261">
        <f>SUM(BB8:BC8)</f>
        <v>2</v>
      </c>
      <c r="BB8" s="261">
        <v>2</v>
      </c>
      <c r="BC8" s="261">
        <v>0</v>
      </c>
      <c r="BD8" s="261">
        <f>SUM(BE8:BF8)</f>
        <v>98</v>
      </c>
      <c r="BE8" s="261">
        <v>48</v>
      </c>
      <c r="BF8" s="261">
        <v>50</v>
      </c>
      <c r="BG8" s="261">
        <f>SUM(BH8:BI8)</f>
        <v>147</v>
      </c>
      <c r="BH8" s="261">
        <v>96</v>
      </c>
      <c r="BI8" s="204">
        <v>51</v>
      </c>
    </row>
    <row r="9" spans="1:61" s="250" customFormat="1" ht="27" customHeight="1">
      <c r="A9" s="249" t="s">
        <v>109</v>
      </c>
      <c r="B9" s="258">
        <f t="shared" si="0"/>
        <v>1264</v>
      </c>
      <c r="C9" s="258">
        <f t="shared" si="1"/>
        <v>738</v>
      </c>
      <c r="D9" s="258">
        <f t="shared" si="1"/>
        <v>526</v>
      </c>
      <c r="E9" s="261">
        <f t="shared" si="2"/>
        <v>34</v>
      </c>
      <c r="F9" s="261">
        <v>25</v>
      </c>
      <c r="G9" s="261">
        <v>9</v>
      </c>
      <c r="H9" s="261">
        <f t="shared" si="3"/>
        <v>356</v>
      </c>
      <c r="I9" s="261">
        <v>234</v>
      </c>
      <c r="J9" s="261">
        <v>122</v>
      </c>
      <c r="K9" s="261">
        <f t="shared" si="4"/>
        <v>3</v>
      </c>
      <c r="L9" s="261">
        <v>2</v>
      </c>
      <c r="M9" s="261">
        <v>1</v>
      </c>
      <c r="N9" s="261">
        <f t="shared" si="5"/>
        <v>70</v>
      </c>
      <c r="O9" s="261">
        <v>41</v>
      </c>
      <c r="P9" s="261">
        <v>29</v>
      </c>
      <c r="Q9" s="261">
        <f t="shared" si="6"/>
        <v>26</v>
      </c>
      <c r="R9" s="261">
        <v>8</v>
      </c>
      <c r="S9" s="261">
        <v>18</v>
      </c>
      <c r="T9" s="261">
        <f>SUM(U9:V9)</f>
        <v>27</v>
      </c>
      <c r="U9" s="261">
        <v>13</v>
      </c>
      <c r="V9" s="261">
        <v>14</v>
      </c>
      <c r="W9" s="261">
        <f>SUM(X9:Y9)</f>
        <v>0</v>
      </c>
      <c r="X9" s="261">
        <v>0</v>
      </c>
      <c r="Y9" s="261">
        <v>0</v>
      </c>
      <c r="Z9" s="261">
        <f>SUM(AA9:AB9)</f>
        <v>1</v>
      </c>
      <c r="AA9" s="261">
        <v>0</v>
      </c>
      <c r="AB9" s="261">
        <v>1</v>
      </c>
      <c r="AC9" s="261">
        <f>SUM(AD9:AE9)</f>
        <v>274</v>
      </c>
      <c r="AD9" s="261">
        <v>132</v>
      </c>
      <c r="AE9" s="261">
        <v>142</v>
      </c>
      <c r="AF9" s="261">
        <f>SUM(AG9:AH9)</f>
        <v>62</v>
      </c>
      <c r="AG9" s="261">
        <v>31</v>
      </c>
      <c r="AH9" s="261">
        <v>31</v>
      </c>
      <c r="AI9" s="261">
        <f>SUM(AJ9:AK9)</f>
        <v>63</v>
      </c>
      <c r="AJ9" s="261">
        <v>45</v>
      </c>
      <c r="AK9" s="261">
        <v>18</v>
      </c>
      <c r="AL9" s="261">
        <f>SUM(AM9:AN9)</f>
        <v>2</v>
      </c>
      <c r="AM9" s="261">
        <v>1</v>
      </c>
      <c r="AN9" s="261">
        <v>1</v>
      </c>
      <c r="AO9" s="261">
        <f>SUM(AP9:AQ9)</f>
        <v>14</v>
      </c>
      <c r="AP9" s="261">
        <v>4</v>
      </c>
      <c r="AQ9" s="261">
        <v>10</v>
      </c>
      <c r="AR9" s="261">
        <f>SUM(AS9:AT9)</f>
        <v>23</v>
      </c>
      <c r="AS9" s="261">
        <v>12</v>
      </c>
      <c r="AT9" s="261">
        <v>11</v>
      </c>
      <c r="AU9" s="261">
        <f>SUM(AV9:AW9)</f>
        <v>2</v>
      </c>
      <c r="AV9" s="261">
        <v>0</v>
      </c>
      <c r="AW9" s="261">
        <v>2</v>
      </c>
      <c r="AX9" s="261">
        <f>SUM(AY9:AZ9)</f>
        <v>1</v>
      </c>
      <c r="AY9" s="261">
        <v>0</v>
      </c>
      <c r="AZ9" s="261">
        <v>1</v>
      </c>
      <c r="BA9" s="261">
        <f>SUM(BB9:BC9)</f>
        <v>3</v>
      </c>
      <c r="BB9" s="261">
        <v>3</v>
      </c>
      <c r="BC9" s="261">
        <v>0</v>
      </c>
      <c r="BD9" s="261">
        <f>SUM(BE9:BF9)</f>
        <v>127</v>
      </c>
      <c r="BE9" s="261">
        <v>65</v>
      </c>
      <c r="BF9" s="261">
        <v>62</v>
      </c>
      <c r="BG9" s="261">
        <f>SUM(BH9:BI9)</f>
        <v>176</v>
      </c>
      <c r="BH9" s="261">
        <v>122</v>
      </c>
      <c r="BI9" s="204">
        <v>54</v>
      </c>
    </row>
    <row r="10" spans="1:61" s="250" customFormat="1" ht="27" customHeight="1">
      <c r="A10" s="249" t="s">
        <v>129</v>
      </c>
      <c r="B10" s="258">
        <f t="shared" si="0"/>
        <v>1340</v>
      </c>
      <c r="C10" s="258">
        <f t="shared" si="1"/>
        <v>778</v>
      </c>
      <c r="D10" s="258">
        <f t="shared" si="1"/>
        <v>562</v>
      </c>
      <c r="E10" s="261">
        <f t="shared" si="2"/>
        <v>31</v>
      </c>
      <c r="F10" s="261">
        <v>16</v>
      </c>
      <c r="G10" s="261">
        <v>15</v>
      </c>
      <c r="H10" s="261">
        <f t="shared" si="3"/>
        <v>374</v>
      </c>
      <c r="I10" s="261">
        <v>237</v>
      </c>
      <c r="J10" s="261">
        <v>137</v>
      </c>
      <c r="K10" s="261">
        <f t="shared" si="4"/>
        <v>2</v>
      </c>
      <c r="L10" s="261">
        <v>0</v>
      </c>
      <c r="M10" s="261">
        <v>2</v>
      </c>
      <c r="N10" s="261">
        <f t="shared" si="5"/>
        <v>79</v>
      </c>
      <c r="O10" s="261">
        <v>38</v>
      </c>
      <c r="P10" s="261">
        <v>41</v>
      </c>
      <c r="Q10" s="261">
        <f t="shared" si="6"/>
        <v>24</v>
      </c>
      <c r="R10" s="261">
        <v>11</v>
      </c>
      <c r="S10" s="261">
        <v>13</v>
      </c>
      <c r="T10" s="261">
        <f>SUM(U10:V10)</f>
        <v>39</v>
      </c>
      <c r="U10" s="261">
        <v>18</v>
      </c>
      <c r="V10" s="261">
        <v>21</v>
      </c>
      <c r="W10" s="261">
        <f>SUM(X10:Y10)</f>
        <v>0</v>
      </c>
      <c r="X10" s="261">
        <v>0</v>
      </c>
      <c r="Y10" s="261">
        <v>0</v>
      </c>
      <c r="Z10" s="261">
        <f>SUM(AA10:AB10)</f>
        <v>0</v>
      </c>
      <c r="AA10" s="261">
        <v>0</v>
      </c>
      <c r="AB10" s="261">
        <v>0</v>
      </c>
      <c r="AC10" s="261">
        <f>SUM(AD10:AE10)</f>
        <v>311</v>
      </c>
      <c r="AD10" s="261">
        <v>160</v>
      </c>
      <c r="AE10" s="261">
        <v>151</v>
      </c>
      <c r="AF10" s="261">
        <f>SUM(AG10:AH10)</f>
        <v>81</v>
      </c>
      <c r="AG10" s="261">
        <v>38</v>
      </c>
      <c r="AH10" s="261">
        <v>43</v>
      </c>
      <c r="AI10" s="261">
        <f>SUM(AJ10:AK10)</f>
        <v>71</v>
      </c>
      <c r="AJ10" s="261">
        <v>55</v>
      </c>
      <c r="AK10" s="261">
        <v>16</v>
      </c>
      <c r="AL10" s="261">
        <f>SUM(AM10:AN10)</f>
        <v>2</v>
      </c>
      <c r="AM10" s="261">
        <v>1</v>
      </c>
      <c r="AN10" s="261">
        <v>1</v>
      </c>
      <c r="AO10" s="261">
        <f>SUM(AP10:AQ10)</f>
        <v>12</v>
      </c>
      <c r="AP10" s="261">
        <v>4</v>
      </c>
      <c r="AQ10" s="261">
        <v>8</v>
      </c>
      <c r="AR10" s="261">
        <f>SUM(AS10:AT10)</f>
        <v>34</v>
      </c>
      <c r="AS10" s="261">
        <v>14</v>
      </c>
      <c r="AT10" s="261">
        <v>20</v>
      </c>
      <c r="AU10" s="261">
        <f>SUM(AV10:AW10)</f>
        <v>0</v>
      </c>
      <c r="AV10" s="261">
        <v>0</v>
      </c>
      <c r="AW10" s="261">
        <v>0</v>
      </c>
      <c r="AX10" s="261">
        <f>SUM(AY10:AZ10)</f>
        <v>2</v>
      </c>
      <c r="AY10" s="261">
        <v>1</v>
      </c>
      <c r="AZ10" s="261">
        <v>1</v>
      </c>
      <c r="BA10" s="261">
        <f>SUM(BB10:BC10)</f>
        <v>2</v>
      </c>
      <c r="BB10" s="261">
        <v>2</v>
      </c>
      <c r="BC10" s="261">
        <v>0</v>
      </c>
      <c r="BD10" s="261">
        <f>SUM(BE10:BF10)</f>
        <v>112</v>
      </c>
      <c r="BE10" s="261">
        <v>55</v>
      </c>
      <c r="BF10" s="261">
        <v>57</v>
      </c>
      <c r="BG10" s="261">
        <f>SUM(BH10:BI10)</f>
        <v>164</v>
      </c>
      <c r="BH10" s="261">
        <v>128</v>
      </c>
      <c r="BI10" s="204">
        <v>36</v>
      </c>
    </row>
    <row r="11" spans="1:61" s="250" customFormat="1" ht="27" customHeight="1">
      <c r="A11" s="249" t="s">
        <v>274</v>
      </c>
      <c r="B11" s="258">
        <f t="shared" si="0"/>
        <v>1364</v>
      </c>
      <c r="C11" s="258">
        <f t="shared" si="1"/>
        <v>784</v>
      </c>
      <c r="D11" s="258">
        <f t="shared" si="1"/>
        <v>580</v>
      </c>
      <c r="E11" s="258">
        <f t="shared" si="2"/>
        <v>33</v>
      </c>
      <c r="F11" s="261">
        <v>16</v>
      </c>
      <c r="G11" s="261">
        <v>17</v>
      </c>
      <c r="H11" s="261">
        <f t="shared" si="3"/>
        <v>356</v>
      </c>
      <c r="I11" s="261">
        <v>240</v>
      </c>
      <c r="J11" s="261">
        <v>116</v>
      </c>
      <c r="K11" s="261">
        <f t="shared" si="4"/>
        <v>2</v>
      </c>
      <c r="L11" s="261">
        <v>0</v>
      </c>
      <c r="M11" s="261">
        <v>2</v>
      </c>
      <c r="N11" s="261">
        <f t="shared" si="5"/>
        <v>54</v>
      </c>
      <c r="O11" s="261">
        <v>25</v>
      </c>
      <c r="P11" s="261">
        <v>29</v>
      </c>
      <c r="Q11" s="261">
        <f t="shared" si="6"/>
        <v>26</v>
      </c>
      <c r="R11" s="261">
        <v>13</v>
      </c>
      <c r="S11" s="261">
        <v>13</v>
      </c>
      <c r="T11" s="261">
        <v>37</v>
      </c>
      <c r="U11" s="261">
        <v>17</v>
      </c>
      <c r="V11" s="261">
        <v>20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f>AD11+AE11</f>
        <v>338</v>
      </c>
      <c r="AD11" s="261">
        <v>167</v>
      </c>
      <c r="AE11" s="261">
        <v>171</v>
      </c>
      <c r="AF11" s="261">
        <v>108</v>
      </c>
      <c r="AG11" s="261">
        <v>57</v>
      </c>
      <c r="AH11" s="261">
        <v>51</v>
      </c>
      <c r="AI11" s="261">
        <v>101</v>
      </c>
      <c r="AJ11" s="261">
        <v>75</v>
      </c>
      <c r="AK11" s="261">
        <v>26</v>
      </c>
      <c r="AL11" s="261">
        <v>2</v>
      </c>
      <c r="AM11" s="261">
        <v>0</v>
      </c>
      <c r="AN11" s="261">
        <v>2</v>
      </c>
      <c r="AO11" s="261">
        <v>10</v>
      </c>
      <c r="AP11" s="261">
        <v>1</v>
      </c>
      <c r="AQ11" s="261">
        <v>9</v>
      </c>
      <c r="AR11" s="261">
        <v>33</v>
      </c>
      <c r="AS11" s="261">
        <v>16</v>
      </c>
      <c r="AT11" s="261">
        <v>17</v>
      </c>
      <c r="AU11" s="261">
        <v>0</v>
      </c>
      <c r="AV11" s="261">
        <v>0</v>
      </c>
      <c r="AW11" s="261">
        <v>0</v>
      </c>
      <c r="AX11" s="261">
        <v>2</v>
      </c>
      <c r="AY11" s="261">
        <v>1</v>
      </c>
      <c r="AZ11" s="261">
        <v>1</v>
      </c>
      <c r="BA11" s="261">
        <v>1</v>
      </c>
      <c r="BB11" s="261">
        <v>1</v>
      </c>
      <c r="BC11" s="261">
        <v>0</v>
      </c>
      <c r="BD11" s="261">
        <v>96</v>
      </c>
      <c r="BE11" s="261">
        <v>43</v>
      </c>
      <c r="BF11" s="261">
        <v>53</v>
      </c>
      <c r="BG11" s="261">
        <v>165</v>
      </c>
      <c r="BH11" s="261">
        <v>112</v>
      </c>
      <c r="BI11" s="204">
        <v>53</v>
      </c>
    </row>
    <row r="12" spans="1:61" s="250" customFormat="1" ht="12.75" customHeight="1">
      <c r="A12" s="274"/>
      <c r="B12" s="168"/>
      <c r="C12" s="168"/>
      <c r="D12" s="16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</row>
    <row r="13" spans="1:61" s="247" customFormat="1" ht="22.5" customHeight="1">
      <c r="A13" s="1" t="s">
        <v>301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</sheetData>
  <sheetProtection/>
  <mergeCells count="22">
    <mergeCell ref="A1:C1"/>
    <mergeCell ref="A4:A5"/>
    <mergeCell ref="B4:D4"/>
    <mergeCell ref="E4:G4"/>
    <mergeCell ref="H4:J4"/>
    <mergeCell ref="AC4:AE4"/>
    <mergeCell ref="AF4:AH4"/>
    <mergeCell ref="K4:M4"/>
    <mergeCell ref="N4:P4"/>
    <mergeCell ref="Q4:S4"/>
    <mergeCell ref="T4:V4"/>
    <mergeCell ref="W4:Y4"/>
    <mergeCell ref="Z4:AB4"/>
    <mergeCell ref="AI4:AK4"/>
    <mergeCell ref="AL4:AN4"/>
    <mergeCell ref="AO4:AQ4"/>
    <mergeCell ref="AR4:AT4"/>
    <mergeCell ref="BG4:BI4"/>
    <mergeCell ref="AU4:AW4"/>
    <mergeCell ref="AX4:AZ4"/>
    <mergeCell ref="BA4:BC4"/>
    <mergeCell ref="BD4:BF4"/>
  </mergeCells>
  <printOptions/>
  <pageMargins left="0.2" right="0.2" top="1" bottom="1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18" sqref="D18"/>
    </sheetView>
  </sheetViews>
  <sheetFormatPr defaultColWidth="8.88671875" defaultRowHeight="13.5"/>
  <cols>
    <col min="1" max="1" width="10.3359375" style="245" customWidth="1"/>
    <col min="2" max="2" width="15.88671875" style="245" customWidth="1"/>
    <col min="3" max="3" width="12.6640625" style="245" bestFit="1" customWidth="1"/>
    <col min="4" max="5" width="17.77734375" style="245" customWidth="1"/>
    <col min="6" max="16384" width="8.88671875" style="245" customWidth="1"/>
  </cols>
  <sheetData>
    <row r="1" spans="1:3" ht="13.5">
      <c r="A1" s="359" t="s">
        <v>310</v>
      </c>
      <c r="B1" s="359"/>
      <c r="C1" s="359"/>
    </row>
    <row r="2" s="248" customFormat="1" ht="13.5"/>
    <row r="3" s="1" customFormat="1" ht="22.5" customHeight="1">
      <c r="A3" s="1" t="s">
        <v>302</v>
      </c>
    </row>
    <row r="4" spans="1:5" s="30" customFormat="1" ht="27" customHeight="1">
      <c r="A4" s="4" t="s">
        <v>315</v>
      </c>
      <c r="B4" s="7" t="s">
        <v>312</v>
      </c>
      <c r="C4" s="7" t="s">
        <v>303</v>
      </c>
      <c r="D4" s="7" t="s">
        <v>304</v>
      </c>
      <c r="E4" s="54" t="s">
        <v>313</v>
      </c>
    </row>
    <row r="5" spans="1:5" s="1" customFormat="1" ht="27" customHeight="1">
      <c r="A5" s="249" t="s">
        <v>305</v>
      </c>
      <c r="B5" s="261">
        <f>SUM(C5:D5)</f>
        <v>89079</v>
      </c>
      <c r="C5" s="266">
        <v>18231</v>
      </c>
      <c r="D5" s="266">
        <v>70848</v>
      </c>
      <c r="E5" s="275">
        <f>C5/B5*100</f>
        <v>20.466103121947935</v>
      </c>
    </row>
    <row r="6" spans="1:5" s="1" customFormat="1" ht="27" customHeight="1">
      <c r="A6" s="249" t="s">
        <v>17</v>
      </c>
      <c r="B6" s="261">
        <f>SUM(C6:D6)</f>
        <v>83952</v>
      </c>
      <c r="C6" s="266">
        <v>20361</v>
      </c>
      <c r="D6" s="266">
        <v>63591</v>
      </c>
      <c r="E6" s="275">
        <f>C6/B6*100</f>
        <v>24.25314465408805</v>
      </c>
    </row>
    <row r="7" spans="1:5" s="1" customFormat="1" ht="27" customHeight="1">
      <c r="A7" s="249" t="s">
        <v>306</v>
      </c>
      <c r="B7" s="261">
        <f>SUM(C7:D7)</f>
        <v>79686</v>
      </c>
      <c r="C7" s="266">
        <v>23094</v>
      </c>
      <c r="D7" s="266">
        <v>56592</v>
      </c>
      <c r="E7" s="275">
        <f>C7/B7*100</f>
        <v>28.98125141179128</v>
      </c>
    </row>
    <row r="8" spans="1:5" s="1" customFormat="1" ht="12.75" customHeight="1">
      <c r="A8" s="241"/>
      <c r="B8" s="6"/>
      <c r="C8" s="6"/>
      <c r="D8" s="6"/>
      <c r="E8" s="274"/>
    </row>
    <row r="9" spans="1:5" s="1" customFormat="1" ht="15" customHeight="1">
      <c r="A9" s="1" t="s">
        <v>307</v>
      </c>
      <c r="B9" s="6"/>
      <c r="C9" s="6"/>
      <c r="D9" s="6"/>
      <c r="E9" s="6"/>
    </row>
    <row r="10" s="1" customFormat="1" ht="15" customHeight="1">
      <c r="A10" s="1" t="s">
        <v>308</v>
      </c>
    </row>
    <row r="11" s="1" customFormat="1" ht="15" customHeight="1">
      <c r="A11" s="1" t="s">
        <v>309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7">
      <selection activeCell="J25" sqref="J25"/>
    </sheetView>
  </sheetViews>
  <sheetFormatPr defaultColWidth="8.88671875" defaultRowHeight="13.5"/>
  <cols>
    <col min="1" max="1" width="11.10546875" style="0" customWidth="1"/>
    <col min="2" max="2" width="6.77734375" style="0" customWidth="1"/>
    <col min="3" max="8" width="7.77734375" style="0" customWidth="1"/>
    <col min="9" max="11" width="6.3359375" style="0" customWidth="1"/>
    <col min="12" max="12" width="6.77734375" style="184" customWidth="1"/>
    <col min="13" max="13" width="6.77734375" style="177" customWidth="1"/>
    <col min="14" max="14" width="6.77734375" style="170" customWidth="1"/>
    <col min="15" max="15" width="6.77734375" style="0" customWidth="1"/>
  </cols>
  <sheetData>
    <row r="1" spans="1:13" ht="20.25" customHeight="1">
      <c r="A1" s="299" t="s">
        <v>266</v>
      </c>
      <c r="B1" s="299"/>
      <c r="C1" s="299"/>
      <c r="D1" s="299"/>
      <c r="E1" s="299"/>
      <c r="F1" s="299"/>
      <c r="G1" s="1"/>
      <c r="H1" s="1"/>
      <c r="I1" s="1"/>
      <c r="J1" s="1"/>
      <c r="K1" s="1"/>
      <c r="L1" s="178"/>
      <c r="M1" s="169"/>
    </row>
    <row r="2" spans="1:13" ht="15" customHeight="1">
      <c r="A2" s="221"/>
      <c r="B2" s="221"/>
      <c r="C2" s="221"/>
      <c r="D2" s="221"/>
      <c r="E2" s="221"/>
      <c r="F2" s="221"/>
      <c r="G2" s="1"/>
      <c r="H2" s="1"/>
      <c r="I2" s="1"/>
      <c r="J2" s="1"/>
      <c r="K2" s="1"/>
      <c r="L2" s="178"/>
      <c r="M2" s="169"/>
    </row>
    <row r="3" spans="1:25" s="59" customFormat="1" ht="20.25" customHeight="1">
      <c r="A3" s="56" t="s">
        <v>267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79"/>
      <c r="M3" s="90"/>
      <c r="N3" s="90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s="59" customFormat="1" ht="22.5" customHeight="1">
      <c r="A4" s="311" t="s">
        <v>268</v>
      </c>
      <c r="B4" s="304" t="s">
        <v>140</v>
      </c>
      <c r="C4" s="304" t="s">
        <v>117</v>
      </c>
      <c r="D4" s="304"/>
      <c r="E4" s="304"/>
      <c r="F4" s="304"/>
      <c r="G4" s="304"/>
      <c r="H4" s="304"/>
      <c r="I4" s="304"/>
      <c r="J4" s="304"/>
      <c r="K4" s="304"/>
      <c r="L4" s="308" t="s">
        <v>118</v>
      </c>
      <c r="M4" s="305" t="s">
        <v>144</v>
      </c>
      <c r="N4" s="285" t="s">
        <v>119</v>
      </c>
      <c r="O4" s="276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s="59" customFormat="1" ht="21.75" customHeight="1">
      <c r="A5" s="311"/>
      <c r="B5" s="304"/>
      <c r="C5" s="279" t="s">
        <v>120</v>
      </c>
      <c r="D5" s="304"/>
      <c r="E5" s="304"/>
      <c r="F5" s="279" t="s">
        <v>121</v>
      </c>
      <c r="G5" s="304"/>
      <c r="H5" s="304"/>
      <c r="I5" s="279" t="s">
        <v>122</v>
      </c>
      <c r="J5" s="304"/>
      <c r="K5" s="304"/>
      <c r="L5" s="309"/>
      <c r="M5" s="306"/>
      <c r="N5" s="277"/>
      <c r="O5" s="278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s="59" customFormat="1" ht="19.5" customHeight="1">
      <c r="A6" s="311"/>
      <c r="B6" s="304"/>
      <c r="C6" s="66" t="s">
        <v>107</v>
      </c>
      <c r="D6" s="58" t="s">
        <v>110</v>
      </c>
      <c r="E6" s="58" t="s">
        <v>111</v>
      </c>
      <c r="F6" s="66" t="s">
        <v>107</v>
      </c>
      <c r="G6" s="58" t="s">
        <v>110</v>
      </c>
      <c r="H6" s="58" t="s">
        <v>111</v>
      </c>
      <c r="I6" s="67"/>
      <c r="J6" s="58" t="s">
        <v>110</v>
      </c>
      <c r="K6" s="58" t="s">
        <v>111</v>
      </c>
      <c r="L6" s="310"/>
      <c r="M6" s="307"/>
      <c r="N6" s="171"/>
      <c r="O6" s="68" t="s">
        <v>123</v>
      </c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15" s="60" customFormat="1" ht="19.5" customHeight="1">
      <c r="A7" s="12" t="s">
        <v>18</v>
      </c>
      <c r="B7" s="147">
        <v>89795</v>
      </c>
      <c r="C7" s="147">
        <f>D7+E7</f>
        <v>245587</v>
      </c>
      <c r="D7" s="147">
        <f aca="true" t="shared" si="0" ref="D7:E9">G7+J7</f>
        <v>125112</v>
      </c>
      <c r="E7" s="147">
        <f t="shared" si="0"/>
        <v>120475</v>
      </c>
      <c r="F7" s="147">
        <f>G7+H7</f>
        <v>243560</v>
      </c>
      <c r="G7" s="147">
        <v>123786</v>
      </c>
      <c r="H7" s="147">
        <v>119774</v>
      </c>
      <c r="I7" s="147">
        <f>J7+K7</f>
        <v>2027</v>
      </c>
      <c r="J7" s="147">
        <v>1326</v>
      </c>
      <c r="K7" s="147">
        <v>701</v>
      </c>
      <c r="L7" s="180">
        <f>C7/B7</f>
        <v>2.734974107689738</v>
      </c>
      <c r="M7" s="147">
        <v>20466</v>
      </c>
      <c r="N7" s="69">
        <f aca="true" t="shared" si="1" ref="N7:N12">C7/O7</f>
        <v>14017.522831050228</v>
      </c>
      <c r="O7" s="70">
        <v>17.52</v>
      </c>
    </row>
    <row r="8" spans="1:15" s="60" customFormat="1" ht="19.5" customHeight="1">
      <c r="A8" s="12" t="s">
        <v>19</v>
      </c>
      <c r="B8" s="147">
        <v>89005</v>
      </c>
      <c r="C8" s="147">
        <f>D8+E8</f>
        <v>239868</v>
      </c>
      <c r="D8" s="147">
        <f t="shared" si="0"/>
        <v>122093</v>
      </c>
      <c r="E8" s="147">
        <f t="shared" si="0"/>
        <v>117775</v>
      </c>
      <c r="F8" s="147">
        <f>G8+H8</f>
        <v>237757</v>
      </c>
      <c r="G8" s="163">
        <v>120792</v>
      </c>
      <c r="H8" s="163">
        <v>116965</v>
      </c>
      <c r="I8" s="147">
        <f>J8+K8</f>
        <v>2111</v>
      </c>
      <c r="J8" s="163">
        <v>1301</v>
      </c>
      <c r="K8" s="163">
        <v>810</v>
      </c>
      <c r="L8" s="180">
        <f>C8/B8</f>
        <v>2.694994663221167</v>
      </c>
      <c r="M8" s="147">
        <v>22078</v>
      </c>
      <c r="N8" s="69">
        <f t="shared" si="1"/>
        <v>13691.09589041096</v>
      </c>
      <c r="O8" s="70">
        <v>17.52</v>
      </c>
    </row>
    <row r="9" spans="1:15" s="60" customFormat="1" ht="19.5" customHeight="1">
      <c r="A9" s="12" t="s">
        <v>20</v>
      </c>
      <c r="B9" s="147">
        <v>87470</v>
      </c>
      <c r="C9" s="147">
        <f>D9+E9</f>
        <v>230761</v>
      </c>
      <c r="D9" s="147">
        <f t="shared" si="0"/>
        <v>117530</v>
      </c>
      <c r="E9" s="147">
        <f t="shared" si="0"/>
        <v>113231</v>
      </c>
      <c r="F9" s="147">
        <f>G9+H9</f>
        <v>228720</v>
      </c>
      <c r="G9" s="163">
        <v>116348</v>
      </c>
      <c r="H9" s="163">
        <v>112372</v>
      </c>
      <c r="I9" s="147">
        <f>J9+K9</f>
        <v>2041</v>
      </c>
      <c r="J9" s="163">
        <v>1182</v>
      </c>
      <c r="K9" s="163">
        <v>859</v>
      </c>
      <c r="L9" s="180">
        <f>C9/B9</f>
        <v>2.638173087915857</v>
      </c>
      <c r="M9" s="147">
        <v>23050</v>
      </c>
      <c r="N9" s="69">
        <f t="shared" si="1"/>
        <v>13201.430205949657</v>
      </c>
      <c r="O9" s="70">
        <v>17.48</v>
      </c>
    </row>
    <row r="10" spans="1:15" s="60" customFormat="1" ht="19.5" customHeight="1">
      <c r="A10" s="12" t="s">
        <v>109</v>
      </c>
      <c r="B10" s="147">
        <v>88112</v>
      </c>
      <c r="C10" s="147">
        <v>227006</v>
      </c>
      <c r="D10" s="147">
        <v>115500</v>
      </c>
      <c r="E10" s="147">
        <v>111506</v>
      </c>
      <c r="F10" s="147">
        <v>225193</v>
      </c>
      <c r="G10" s="163">
        <v>114448</v>
      </c>
      <c r="H10" s="163">
        <v>110745</v>
      </c>
      <c r="I10" s="147">
        <v>1813</v>
      </c>
      <c r="J10" s="163">
        <v>1052</v>
      </c>
      <c r="K10" s="163">
        <v>761</v>
      </c>
      <c r="L10" s="180">
        <f>C10/B10</f>
        <v>2.576334664971854</v>
      </c>
      <c r="M10" s="147">
        <v>24211</v>
      </c>
      <c r="N10" s="69">
        <f t="shared" si="1"/>
        <v>12986.613272311213</v>
      </c>
      <c r="O10" s="70">
        <v>17.48</v>
      </c>
    </row>
    <row r="11" spans="1:15" s="60" customFormat="1" ht="19.5" customHeight="1">
      <c r="A11" s="12" t="s">
        <v>129</v>
      </c>
      <c r="B11" s="147">
        <v>91134</v>
      </c>
      <c r="C11" s="147">
        <v>226394</v>
      </c>
      <c r="D11" s="147">
        <v>115341</v>
      </c>
      <c r="E11" s="147">
        <v>111053</v>
      </c>
      <c r="F11" s="147">
        <v>224618</v>
      </c>
      <c r="G11" s="162">
        <v>114300</v>
      </c>
      <c r="H11" s="163">
        <v>110318</v>
      </c>
      <c r="I11" s="147">
        <v>1776</v>
      </c>
      <c r="J11" s="163">
        <v>1041</v>
      </c>
      <c r="K11" s="163">
        <v>735</v>
      </c>
      <c r="L11" s="180">
        <f>C11/B11</f>
        <v>2.484188118594597</v>
      </c>
      <c r="M11" s="147">
        <v>25367</v>
      </c>
      <c r="N11" s="69">
        <f t="shared" si="1"/>
        <v>12951.601830663616</v>
      </c>
      <c r="O11" s="70">
        <v>17.48</v>
      </c>
    </row>
    <row r="12" spans="1:15" s="60" customFormat="1" ht="19.5" customHeight="1">
      <c r="A12" s="264" t="s">
        <v>274</v>
      </c>
      <c r="B12" s="147">
        <v>91355</v>
      </c>
      <c r="C12" s="147">
        <f>SUM(D12:E12)</f>
        <v>224552</v>
      </c>
      <c r="D12" s="147">
        <f>SUM(G12,J12)</f>
        <v>114271</v>
      </c>
      <c r="E12" s="147">
        <f>SUM(H12,K12)</f>
        <v>110281</v>
      </c>
      <c r="F12" s="147">
        <f>SUM(G12:H12)</f>
        <v>222619</v>
      </c>
      <c r="G12" s="162">
        <v>113135</v>
      </c>
      <c r="H12" s="163">
        <v>109484</v>
      </c>
      <c r="I12" s="147">
        <f>SUM(J12:K12)</f>
        <v>1933</v>
      </c>
      <c r="J12" s="163">
        <v>1136</v>
      </c>
      <c r="K12" s="163">
        <v>797</v>
      </c>
      <c r="L12" s="180">
        <f>AVERAGE(L14:L30)</f>
        <v>2.4473907263524914</v>
      </c>
      <c r="M12" s="147">
        <v>26117</v>
      </c>
      <c r="N12" s="69">
        <f t="shared" si="1"/>
        <v>12846.224256292906</v>
      </c>
      <c r="O12" s="70">
        <v>17.48</v>
      </c>
    </row>
    <row r="13" spans="1:15" s="1" customFormat="1" ht="19.5" customHeight="1">
      <c r="A13" s="251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262"/>
      <c r="M13" s="168"/>
      <c r="N13" s="263"/>
      <c r="O13" s="123"/>
    </row>
    <row r="14" spans="1:15" s="60" customFormat="1" ht="19.5" customHeight="1">
      <c r="A14" s="252" t="s">
        <v>21</v>
      </c>
      <c r="B14" s="104">
        <v>5036</v>
      </c>
      <c r="C14" s="147">
        <f>D14+E14</f>
        <v>12468</v>
      </c>
      <c r="D14" s="147">
        <f>G14+J14</f>
        <v>6128</v>
      </c>
      <c r="E14" s="147">
        <f>H14+K14</f>
        <v>6340</v>
      </c>
      <c r="F14" s="147">
        <f>G14+H14</f>
        <v>12378</v>
      </c>
      <c r="G14" s="22">
        <v>6093</v>
      </c>
      <c r="H14" s="22">
        <v>6285</v>
      </c>
      <c r="I14" s="147">
        <f>J14+K14</f>
        <v>90</v>
      </c>
      <c r="J14" s="22">
        <v>35</v>
      </c>
      <c r="K14" s="22">
        <v>55</v>
      </c>
      <c r="L14" s="180">
        <f>C14/B14</f>
        <v>2.475774424146148</v>
      </c>
      <c r="M14" s="147">
        <v>1410</v>
      </c>
      <c r="N14" s="69">
        <f aca="true" t="shared" si="2" ref="N14:N30">C14/O14</f>
        <v>26527.659574468085</v>
      </c>
      <c r="O14" s="267">
        <v>0.47</v>
      </c>
    </row>
    <row r="15" spans="1:15" s="60" customFormat="1" ht="19.5" customHeight="1">
      <c r="A15" s="252" t="s">
        <v>22</v>
      </c>
      <c r="B15" s="104">
        <v>5483</v>
      </c>
      <c r="C15" s="147">
        <f aca="true" t="shared" si="3" ref="C15:C30">D15+E15</f>
        <v>12978</v>
      </c>
      <c r="D15" s="147">
        <f aca="true" t="shared" si="4" ref="D15:D30">G15+J15</f>
        <v>6486</v>
      </c>
      <c r="E15" s="147">
        <f aca="true" t="shared" si="5" ref="E15:E30">H15+K15</f>
        <v>6492</v>
      </c>
      <c r="F15" s="147">
        <f aca="true" t="shared" si="6" ref="F15:F30">G15+H15</f>
        <v>12921</v>
      </c>
      <c r="G15" s="22">
        <v>6468</v>
      </c>
      <c r="H15" s="22">
        <v>6453</v>
      </c>
      <c r="I15" s="147">
        <f aca="true" t="shared" si="7" ref="I15:I30">J15+K15</f>
        <v>57</v>
      </c>
      <c r="J15" s="22">
        <v>18</v>
      </c>
      <c r="K15" s="22">
        <v>39</v>
      </c>
      <c r="L15" s="180">
        <f aca="true" t="shared" si="8" ref="L15:L30">C15/B15</f>
        <v>2.3669523983220864</v>
      </c>
      <c r="M15" s="147">
        <v>1873</v>
      </c>
      <c r="N15" s="69">
        <f t="shared" si="2"/>
        <v>19966.153846153844</v>
      </c>
      <c r="O15" s="267">
        <v>0.65</v>
      </c>
    </row>
    <row r="16" spans="1:15" s="60" customFormat="1" ht="19.5" customHeight="1">
      <c r="A16" s="252" t="s">
        <v>23</v>
      </c>
      <c r="B16" s="104">
        <v>7704</v>
      </c>
      <c r="C16" s="147">
        <f t="shared" si="3"/>
        <v>20117</v>
      </c>
      <c r="D16" s="147">
        <f t="shared" si="4"/>
        <v>9935</v>
      </c>
      <c r="E16" s="147">
        <f t="shared" si="5"/>
        <v>10182</v>
      </c>
      <c r="F16" s="147">
        <f t="shared" si="6"/>
        <v>20037</v>
      </c>
      <c r="G16" s="22">
        <v>9902</v>
      </c>
      <c r="H16" s="22">
        <v>10135</v>
      </c>
      <c r="I16" s="147">
        <f t="shared" si="7"/>
        <v>80</v>
      </c>
      <c r="J16" s="22">
        <v>33</v>
      </c>
      <c r="K16" s="22">
        <v>47</v>
      </c>
      <c r="L16" s="180">
        <f t="shared" si="8"/>
        <v>2.6112409138110073</v>
      </c>
      <c r="M16" s="147">
        <v>1993</v>
      </c>
      <c r="N16" s="69">
        <f t="shared" si="2"/>
        <v>26469.736842105263</v>
      </c>
      <c r="O16" s="267">
        <v>0.76</v>
      </c>
    </row>
    <row r="17" spans="1:15" s="60" customFormat="1" ht="19.5" customHeight="1">
      <c r="A17" s="252" t="s">
        <v>24</v>
      </c>
      <c r="B17" s="104">
        <v>5526</v>
      </c>
      <c r="C17" s="147">
        <f t="shared" si="3"/>
        <v>13545</v>
      </c>
      <c r="D17" s="147">
        <f t="shared" si="4"/>
        <v>7010</v>
      </c>
      <c r="E17" s="147">
        <f t="shared" si="5"/>
        <v>6535</v>
      </c>
      <c r="F17" s="147">
        <f t="shared" si="6"/>
        <v>13317</v>
      </c>
      <c r="G17" s="22">
        <v>6884</v>
      </c>
      <c r="H17" s="22">
        <v>6433</v>
      </c>
      <c r="I17" s="147">
        <f t="shared" si="7"/>
        <v>228</v>
      </c>
      <c r="J17" s="22">
        <v>126</v>
      </c>
      <c r="K17" s="22">
        <v>102</v>
      </c>
      <c r="L17" s="180">
        <f t="shared" si="8"/>
        <v>2.45114006514658</v>
      </c>
      <c r="M17" s="147">
        <v>1640</v>
      </c>
      <c r="N17" s="69">
        <f t="shared" si="2"/>
        <v>21164.0625</v>
      </c>
      <c r="O17" s="267">
        <v>0.64</v>
      </c>
    </row>
    <row r="18" spans="1:15" s="60" customFormat="1" ht="19.5" customHeight="1">
      <c r="A18" s="252" t="s">
        <v>25</v>
      </c>
      <c r="B18" s="104">
        <v>5860</v>
      </c>
      <c r="C18" s="147">
        <f t="shared" si="3"/>
        <v>13195</v>
      </c>
      <c r="D18" s="147">
        <f t="shared" si="4"/>
        <v>6697</v>
      </c>
      <c r="E18" s="147">
        <f t="shared" si="5"/>
        <v>6498</v>
      </c>
      <c r="F18" s="147">
        <f t="shared" si="6"/>
        <v>13153</v>
      </c>
      <c r="G18" s="22">
        <v>6688</v>
      </c>
      <c r="H18" s="22">
        <v>6465</v>
      </c>
      <c r="I18" s="147">
        <f t="shared" si="7"/>
        <v>42</v>
      </c>
      <c r="J18" s="22">
        <v>9</v>
      </c>
      <c r="K18" s="22">
        <v>33</v>
      </c>
      <c r="L18" s="180">
        <f t="shared" si="8"/>
        <v>2.2517064846416384</v>
      </c>
      <c r="M18" s="253">
        <v>2266</v>
      </c>
      <c r="N18" s="69">
        <f t="shared" si="2"/>
        <v>26928.571428571428</v>
      </c>
      <c r="O18" s="267">
        <v>0.49</v>
      </c>
    </row>
    <row r="19" spans="1:15" s="60" customFormat="1" ht="19.5" customHeight="1">
      <c r="A19" s="252" t="s">
        <v>26</v>
      </c>
      <c r="B19" s="104">
        <v>4985</v>
      </c>
      <c r="C19" s="147">
        <f t="shared" si="3"/>
        <v>12599</v>
      </c>
      <c r="D19" s="147">
        <f t="shared" si="4"/>
        <v>6250</v>
      </c>
      <c r="E19" s="147">
        <f t="shared" si="5"/>
        <v>6349</v>
      </c>
      <c r="F19" s="147">
        <f t="shared" si="6"/>
        <v>12566</v>
      </c>
      <c r="G19" s="22">
        <v>6241</v>
      </c>
      <c r="H19" s="22">
        <v>6325</v>
      </c>
      <c r="I19" s="147">
        <f t="shared" si="7"/>
        <v>33</v>
      </c>
      <c r="J19" s="22">
        <v>9</v>
      </c>
      <c r="K19" s="22">
        <v>24</v>
      </c>
      <c r="L19" s="180">
        <f t="shared" si="8"/>
        <v>2.527382146439318</v>
      </c>
      <c r="M19" s="253">
        <v>1479</v>
      </c>
      <c r="N19" s="69">
        <f t="shared" si="2"/>
        <v>32305.128205128203</v>
      </c>
      <c r="O19" s="267">
        <v>0.39</v>
      </c>
    </row>
    <row r="20" spans="1:15" s="60" customFormat="1" ht="19.5" customHeight="1">
      <c r="A20" s="252" t="s">
        <v>27</v>
      </c>
      <c r="B20" s="104">
        <v>3674</v>
      </c>
      <c r="C20" s="147">
        <f t="shared" si="3"/>
        <v>8361</v>
      </c>
      <c r="D20" s="147">
        <f t="shared" si="4"/>
        <v>4242</v>
      </c>
      <c r="E20" s="147">
        <f t="shared" si="5"/>
        <v>4119</v>
      </c>
      <c r="F20" s="147">
        <f t="shared" si="6"/>
        <v>8329</v>
      </c>
      <c r="G20" s="22">
        <v>4230</v>
      </c>
      <c r="H20" s="22">
        <v>4099</v>
      </c>
      <c r="I20" s="147">
        <f t="shared" si="7"/>
        <v>32</v>
      </c>
      <c r="J20" s="22">
        <v>12</v>
      </c>
      <c r="K20" s="22">
        <v>20</v>
      </c>
      <c r="L20" s="180">
        <f t="shared" si="8"/>
        <v>2.275721284703321</v>
      </c>
      <c r="M20" s="121">
        <v>1224</v>
      </c>
      <c r="N20" s="69">
        <f t="shared" si="2"/>
        <v>29860.714285714283</v>
      </c>
      <c r="O20" s="267">
        <v>0.28</v>
      </c>
    </row>
    <row r="21" spans="1:15" s="60" customFormat="1" ht="19.5" customHeight="1">
      <c r="A21" s="252" t="s">
        <v>28</v>
      </c>
      <c r="B21" s="104">
        <v>4048</v>
      </c>
      <c r="C21" s="147">
        <f t="shared" si="3"/>
        <v>10037</v>
      </c>
      <c r="D21" s="147">
        <f t="shared" si="4"/>
        <v>5078</v>
      </c>
      <c r="E21" s="147">
        <f t="shared" si="5"/>
        <v>4959</v>
      </c>
      <c r="F21" s="147">
        <f t="shared" si="6"/>
        <v>9999</v>
      </c>
      <c r="G21" s="22">
        <v>5070</v>
      </c>
      <c r="H21" s="22">
        <v>4929</v>
      </c>
      <c r="I21" s="147">
        <f t="shared" si="7"/>
        <v>38</v>
      </c>
      <c r="J21" s="22">
        <v>8</v>
      </c>
      <c r="K21" s="22">
        <v>30</v>
      </c>
      <c r="L21" s="180">
        <f t="shared" si="8"/>
        <v>2.47949604743083</v>
      </c>
      <c r="M21" s="121">
        <v>1245</v>
      </c>
      <c r="N21" s="69">
        <f t="shared" si="2"/>
        <v>37174.07407407407</v>
      </c>
      <c r="O21" s="267">
        <v>0.27</v>
      </c>
    </row>
    <row r="22" spans="1:15" s="60" customFormat="1" ht="19.5" customHeight="1">
      <c r="A22" s="252" t="s">
        <v>29</v>
      </c>
      <c r="B22" s="104">
        <v>6491</v>
      </c>
      <c r="C22" s="147">
        <f t="shared" si="3"/>
        <v>14799</v>
      </c>
      <c r="D22" s="147">
        <f t="shared" si="4"/>
        <v>7925</v>
      </c>
      <c r="E22" s="147">
        <f t="shared" si="5"/>
        <v>6874</v>
      </c>
      <c r="F22" s="147">
        <f t="shared" si="6"/>
        <v>14363</v>
      </c>
      <c r="G22" s="22">
        <v>7592</v>
      </c>
      <c r="H22" s="22">
        <v>6771</v>
      </c>
      <c r="I22" s="147">
        <f t="shared" si="7"/>
        <v>436</v>
      </c>
      <c r="J22" s="22">
        <v>333</v>
      </c>
      <c r="K22" s="22">
        <v>103</v>
      </c>
      <c r="L22" s="180">
        <f t="shared" si="8"/>
        <v>2.279926051455862</v>
      </c>
      <c r="M22" s="121">
        <v>1685</v>
      </c>
      <c r="N22" s="69">
        <f t="shared" si="2"/>
        <v>5401.094890510948</v>
      </c>
      <c r="O22" s="267">
        <v>2.74</v>
      </c>
    </row>
    <row r="23" spans="1:15" s="60" customFormat="1" ht="19.5" customHeight="1">
      <c r="A23" s="252" t="s">
        <v>30</v>
      </c>
      <c r="B23" s="104">
        <v>4148</v>
      </c>
      <c r="C23" s="147">
        <f t="shared" si="3"/>
        <v>10031</v>
      </c>
      <c r="D23" s="147">
        <f t="shared" si="4"/>
        <v>5144</v>
      </c>
      <c r="E23" s="147">
        <f t="shared" si="5"/>
        <v>4887</v>
      </c>
      <c r="F23" s="147">
        <f t="shared" si="6"/>
        <v>9893</v>
      </c>
      <c r="G23" s="22">
        <v>5090</v>
      </c>
      <c r="H23" s="22">
        <v>4803</v>
      </c>
      <c r="I23" s="147">
        <f t="shared" si="7"/>
        <v>138</v>
      </c>
      <c r="J23" s="22">
        <v>54</v>
      </c>
      <c r="K23" s="22">
        <v>84</v>
      </c>
      <c r="L23" s="180">
        <f t="shared" si="8"/>
        <v>2.4182738669238186</v>
      </c>
      <c r="M23" s="121">
        <v>1326</v>
      </c>
      <c r="N23" s="69">
        <f t="shared" si="2"/>
        <v>27110.81081081081</v>
      </c>
      <c r="O23" s="267">
        <v>0.37</v>
      </c>
    </row>
    <row r="24" spans="1:15" s="60" customFormat="1" ht="19.5" customHeight="1">
      <c r="A24" s="252" t="s">
        <v>31</v>
      </c>
      <c r="B24" s="104">
        <v>3606</v>
      </c>
      <c r="C24" s="147">
        <f t="shared" si="3"/>
        <v>9270</v>
      </c>
      <c r="D24" s="147">
        <f t="shared" si="4"/>
        <v>4608</v>
      </c>
      <c r="E24" s="147">
        <f t="shared" si="5"/>
        <v>4662</v>
      </c>
      <c r="F24" s="147">
        <f t="shared" si="6"/>
        <v>9242</v>
      </c>
      <c r="G24" s="22">
        <v>4599</v>
      </c>
      <c r="H24" s="22">
        <v>4643</v>
      </c>
      <c r="I24" s="147">
        <f t="shared" si="7"/>
        <v>28</v>
      </c>
      <c r="J24" s="22">
        <v>9</v>
      </c>
      <c r="K24" s="22">
        <v>19</v>
      </c>
      <c r="L24" s="180">
        <f t="shared" si="8"/>
        <v>2.5707154742096505</v>
      </c>
      <c r="M24" s="121">
        <v>895</v>
      </c>
      <c r="N24" s="69">
        <f t="shared" si="2"/>
        <v>40304.34782608695</v>
      </c>
      <c r="O24" s="267">
        <v>0.23</v>
      </c>
    </row>
    <row r="25" spans="1:15" s="60" customFormat="1" ht="19.5" customHeight="1">
      <c r="A25" s="252" t="s">
        <v>32</v>
      </c>
      <c r="B25" s="104">
        <v>6262</v>
      </c>
      <c r="C25" s="147">
        <f t="shared" si="3"/>
        <v>14953</v>
      </c>
      <c r="D25" s="147">
        <f t="shared" si="4"/>
        <v>7671</v>
      </c>
      <c r="E25" s="147">
        <f t="shared" si="5"/>
        <v>7282</v>
      </c>
      <c r="F25" s="147">
        <f t="shared" si="6"/>
        <v>14900</v>
      </c>
      <c r="G25" s="22">
        <v>7647</v>
      </c>
      <c r="H25" s="22">
        <v>7253</v>
      </c>
      <c r="I25" s="147">
        <f t="shared" si="7"/>
        <v>53</v>
      </c>
      <c r="J25" s="22">
        <v>24</v>
      </c>
      <c r="K25" s="22">
        <v>29</v>
      </c>
      <c r="L25" s="180">
        <f t="shared" si="8"/>
        <v>2.387895241137017</v>
      </c>
      <c r="M25" s="121">
        <v>1675</v>
      </c>
      <c r="N25" s="69">
        <f t="shared" si="2"/>
        <v>23004.615384615383</v>
      </c>
      <c r="O25" s="267">
        <v>0.65</v>
      </c>
    </row>
    <row r="26" spans="1:15" s="60" customFormat="1" ht="19.5" customHeight="1">
      <c r="A26" s="252" t="s">
        <v>33</v>
      </c>
      <c r="B26" s="104">
        <v>7402</v>
      </c>
      <c r="C26" s="147">
        <f t="shared" si="3"/>
        <v>18088</v>
      </c>
      <c r="D26" s="147">
        <f t="shared" si="4"/>
        <v>9085</v>
      </c>
      <c r="E26" s="147">
        <f t="shared" si="5"/>
        <v>9003</v>
      </c>
      <c r="F26" s="147">
        <f t="shared" si="6"/>
        <v>18049</v>
      </c>
      <c r="G26" s="22">
        <v>9074</v>
      </c>
      <c r="H26" s="22">
        <v>8975</v>
      </c>
      <c r="I26" s="147">
        <f t="shared" si="7"/>
        <v>39</v>
      </c>
      <c r="J26" s="22">
        <v>11</v>
      </c>
      <c r="K26" s="22">
        <v>28</v>
      </c>
      <c r="L26" s="180">
        <f t="shared" si="8"/>
        <v>2.443663874628479</v>
      </c>
      <c r="M26" s="121">
        <v>1774</v>
      </c>
      <c r="N26" s="69">
        <f t="shared" si="2"/>
        <v>25476.05633802817</v>
      </c>
      <c r="O26" s="267">
        <v>0.71</v>
      </c>
    </row>
    <row r="27" spans="1:15" s="60" customFormat="1" ht="19.5" customHeight="1">
      <c r="A27" s="252" t="s">
        <v>34</v>
      </c>
      <c r="B27" s="104">
        <v>3382</v>
      </c>
      <c r="C27" s="147">
        <f t="shared" si="3"/>
        <v>8475</v>
      </c>
      <c r="D27" s="147">
        <f t="shared" si="4"/>
        <v>4399</v>
      </c>
      <c r="E27" s="147">
        <f t="shared" si="5"/>
        <v>4076</v>
      </c>
      <c r="F27" s="147">
        <f t="shared" si="6"/>
        <v>8447</v>
      </c>
      <c r="G27" s="22">
        <v>4388</v>
      </c>
      <c r="H27" s="22">
        <v>4059</v>
      </c>
      <c r="I27" s="147">
        <f t="shared" si="7"/>
        <v>28</v>
      </c>
      <c r="J27" s="22">
        <v>11</v>
      </c>
      <c r="K27" s="22">
        <v>17</v>
      </c>
      <c r="L27" s="180">
        <f t="shared" si="8"/>
        <v>2.5059136605558843</v>
      </c>
      <c r="M27" s="121">
        <v>880</v>
      </c>
      <c r="N27" s="69">
        <f t="shared" si="2"/>
        <v>13893.44262295082</v>
      </c>
      <c r="O27" s="267">
        <v>0.61</v>
      </c>
    </row>
    <row r="28" spans="1:15" s="60" customFormat="1" ht="19.5" customHeight="1">
      <c r="A28" s="252" t="s">
        <v>35</v>
      </c>
      <c r="B28" s="104">
        <v>4005</v>
      </c>
      <c r="C28" s="147">
        <f t="shared" si="3"/>
        <v>10077</v>
      </c>
      <c r="D28" s="147">
        <f t="shared" si="4"/>
        <v>5311</v>
      </c>
      <c r="E28" s="147">
        <f t="shared" si="5"/>
        <v>4766</v>
      </c>
      <c r="F28" s="147">
        <f t="shared" si="6"/>
        <v>9997</v>
      </c>
      <c r="G28" s="22">
        <v>5267</v>
      </c>
      <c r="H28" s="22">
        <v>4730</v>
      </c>
      <c r="I28" s="147">
        <f t="shared" si="7"/>
        <v>80</v>
      </c>
      <c r="J28" s="22">
        <v>44</v>
      </c>
      <c r="K28" s="22">
        <v>36</v>
      </c>
      <c r="L28" s="180">
        <f t="shared" si="8"/>
        <v>2.5161048689138577</v>
      </c>
      <c r="M28" s="121">
        <v>1060</v>
      </c>
      <c r="N28" s="69">
        <f t="shared" si="2"/>
        <v>11073.626373626374</v>
      </c>
      <c r="O28" s="267">
        <v>0.91</v>
      </c>
    </row>
    <row r="29" spans="1:15" s="60" customFormat="1" ht="19.5" customHeight="1">
      <c r="A29" s="252" t="s">
        <v>36</v>
      </c>
      <c r="B29" s="104">
        <v>8810</v>
      </c>
      <c r="C29" s="147">
        <f t="shared" si="3"/>
        <v>24265</v>
      </c>
      <c r="D29" s="147">
        <f t="shared" si="4"/>
        <v>12529</v>
      </c>
      <c r="E29" s="147">
        <f t="shared" si="5"/>
        <v>11736</v>
      </c>
      <c r="F29" s="147">
        <f t="shared" si="6"/>
        <v>23774</v>
      </c>
      <c r="G29" s="22">
        <v>12141</v>
      </c>
      <c r="H29" s="22">
        <v>11633</v>
      </c>
      <c r="I29" s="147">
        <f t="shared" si="7"/>
        <v>491</v>
      </c>
      <c r="J29" s="22">
        <v>388</v>
      </c>
      <c r="K29" s="22">
        <v>103</v>
      </c>
      <c r="L29" s="180">
        <f t="shared" si="8"/>
        <v>2.754256526674234</v>
      </c>
      <c r="M29" s="121">
        <v>2076</v>
      </c>
      <c r="N29" s="69">
        <f t="shared" si="2"/>
        <v>3627.0553064275036</v>
      </c>
      <c r="O29" s="267">
        <v>6.69</v>
      </c>
    </row>
    <row r="30" spans="1:15" s="60" customFormat="1" ht="19.5" customHeight="1">
      <c r="A30" s="252" t="s">
        <v>37</v>
      </c>
      <c r="B30" s="104">
        <v>4933</v>
      </c>
      <c r="C30" s="147">
        <f t="shared" si="3"/>
        <v>11294</v>
      </c>
      <c r="D30" s="147">
        <f t="shared" si="4"/>
        <v>5773</v>
      </c>
      <c r="E30" s="147">
        <f t="shared" si="5"/>
        <v>5521</v>
      </c>
      <c r="F30" s="147">
        <f t="shared" si="6"/>
        <v>11254</v>
      </c>
      <c r="G30" s="22">
        <v>5761</v>
      </c>
      <c r="H30" s="22">
        <v>5493</v>
      </c>
      <c r="I30" s="147">
        <f t="shared" si="7"/>
        <v>40</v>
      </c>
      <c r="J30" s="22">
        <v>12</v>
      </c>
      <c r="K30" s="22">
        <v>28</v>
      </c>
      <c r="L30" s="180">
        <f t="shared" si="8"/>
        <v>2.2894790188526253</v>
      </c>
      <c r="M30" s="121">
        <v>1616</v>
      </c>
      <c r="N30" s="69">
        <f t="shared" si="2"/>
        <v>18216.129032258064</v>
      </c>
      <c r="O30" s="267">
        <v>0.62</v>
      </c>
    </row>
    <row r="31" spans="1:15" s="60" customFormat="1" ht="15" customHeight="1">
      <c r="A31" s="240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</row>
    <row r="32" spans="1:14" s="60" customFormat="1" ht="18.75" customHeight="1">
      <c r="A32" s="10" t="s">
        <v>196</v>
      </c>
      <c r="B32" s="1"/>
      <c r="C32" s="1"/>
      <c r="D32" s="1"/>
      <c r="E32" s="1"/>
      <c r="F32" s="1"/>
      <c r="G32" s="6"/>
      <c r="H32" s="6"/>
      <c r="I32" s="6"/>
      <c r="J32" s="6"/>
      <c r="K32" s="6"/>
      <c r="L32" s="181"/>
      <c r="M32" s="168"/>
      <c r="N32" s="172"/>
    </row>
    <row r="33" spans="1:15" s="63" customFormat="1" ht="16.5" customHeight="1">
      <c r="A33" s="61" t="s">
        <v>141</v>
      </c>
      <c r="B33" s="62"/>
      <c r="C33" s="62"/>
      <c r="D33" s="62"/>
      <c r="E33" s="62"/>
      <c r="F33" s="62"/>
      <c r="G33" s="62"/>
      <c r="H33" s="62"/>
      <c r="I33" s="62"/>
      <c r="J33" s="62"/>
      <c r="L33" s="182"/>
      <c r="M33" s="173"/>
      <c r="N33" s="174"/>
      <c r="O33" s="64"/>
    </row>
    <row r="34" spans="1:15" s="63" customFormat="1" ht="16.5" customHeight="1">
      <c r="A34" s="61" t="s">
        <v>142</v>
      </c>
      <c r="L34" s="182"/>
      <c r="M34" s="173"/>
      <c r="N34" s="174"/>
      <c r="O34" s="64"/>
    </row>
    <row r="35" spans="1:14" s="63" customFormat="1" ht="16.5" customHeight="1">
      <c r="A35" s="65" t="s">
        <v>143</v>
      </c>
      <c r="L35" s="182"/>
      <c r="M35" s="173"/>
      <c r="N35" s="174"/>
    </row>
    <row r="36" spans="12:14" s="52" customFormat="1" ht="13.5">
      <c r="L36" s="183"/>
      <c r="M36" s="175"/>
      <c r="N36" s="176"/>
    </row>
  </sheetData>
  <sheetProtection/>
  <mergeCells count="10">
    <mergeCell ref="A1:F1"/>
    <mergeCell ref="A4:A6"/>
    <mergeCell ref="B4:B6"/>
    <mergeCell ref="C4:K4"/>
    <mergeCell ref="N4:O5"/>
    <mergeCell ref="C5:E5"/>
    <mergeCell ref="F5:H5"/>
    <mergeCell ref="I5:K5"/>
    <mergeCell ref="M4:M6"/>
    <mergeCell ref="L4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F50" sqref="F50"/>
    </sheetView>
  </sheetViews>
  <sheetFormatPr defaultColWidth="8.88671875" defaultRowHeight="13.5"/>
  <cols>
    <col min="1" max="7" width="7.77734375" style="0" customWidth="1"/>
    <col min="8" max="8" width="7.77734375" style="124" customWidth="1"/>
    <col min="9" max="9" width="7.77734375" style="0" customWidth="1"/>
  </cols>
  <sheetData>
    <row r="1" spans="1:7" ht="20.25" customHeight="1">
      <c r="A1" s="299" t="s">
        <v>269</v>
      </c>
      <c r="B1" s="299"/>
      <c r="C1" s="299"/>
      <c r="D1" s="299"/>
      <c r="E1" s="299"/>
      <c r="F1" s="299"/>
      <c r="G1" s="299"/>
    </row>
    <row r="2" spans="1:7" ht="15" customHeight="1">
      <c r="A2" s="221"/>
      <c r="B2" s="221"/>
      <c r="C2" s="221"/>
      <c r="D2" s="221"/>
      <c r="E2" s="221"/>
      <c r="F2" s="221"/>
      <c r="G2" s="221"/>
    </row>
    <row r="3" spans="1:7" ht="20.25" customHeight="1">
      <c r="A3" s="1" t="s">
        <v>264</v>
      </c>
      <c r="B3" s="1"/>
      <c r="C3" s="1"/>
      <c r="D3" s="1"/>
      <c r="E3" s="1"/>
      <c r="F3" s="1"/>
      <c r="G3" s="1"/>
    </row>
    <row r="4" spans="1:11" ht="19.5" customHeight="1">
      <c r="A4" s="312" t="s">
        <v>38</v>
      </c>
      <c r="B4" s="301">
        <v>1995</v>
      </c>
      <c r="C4" s="301"/>
      <c r="D4" s="301">
        <v>2000</v>
      </c>
      <c r="E4" s="301"/>
      <c r="F4" s="301">
        <v>2005</v>
      </c>
      <c r="G4" s="301"/>
      <c r="H4" s="301">
        <v>2010</v>
      </c>
      <c r="I4" s="300"/>
      <c r="J4" s="301">
        <v>2011</v>
      </c>
      <c r="K4" s="301"/>
    </row>
    <row r="5" spans="1:11" ht="18.75" customHeight="1">
      <c r="A5" s="313"/>
      <c r="B5" s="7" t="s">
        <v>39</v>
      </c>
      <c r="C5" s="7" t="s">
        <v>40</v>
      </c>
      <c r="D5" s="7" t="s">
        <v>39</v>
      </c>
      <c r="E5" s="7" t="s">
        <v>40</v>
      </c>
      <c r="F5" s="7" t="s">
        <v>39</v>
      </c>
      <c r="G5" s="7" t="s">
        <v>40</v>
      </c>
      <c r="H5" s="7" t="s">
        <v>197</v>
      </c>
      <c r="I5" s="54" t="s">
        <v>198</v>
      </c>
      <c r="J5" s="7" t="s">
        <v>39</v>
      </c>
      <c r="K5" s="7" t="s">
        <v>40</v>
      </c>
    </row>
    <row r="6" spans="1:11" ht="13.5">
      <c r="A6" s="19" t="s">
        <v>41</v>
      </c>
      <c r="B6" s="20">
        <v>342018</v>
      </c>
      <c r="C6" s="20">
        <v>100</v>
      </c>
      <c r="D6" s="20">
        <v>286197</v>
      </c>
      <c r="E6" s="20">
        <v>100</v>
      </c>
      <c r="F6" s="20">
        <v>243409</v>
      </c>
      <c r="G6" s="20">
        <v>100</v>
      </c>
      <c r="H6" s="125">
        <v>210409</v>
      </c>
      <c r="I6" s="21">
        <f>SUM(I7:I24)</f>
        <v>100.00000000000001</v>
      </c>
      <c r="J6" s="125">
        <f>SUM(J7:J24)</f>
        <v>222619</v>
      </c>
      <c r="K6" s="20">
        <v>100</v>
      </c>
    </row>
    <row r="7" spans="1:11" ht="13.5">
      <c r="A7" s="19" t="s">
        <v>42</v>
      </c>
      <c r="B7" s="22">
        <v>26644</v>
      </c>
      <c r="C7" s="23">
        <f aca="true" t="shared" si="0" ref="C7:C24">B7/$B$6*100</f>
        <v>7.790233262576823</v>
      </c>
      <c r="D7" s="22">
        <v>16364</v>
      </c>
      <c r="E7" s="23">
        <f aca="true" t="shared" si="1" ref="E7:E24">D7/$D$6*100</f>
        <v>5.717739878475316</v>
      </c>
      <c r="F7" s="22">
        <v>9118</v>
      </c>
      <c r="G7" s="23">
        <v>3.75</v>
      </c>
      <c r="H7" s="125">
        <v>6121</v>
      </c>
      <c r="I7" s="24">
        <f aca="true" t="shared" si="2" ref="I7:I24">H7/$H$6*100</f>
        <v>2.909096093798269</v>
      </c>
      <c r="J7" s="125">
        <f aca="true" t="shared" si="3" ref="J7:J24">SUM(J26,J45)</f>
        <v>6576</v>
      </c>
      <c r="K7" s="23">
        <f>J7/$J$6*100</f>
        <v>2.9539257655456184</v>
      </c>
    </row>
    <row r="8" spans="1:11" ht="13.5">
      <c r="A8" s="19" t="s">
        <v>43</v>
      </c>
      <c r="B8" s="22">
        <v>22841</v>
      </c>
      <c r="C8" s="23">
        <f t="shared" si="0"/>
        <v>6.678303481103335</v>
      </c>
      <c r="D8" s="22">
        <v>18903</v>
      </c>
      <c r="E8" s="23">
        <f t="shared" si="1"/>
        <v>6.604891036593676</v>
      </c>
      <c r="F8" s="22">
        <v>13352</v>
      </c>
      <c r="G8" s="23">
        <v>5.49</v>
      </c>
      <c r="H8" s="125">
        <v>7421</v>
      </c>
      <c r="I8" s="24">
        <f t="shared" si="2"/>
        <v>3.5269403875309515</v>
      </c>
      <c r="J8" s="125">
        <f t="shared" si="3"/>
        <v>6962</v>
      </c>
      <c r="K8" s="23">
        <f aca="true" t="shared" si="4" ref="K8:K24">J8/$J$6*100</f>
        <v>3.127316176966027</v>
      </c>
    </row>
    <row r="9" spans="1:11" ht="13.5">
      <c r="A9" s="19" t="s">
        <v>44</v>
      </c>
      <c r="B9" s="22">
        <v>28636</v>
      </c>
      <c r="C9" s="23">
        <f t="shared" si="0"/>
        <v>8.372658748954734</v>
      </c>
      <c r="D9" s="22">
        <v>17870</v>
      </c>
      <c r="E9" s="23">
        <f t="shared" si="1"/>
        <v>6.2439508450472925</v>
      </c>
      <c r="F9" s="22">
        <v>16614</v>
      </c>
      <c r="G9" s="23">
        <v>6.83</v>
      </c>
      <c r="H9" s="125">
        <v>11669</v>
      </c>
      <c r="I9" s="24">
        <f t="shared" si="2"/>
        <v>5.545865433512825</v>
      </c>
      <c r="J9" s="125">
        <f t="shared" si="3"/>
        <v>10740</v>
      </c>
      <c r="K9" s="23">
        <f t="shared" si="4"/>
        <v>4.824386058692205</v>
      </c>
    </row>
    <row r="10" spans="1:11" ht="13.5">
      <c r="A10" s="19" t="s">
        <v>45</v>
      </c>
      <c r="B10" s="22">
        <v>31764</v>
      </c>
      <c r="C10" s="23">
        <f t="shared" si="0"/>
        <v>9.287230496640527</v>
      </c>
      <c r="D10" s="22">
        <v>24388</v>
      </c>
      <c r="E10" s="23">
        <f t="shared" si="1"/>
        <v>8.521403089480323</v>
      </c>
      <c r="F10" s="22">
        <v>16487</v>
      </c>
      <c r="G10" s="23">
        <v>6.77</v>
      </c>
      <c r="H10" s="125">
        <v>14905</v>
      </c>
      <c r="I10" s="24">
        <f t="shared" si="2"/>
        <v>7.083822460065872</v>
      </c>
      <c r="J10" s="125">
        <f t="shared" si="3"/>
        <v>15152</v>
      </c>
      <c r="K10" s="23">
        <f t="shared" si="4"/>
        <v>6.806247445186619</v>
      </c>
    </row>
    <row r="11" spans="1:11" ht="13.5">
      <c r="A11" s="19" t="s">
        <v>46</v>
      </c>
      <c r="B11" s="22">
        <v>37192</v>
      </c>
      <c r="C11" s="23">
        <f t="shared" si="0"/>
        <v>10.874281470565876</v>
      </c>
      <c r="D11" s="22">
        <v>28912</v>
      </c>
      <c r="E11" s="23">
        <f t="shared" si="1"/>
        <v>10.102132447230403</v>
      </c>
      <c r="F11" s="22">
        <v>21945</v>
      </c>
      <c r="G11" s="23">
        <v>9.02</v>
      </c>
      <c r="H11" s="125">
        <v>14450</v>
      </c>
      <c r="I11" s="24">
        <f t="shared" si="2"/>
        <v>6.867576957259433</v>
      </c>
      <c r="J11" s="125">
        <f t="shared" si="3"/>
        <v>15349</v>
      </c>
      <c r="K11" s="23">
        <f t="shared" si="4"/>
        <v>6.894739442725014</v>
      </c>
    </row>
    <row r="12" spans="1:11" ht="13.5">
      <c r="A12" s="19" t="s">
        <v>47</v>
      </c>
      <c r="B12" s="22">
        <v>38703</v>
      </c>
      <c r="C12" s="23">
        <f t="shared" si="0"/>
        <v>11.316071083978036</v>
      </c>
      <c r="D12" s="22">
        <v>29512</v>
      </c>
      <c r="E12" s="23">
        <f t="shared" si="1"/>
        <v>10.311778250645535</v>
      </c>
      <c r="F12" s="22">
        <v>20962</v>
      </c>
      <c r="G12" s="23">
        <v>8.61</v>
      </c>
      <c r="H12" s="125">
        <v>16356</v>
      </c>
      <c r="I12" s="24">
        <f t="shared" si="2"/>
        <v>7.7734317448398125</v>
      </c>
      <c r="J12" s="125">
        <f t="shared" si="3"/>
        <v>16562</v>
      </c>
      <c r="K12" s="23">
        <f t="shared" si="4"/>
        <v>7.439616564623865</v>
      </c>
    </row>
    <row r="13" spans="1:11" ht="13.5">
      <c r="A13" s="19" t="s">
        <v>48</v>
      </c>
      <c r="B13" s="22">
        <v>34244</v>
      </c>
      <c r="C13" s="23">
        <f t="shared" si="0"/>
        <v>10.012338531890135</v>
      </c>
      <c r="D13" s="22">
        <v>25717</v>
      </c>
      <c r="E13" s="23">
        <f t="shared" si="1"/>
        <v>8.985768544044836</v>
      </c>
      <c r="F13" s="22">
        <v>18953</v>
      </c>
      <c r="G13" s="23">
        <v>7.79</v>
      </c>
      <c r="H13" s="125">
        <v>14639</v>
      </c>
      <c r="I13" s="24">
        <f t="shared" si="2"/>
        <v>6.957402012271338</v>
      </c>
      <c r="J13" s="125">
        <f t="shared" si="3"/>
        <v>16609</v>
      </c>
      <c r="K13" s="23">
        <f t="shared" si="4"/>
        <v>7.460728868605106</v>
      </c>
    </row>
    <row r="14" spans="1:11" ht="13.5">
      <c r="A14" s="19" t="s">
        <v>49</v>
      </c>
      <c r="B14" s="22">
        <v>30013</v>
      </c>
      <c r="C14" s="23">
        <f t="shared" si="0"/>
        <v>8.775269137881631</v>
      </c>
      <c r="D14" s="22">
        <v>25314</v>
      </c>
      <c r="E14" s="23">
        <f t="shared" si="1"/>
        <v>8.844956446084339</v>
      </c>
      <c r="F14" s="22">
        <v>19247</v>
      </c>
      <c r="G14" s="23">
        <v>7.91</v>
      </c>
      <c r="H14" s="125">
        <v>14958</v>
      </c>
      <c r="I14" s="24">
        <f t="shared" si="2"/>
        <v>7.109011496656511</v>
      </c>
      <c r="J14" s="125">
        <f t="shared" si="3"/>
        <v>15883</v>
      </c>
      <c r="K14" s="23">
        <f t="shared" si="4"/>
        <v>7.134611151788482</v>
      </c>
    </row>
    <row r="15" spans="1:11" ht="13.5">
      <c r="A15" s="19" t="s">
        <v>50</v>
      </c>
      <c r="B15" s="22">
        <v>23980</v>
      </c>
      <c r="C15" s="23">
        <f t="shared" si="0"/>
        <v>7.011326889228052</v>
      </c>
      <c r="D15" s="22">
        <v>24074</v>
      </c>
      <c r="E15" s="23">
        <f t="shared" si="1"/>
        <v>8.411688452359737</v>
      </c>
      <c r="F15" s="22">
        <v>21485</v>
      </c>
      <c r="G15" s="23">
        <v>8.83</v>
      </c>
      <c r="H15" s="125">
        <v>16979</v>
      </c>
      <c r="I15" s="24">
        <f t="shared" si="2"/>
        <v>8.069521740990167</v>
      </c>
      <c r="J15" s="125">
        <f t="shared" si="3"/>
        <v>18813</v>
      </c>
      <c r="K15" s="23">
        <f t="shared" si="4"/>
        <v>8.450761165938218</v>
      </c>
    </row>
    <row r="16" spans="1:11" ht="13.5">
      <c r="A16" s="19" t="s">
        <v>51</v>
      </c>
      <c r="B16" s="22">
        <v>18539</v>
      </c>
      <c r="C16" s="23">
        <f t="shared" si="0"/>
        <v>5.420474945763089</v>
      </c>
      <c r="D16" s="22">
        <v>20379</v>
      </c>
      <c r="E16" s="23">
        <f t="shared" si="1"/>
        <v>7.120619712994896</v>
      </c>
      <c r="F16" s="22">
        <v>21103</v>
      </c>
      <c r="G16" s="23">
        <v>8.67</v>
      </c>
      <c r="H16" s="125">
        <v>19597</v>
      </c>
      <c r="I16" s="24">
        <f t="shared" si="2"/>
        <v>9.313765095599523</v>
      </c>
      <c r="J16" s="125">
        <f t="shared" si="3"/>
        <v>20480</v>
      </c>
      <c r="K16" s="23">
        <f t="shared" si="4"/>
        <v>9.199574160336718</v>
      </c>
    </row>
    <row r="17" spans="1:11" ht="13.5">
      <c r="A17" s="19" t="s">
        <v>52</v>
      </c>
      <c r="B17" s="22">
        <v>15565</v>
      </c>
      <c r="C17" s="23">
        <f t="shared" si="0"/>
        <v>4.550930068008117</v>
      </c>
      <c r="D17" s="22">
        <v>15891</v>
      </c>
      <c r="E17" s="23">
        <f t="shared" si="1"/>
        <v>5.552469103449722</v>
      </c>
      <c r="F17" s="22">
        <v>17737</v>
      </c>
      <c r="G17" s="23">
        <v>7.29</v>
      </c>
      <c r="H17" s="125">
        <v>19407</v>
      </c>
      <c r="I17" s="24">
        <f t="shared" si="2"/>
        <v>9.223464775746285</v>
      </c>
      <c r="J17" s="125">
        <f t="shared" si="3"/>
        <v>22038</v>
      </c>
      <c r="K17" s="23">
        <f t="shared" si="4"/>
        <v>9.899424577417022</v>
      </c>
    </row>
    <row r="18" spans="1:11" ht="13.5">
      <c r="A18" s="19" t="s">
        <v>53</v>
      </c>
      <c r="B18" s="22">
        <v>12499</v>
      </c>
      <c r="C18" s="23">
        <f t="shared" si="0"/>
        <v>3.6544860212035624</v>
      </c>
      <c r="D18" s="22">
        <v>13187</v>
      </c>
      <c r="E18" s="23">
        <f t="shared" si="1"/>
        <v>4.607665349392201</v>
      </c>
      <c r="F18" s="22">
        <v>14554</v>
      </c>
      <c r="G18" s="23">
        <v>5.98</v>
      </c>
      <c r="H18" s="125">
        <v>16061</v>
      </c>
      <c r="I18" s="24">
        <f t="shared" si="2"/>
        <v>7.633228616646626</v>
      </c>
      <c r="J18" s="125">
        <f t="shared" si="3"/>
        <v>17913</v>
      </c>
      <c r="K18" s="23">
        <f t="shared" si="4"/>
        <v>8.046483004595295</v>
      </c>
    </row>
    <row r="19" spans="1:11" ht="13.5">
      <c r="A19" s="19" t="s">
        <v>54</v>
      </c>
      <c r="B19" s="22">
        <v>8534</v>
      </c>
      <c r="C19" s="23">
        <f t="shared" si="0"/>
        <v>2.495190311621026</v>
      </c>
      <c r="D19" s="22">
        <v>10347</v>
      </c>
      <c r="E19" s="23">
        <f t="shared" si="1"/>
        <v>3.6153418798939194</v>
      </c>
      <c r="F19" s="22">
        <v>11368</v>
      </c>
      <c r="G19" s="23">
        <v>4.67</v>
      </c>
      <c r="H19" s="125">
        <v>12595</v>
      </c>
      <c r="I19" s="24">
        <f t="shared" si="2"/>
        <v>5.985960676587028</v>
      </c>
      <c r="J19" s="125">
        <f t="shared" si="3"/>
        <v>13425</v>
      </c>
      <c r="K19" s="23">
        <f t="shared" si="4"/>
        <v>6.030482573365256</v>
      </c>
    </row>
    <row r="20" spans="1:11" ht="13.5">
      <c r="A20" s="19" t="s">
        <v>55</v>
      </c>
      <c r="B20" s="22">
        <v>5242</v>
      </c>
      <c r="C20" s="23">
        <f t="shared" si="0"/>
        <v>1.5326678712816284</v>
      </c>
      <c r="D20" s="22">
        <v>6802</v>
      </c>
      <c r="E20" s="23">
        <f t="shared" si="1"/>
        <v>2.3766845913828587</v>
      </c>
      <c r="F20" s="22">
        <v>9001</v>
      </c>
      <c r="G20" s="23">
        <v>3.7</v>
      </c>
      <c r="H20" s="125">
        <v>9779</v>
      </c>
      <c r="I20" s="24">
        <f t="shared" si="2"/>
        <v>4.647614883393771</v>
      </c>
      <c r="J20" s="125">
        <f t="shared" si="3"/>
        <v>9750</v>
      </c>
      <c r="K20" s="23">
        <f t="shared" si="4"/>
        <v>4.379680081214991</v>
      </c>
    </row>
    <row r="21" spans="1:11" ht="13.5">
      <c r="A21" s="19" t="s">
        <v>56</v>
      </c>
      <c r="B21" s="22">
        <v>3604</v>
      </c>
      <c r="C21" s="23">
        <f t="shared" si="0"/>
        <v>1.0537457092901543</v>
      </c>
      <c r="D21" s="22">
        <v>3987</v>
      </c>
      <c r="E21" s="23">
        <f t="shared" si="1"/>
        <v>1.3930963636935398</v>
      </c>
      <c r="F21" s="22">
        <v>5789</v>
      </c>
      <c r="G21" s="23">
        <v>2.38</v>
      </c>
      <c r="H21" s="125">
        <v>7490</v>
      </c>
      <c r="I21" s="24">
        <f t="shared" si="2"/>
        <v>3.5597336615829174</v>
      </c>
      <c r="J21" s="125">
        <f t="shared" si="3"/>
        <v>7853</v>
      </c>
      <c r="K21" s="23">
        <f t="shared" si="4"/>
        <v>3.52755155669552</v>
      </c>
    </row>
    <row r="22" spans="1:11" ht="13.5">
      <c r="A22" s="19" t="s">
        <v>57</v>
      </c>
      <c r="B22" s="22">
        <v>2212</v>
      </c>
      <c r="C22" s="23">
        <f t="shared" si="0"/>
        <v>0.6467495862790847</v>
      </c>
      <c r="D22" s="22">
        <v>2558</v>
      </c>
      <c r="E22" s="23">
        <f t="shared" si="1"/>
        <v>0.8937899418931715</v>
      </c>
      <c r="F22" s="22">
        <v>3159</v>
      </c>
      <c r="G22" s="23">
        <v>1.3</v>
      </c>
      <c r="H22" s="125">
        <v>4616</v>
      </c>
      <c r="I22" s="24">
        <f t="shared" si="2"/>
        <v>2.1938225075923556</v>
      </c>
      <c r="J22" s="125">
        <f t="shared" si="3"/>
        <v>4880</v>
      </c>
      <c r="K22" s="23">
        <f t="shared" si="4"/>
        <v>2.192086030392734</v>
      </c>
    </row>
    <row r="23" spans="1:11" ht="13.5">
      <c r="A23" s="19" t="s">
        <v>58</v>
      </c>
      <c r="B23" s="22">
        <v>1179</v>
      </c>
      <c r="C23" s="23">
        <f t="shared" si="0"/>
        <v>0.3447186990158413</v>
      </c>
      <c r="D23" s="22">
        <v>1280</v>
      </c>
      <c r="E23" s="23">
        <f t="shared" si="1"/>
        <v>0.4472443806189443</v>
      </c>
      <c r="F23" s="22">
        <v>1701</v>
      </c>
      <c r="G23" s="23">
        <v>0.7</v>
      </c>
      <c r="H23" s="125">
        <v>2143</v>
      </c>
      <c r="I23" s="24">
        <f t="shared" si="2"/>
        <v>1.0184925549762605</v>
      </c>
      <c r="J23" s="125">
        <f t="shared" si="3"/>
        <v>2233</v>
      </c>
      <c r="K23" s="23">
        <f t="shared" si="4"/>
        <v>1.0030590380874949</v>
      </c>
    </row>
    <row r="24" spans="1:11" ht="13.5">
      <c r="A24" s="19" t="s">
        <v>59</v>
      </c>
      <c r="B24" s="22">
        <v>627</v>
      </c>
      <c r="C24" s="23">
        <f t="shared" si="0"/>
        <v>0.18332368471834815</v>
      </c>
      <c r="D24" s="22">
        <v>712</v>
      </c>
      <c r="E24" s="23">
        <f t="shared" si="1"/>
        <v>0.24877968671928774</v>
      </c>
      <c r="F24" s="22">
        <v>834</v>
      </c>
      <c r="G24" s="23">
        <v>0.34</v>
      </c>
      <c r="H24" s="125">
        <v>1223</v>
      </c>
      <c r="I24" s="24">
        <f t="shared" si="2"/>
        <v>0.5812489009500544</v>
      </c>
      <c r="J24" s="125">
        <f t="shared" si="3"/>
        <v>1401</v>
      </c>
      <c r="K24" s="23">
        <f t="shared" si="4"/>
        <v>0.6293263378238155</v>
      </c>
    </row>
    <row r="25" spans="1:11" ht="13.5">
      <c r="A25" s="25" t="s">
        <v>60</v>
      </c>
      <c r="B25" s="20">
        <v>174119</v>
      </c>
      <c r="C25" s="20">
        <v>100</v>
      </c>
      <c r="D25" s="20">
        <v>145654</v>
      </c>
      <c r="E25" s="20">
        <v>100</v>
      </c>
      <c r="F25" s="20">
        <v>122467</v>
      </c>
      <c r="G25" s="20">
        <v>100</v>
      </c>
      <c r="H25" s="22">
        <v>105230</v>
      </c>
      <c r="I25" s="122">
        <f>SUM(I26:I43)</f>
        <v>99.99999999999999</v>
      </c>
      <c r="J25" s="22">
        <f>SUM(J26:J43)</f>
        <v>113135</v>
      </c>
      <c r="K25" s="121">
        <v>100</v>
      </c>
    </row>
    <row r="26" spans="1:11" ht="13.5">
      <c r="A26" s="19" t="s">
        <v>42</v>
      </c>
      <c r="B26" s="22">
        <v>14668</v>
      </c>
      <c r="C26" s="23">
        <f aca="true" t="shared" si="5" ref="C26:C43">B26/$B$25*100</f>
        <v>8.424123731471006</v>
      </c>
      <c r="D26" s="22">
        <v>8657</v>
      </c>
      <c r="E26" s="23">
        <f aca="true" t="shared" si="6" ref="E26:E43">D26/$D$25*100</f>
        <v>5.943537424306919</v>
      </c>
      <c r="F26" s="22">
        <v>4773</v>
      </c>
      <c r="G26" s="23">
        <v>3.9</v>
      </c>
      <c r="H26" s="125">
        <v>3155</v>
      </c>
      <c r="I26" s="24">
        <f aca="true" t="shared" si="7" ref="I26:I43">H26/$H$25*100</f>
        <v>2.9981944312458424</v>
      </c>
      <c r="J26" s="125">
        <v>3359</v>
      </c>
      <c r="K26" s="23">
        <f>J26/$J$25*100</f>
        <v>2.9690193132098823</v>
      </c>
    </row>
    <row r="27" spans="1:11" ht="13.5">
      <c r="A27" s="19" t="s">
        <v>43</v>
      </c>
      <c r="B27" s="22">
        <v>12848</v>
      </c>
      <c r="C27" s="23">
        <f t="shared" si="5"/>
        <v>7.3788615831701305</v>
      </c>
      <c r="D27" s="22">
        <v>10490</v>
      </c>
      <c r="E27" s="23">
        <f t="shared" si="6"/>
        <v>7.201999258516759</v>
      </c>
      <c r="F27" s="22">
        <v>7081</v>
      </c>
      <c r="G27" s="23">
        <v>5.78</v>
      </c>
      <c r="H27" s="125">
        <v>3863</v>
      </c>
      <c r="I27" s="24">
        <f t="shared" si="7"/>
        <v>3.6710063670056066</v>
      </c>
      <c r="J27" s="125">
        <v>3656</v>
      </c>
      <c r="K27" s="23">
        <f aca="true" t="shared" si="8" ref="K27:K43">J27/$J$25*100</f>
        <v>3.231537543642551</v>
      </c>
    </row>
    <row r="28" spans="1:11" ht="13.5">
      <c r="A28" s="19" t="s">
        <v>44</v>
      </c>
      <c r="B28" s="22">
        <v>15395</v>
      </c>
      <c r="C28" s="23">
        <f t="shared" si="5"/>
        <v>8.84165427092965</v>
      </c>
      <c r="D28" s="22">
        <v>10183</v>
      </c>
      <c r="E28" s="23">
        <f t="shared" si="6"/>
        <v>6.991225781646916</v>
      </c>
      <c r="F28" s="22">
        <v>9206</v>
      </c>
      <c r="G28" s="23">
        <v>7.52</v>
      </c>
      <c r="H28" s="125">
        <v>6191</v>
      </c>
      <c r="I28" s="24">
        <f t="shared" si="7"/>
        <v>5.883303240520764</v>
      </c>
      <c r="J28" s="125">
        <v>5656</v>
      </c>
      <c r="K28" s="23">
        <f t="shared" si="8"/>
        <v>4.999337075175675</v>
      </c>
    </row>
    <row r="29" spans="1:11" ht="13.5">
      <c r="A29" s="19" t="s">
        <v>45</v>
      </c>
      <c r="B29" s="22">
        <v>16679</v>
      </c>
      <c r="C29" s="23">
        <f t="shared" si="5"/>
        <v>9.579080973357302</v>
      </c>
      <c r="D29" s="22">
        <v>13015</v>
      </c>
      <c r="E29" s="23">
        <f t="shared" si="6"/>
        <v>8.935559613879468</v>
      </c>
      <c r="F29" s="22">
        <v>9376</v>
      </c>
      <c r="G29" s="23">
        <v>7.66</v>
      </c>
      <c r="H29" s="125">
        <v>8374</v>
      </c>
      <c r="I29" s="24">
        <f t="shared" si="7"/>
        <v>7.957806709113371</v>
      </c>
      <c r="J29" s="125">
        <v>8430</v>
      </c>
      <c r="K29" s="23">
        <f t="shared" si="8"/>
        <v>7.4512750254121185</v>
      </c>
    </row>
    <row r="30" spans="1:11" ht="13.5">
      <c r="A30" s="19" t="s">
        <v>46</v>
      </c>
      <c r="B30" s="22">
        <v>18577</v>
      </c>
      <c r="C30" s="23">
        <f t="shared" si="5"/>
        <v>10.669140070871071</v>
      </c>
      <c r="D30" s="22">
        <v>14857</v>
      </c>
      <c r="E30" s="23">
        <f t="shared" si="6"/>
        <v>10.200200475098521</v>
      </c>
      <c r="F30" s="22">
        <v>11645</v>
      </c>
      <c r="G30" s="23">
        <v>9.51</v>
      </c>
      <c r="H30" s="125">
        <v>8373</v>
      </c>
      <c r="I30" s="24">
        <f t="shared" si="7"/>
        <v>7.956856409769077</v>
      </c>
      <c r="J30" s="125">
        <v>8686</v>
      </c>
      <c r="K30" s="23">
        <f t="shared" si="8"/>
        <v>7.677553365448358</v>
      </c>
    </row>
    <row r="31" spans="1:11" ht="13.5">
      <c r="A31" s="19" t="s">
        <v>47</v>
      </c>
      <c r="B31" s="22">
        <v>20268</v>
      </c>
      <c r="C31" s="23">
        <f t="shared" si="5"/>
        <v>11.640314957012158</v>
      </c>
      <c r="D31" s="22">
        <v>15570</v>
      </c>
      <c r="E31" s="23">
        <f t="shared" si="6"/>
        <v>10.689716725939554</v>
      </c>
      <c r="F31" s="22">
        <v>10884</v>
      </c>
      <c r="G31" s="23">
        <v>8.89</v>
      </c>
      <c r="H31" s="125">
        <v>8463</v>
      </c>
      <c r="I31" s="24">
        <f t="shared" si="7"/>
        <v>8.042383350755488</v>
      </c>
      <c r="J31" s="125">
        <v>8942</v>
      </c>
      <c r="K31" s="23">
        <f t="shared" si="8"/>
        <v>7.903831705484599</v>
      </c>
    </row>
    <row r="32" spans="1:11" ht="13.5">
      <c r="A32" s="19" t="s">
        <v>48</v>
      </c>
      <c r="B32" s="22">
        <v>18142</v>
      </c>
      <c r="C32" s="23">
        <f t="shared" si="5"/>
        <v>10.419310931029928</v>
      </c>
      <c r="D32" s="22">
        <v>13705</v>
      </c>
      <c r="E32" s="23">
        <f t="shared" si="6"/>
        <v>9.409285017919178</v>
      </c>
      <c r="F32" s="22">
        <v>10097</v>
      </c>
      <c r="G32" s="23">
        <v>8.24</v>
      </c>
      <c r="H32" s="125">
        <v>7804</v>
      </c>
      <c r="I32" s="24">
        <f t="shared" si="7"/>
        <v>7.416136082866102</v>
      </c>
      <c r="J32" s="125">
        <v>8961</v>
      </c>
      <c r="K32" s="23">
        <f t="shared" si="8"/>
        <v>7.920625801034163</v>
      </c>
    </row>
    <row r="33" spans="1:11" ht="13.5">
      <c r="A33" s="19" t="s">
        <v>49</v>
      </c>
      <c r="B33" s="22">
        <v>15192</v>
      </c>
      <c r="C33" s="23">
        <f t="shared" si="5"/>
        <v>8.725067339003784</v>
      </c>
      <c r="D33" s="22">
        <v>13000</v>
      </c>
      <c r="E33" s="23">
        <f t="shared" si="6"/>
        <v>8.925261235530778</v>
      </c>
      <c r="F33" s="22">
        <v>9779</v>
      </c>
      <c r="G33" s="23">
        <v>7.99</v>
      </c>
      <c r="H33" s="125">
        <v>7888</v>
      </c>
      <c r="I33" s="24">
        <f t="shared" si="7"/>
        <v>7.495961227786753</v>
      </c>
      <c r="J33" s="125">
        <v>8666</v>
      </c>
      <c r="K33" s="23">
        <f t="shared" si="8"/>
        <v>7.659875370133026</v>
      </c>
    </row>
    <row r="34" spans="1:11" ht="13.5">
      <c r="A34" s="19" t="s">
        <v>50</v>
      </c>
      <c r="B34" s="22">
        <v>11607</v>
      </c>
      <c r="C34" s="23">
        <f t="shared" si="5"/>
        <v>6.666130634795743</v>
      </c>
      <c r="D34" s="22">
        <v>11820</v>
      </c>
      <c r="E34" s="23">
        <f t="shared" si="6"/>
        <v>8.115122138767216</v>
      </c>
      <c r="F34" s="22">
        <v>10592</v>
      </c>
      <c r="G34" s="23">
        <v>8.65</v>
      </c>
      <c r="H34" s="125">
        <v>8493</v>
      </c>
      <c r="I34" s="24">
        <f t="shared" si="7"/>
        <v>8.070892331084291</v>
      </c>
      <c r="J34" s="125">
        <v>9723</v>
      </c>
      <c r="K34" s="23">
        <f t="shared" si="8"/>
        <v>8.594157422548284</v>
      </c>
    </row>
    <row r="35" spans="1:11" ht="13.5">
      <c r="A35" s="19" t="s">
        <v>51</v>
      </c>
      <c r="B35" s="22">
        <v>9262</v>
      </c>
      <c r="C35" s="23">
        <f t="shared" si="5"/>
        <v>5.319350559100386</v>
      </c>
      <c r="D35" s="22">
        <v>9697</v>
      </c>
      <c r="E35" s="23">
        <f t="shared" si="6"/>
        <v>6.657558323149382</v>
      </c>
      <c r="F35" s="22">
        <v>10197</v>
      </c>
      <c r="G35" s="23">
        <v>8.33</v>
      </c>
      <c r="H35" s="125">
        <v>9555</v>
      </c>
      <c r="I35" s="24">
        <f t="shared" si="7"/>
        <v>9.08011023472394</v>
      </c>
      <c r="J35" s="125">
        <v>10491</v>
      </c>
      <c r="K35" s="23">
        <f t="shared" si="8"/>
        <v>9.272992442657003</v>
      </c>
    </row>
    <row r="36" spans="1:11" ht="13.5">
      <c r="A36" s="19" t="s">
        <v>52</v>
      </c>
      <c r="B36" s="22">
        <v>7565</v>
      </c>
      <c r="C36" s="23">
        <f t="shared" si="5"/>
        <v>4.344729753789076</v>
      </c>
      <c r="D36" s="22">
        <v>7812</v>
      </c>
      <c r="E36" s="23">
        <f t="shared" si="6"/>
        <v>5.363395443997419</v>
      </c>
      <c r="F36" s="22">
        <v>8279</v>
      </c>
      <c r="G36" s="23">
        <v>6.76</v>
      </c>
      <c r="H36" s="125">
        <v>9273</v>
      </c>
      <c r="I36" s="24">
        <f t="shared" si="7"/>
        <v>8.812125819633184</v>
      </c>
      <c r="J36" s="125">
        <v>10800</v>
      </c>
      <c r="K36" s="23">
        <f t="shared" si="8"/>
        <v>9.546117470278869</v>
      </c>
    </row>
    <row r="37" spans="1:11" ht="13.5">
      <c r="A37" s="19" t="s">
        <v>53</v>
      </c>
      <c r="B37" s="22">
        <v>5949</v>
      </c>
      <c r="C37" s="23">
        <f t="shared" si="5"/>
        <v>3.416628857275771</v>
      </c>
      <c r="D37" s="22">
        <v>6444</v>
      </c>
      <c r="E37" s="23">
        <f t="shared" si="6"/>
        <v>4.424183338596949</v>
      </c>
      <c r="F37" s="22">
        <v>7094</v>
      </c>
      <c r="G37" s="23">
        <v>5.79</v>
      </c>
      <c r="H37" s="125">
        <v>7447</v>
      </c>
      <c r="I37" s="24">
        <f t="shared" si="7"/>
        <v>7.07687921695334</v>
      </c>
      <c r="J37" s="125">
        <v>8469</v>
      </c>
      <c r="K37" s="23">
        <f t="shared" si="8"/>
        <v>7.485747116277014</v>
      </c>
    </row>
    <row r="38" spans="1:11" ht="13.5">
      <c r="A38" s="19" t="s">
        <v>54</v>
      </c>
      <c r="B38" s="22">
        <v>3807</v>
      </c>
      <c r="C38" s="23">
        <f t="shared" si="5"/>
        <v>2.18643571350628</v>
      </c>
      <c r="D38" s="22">
        <v>4868</v>
      </c>
      <c r="E38" s="23">
        <f t="shared" si="6"/>
        <v>3.3421670534279873</v>
      </c>
      <c r="F38" s="22">
        <v>5401</v>
      </c>
      <c r="G38" s="23">
        <v>4.41</v>
      </c>
      <c r="H38" s="125">
        <v>6096</v>
      </c>
      <c r="I38" s="24">
        <f t="shared" si="7"/>
        <v>5.793024802812886</v>
      </c>
      <c r="J38" s="125">
        <v>6577</v>
      </c>
      <c r="K38" s="23">
        <f t="shared" si="8"/>
        <v>5.813408759446679</v>
      </c>
    </row>
    <row r="39" spans="1:11" ht="13.5">
      <c r="A39" s="19" t="s">
        <v>55</v>
      </c>
      <c r="B39" s="22">
        <v>1961</v>
      </c>
      <c r="C39" s="23">
        <f t="shared" si="5"/>
        <v>1.1262412488011073</v>
      </c>
      <c r="D39" s="22">
        <v>2942</v>
      </c>
      <c r="E39" s="23">
        <f t="shared" si="6"/>
        <v>2.0198552734562734</v>
      </c>
      <c r="F39" s="22">
        <v>4094</v>
      </c>
      <c r="G39" s="23">
        <v>3.34</v>
      </c>
      <c r="H39" s="125">
        <v>4475</v>
      </c>
      <c r="I39" s="24">
        <f t="shared" si="7"/>
        <v>4.252589565713199</v>
      </c>
      <c r="J39" s="125">
        <v>4529</v>
      </c>
      <c r="K39" s="23">
        <f t="shared" si="8"/>
        <v>4.003182039156759</v>
      </c>
    </row>
    <row r="40" spans="1:11" ht="13.5">
      <c r="A40" s="19" t="s">
        <v>56</v>
      </c>
      <c r="B40" s="22">
        <v>1160</v>
      </c>
      <c r="C40" s="23">
        <f t="shared" si="5"/>
        <v>0.6662110395763816</v>
      </c>
      <c r="D40" s="22">
        <v>1387</v>
      </c>
      <c r="E40" s="23">
        <f t="shared" si="6"/>
        <v>0.9522567179754761</v>
      </c>
      <c r="F40" s="22">
        <v>2325</v>
      </c>
      <c r="G40" s="23">
        <v>1.9</v>
      </c>
      <c r="H40" s="125">
        <v>3232</v>
      </c>
      <c r="I40" s="24">
        <f t="shared" si="7"/>
        <v>3.071367480756438</v>
      </c>
      <c r="J40" s="125">
        <v>3420</v>
      </c>
      <c r="K40" s="23">
        <f t="shared" si="8"/>
        <v>3.022937198921642</v>
      </c>
    </row>
    <row r="41" spans="1:11" ht="13.5">
      <c r="A41" s="19" t="s">
        <v>57</v>
      </c>
      <c r="B41" s="22">
        <v>618</v>
      </c>
      <c r="C41" s="23">
        <f t="shared" si="5"/>
        <v>0.3549296745329344</v>
      </c>
      <c r="D41" s="22">
        <v>728</v>
      </c>
      <c r="E41" s="23">
        <f t="shared" si="6"/>
        <v>0.4998146291897236</v>
      </c>
      <c r="F41" s="22">
        <v>1048</v>
      </c>
      <c r="G41" s="23">
        <v>0.86</v>
      </c>
      <c r="H41" s="125">
        <v>1697</v>
      </c>
      <c r="I41" s="24">
        <f t="shared" si="7"/>
        <v>1.6126579872659887</v>
      </c>
      <c r="J41" s="125">
        <v>1851</v>
      </c>
      <c r="K41" s="23">
        <f t="shared" si="8"/>
        <v>1.6360984664339064</v>
      </c>
    </row>
    <row r="42" spans="1:11" ht="13.5">
      <c r="A42" s="19" t="s">
        <v>58</v>
      </c>
      <c r="B42" s="22">
        <v>300</v>
      </c>
      <c r="C42" s="23">
        <f t="shared" si="5"/>
        <v>0.1722959585111332</v>
      </c>
      <c r="D42" s="22">
        <v>317</v>
      </c>
      <c r="E42" s="23">
        <f t="shared" si="6"/>
        <v>0.2176390624356351</v>
      </c>
      <c r="F42" s="22">
        <v>412</v>
      </c>
      <c r="G42" s="23">
        <v>0.34</v>
      </c>
      <c r="H42" s="125">
        <v>595</v>
      </c>
      <c r="I42" s="24">
        <f t="shared" si="7"/>
        <v>0.5654281098546041</v>
      </c>
      <c r="J42" s="125">
        <v>623</v>
      </c>
      <c r="K42" s="23">
        <f t="shared" si="8"/>
        <v>0.5506695540725682</v>
      </c>
    </row>
    <row r="43" spans="1:11" ht="13.5">
      <c r="A43" s="19" t="s">
        <v>59</v>
      </c>
      <c r="B43" s="22">
        <v>121</v>
      </c>
      <c r="C43" s="23">
        <f t="shared" si="5"/>
        <v>0.06949270326615706</v>
      </c>
      <c r="D43" s="22">
        <v>162</v>
      </c>
      <c r="E43" s="23">
        <f t="shared" si="6"/>
        <v>0.1112224861658451</v>
      </c>
      <c r="F43" s="22">
        <v>184</v>
      </c>
      <c r="G43" s="23">
        <v>0.15</v>
      </c>
      <c r="H43" s="125">
        <v>256</v>
      </c>
      <c r="I43" s="24">
        <f t="shared" si="7"/>
        <v>0.24327663213912382</v>
      </c>
      <c r="J43" s="125">
        <v>296</v>
      </c>
      <c r="K43" s="23">
        <f t="shared" si="8"/>
        <v>0.26163433066690234</v>
      </c>
    </row>
    <row r="44" spans="1:11" ht="13.5">
      <c r="A44" s="25" t="s">
        <v>61</v>
      </c>
      <c r="B44" s="20">
        <v>167899</v>
      </c>
      <c r="C44" s="20">
        <v>100</v>
      </c>
      <c r="D44" s="20">
        <v>140543</v>
      </c>
      <c r="E44" s="20">
        <v>100</v>
      </c>
      <c r="F44" s="20">
        <v>120942</v>
      </c>
      <c r="G44" s="20">
        <v>100</v>
      </c>
      <c r="H44" s="125">
        <v>105179</v>
      </c>
      <c r="I44" s="122">
        <f>SUM(I45:I62)</f>
        <v>100.00000000000001</v>
      </c>
      <c r="J44" s="125">
        <f>SUM(J45:J62)</f>
        <v>109484</v>
      </c>
      <c r="K44" s="121">
        <v>100</v>
      </c>
    </row>
    <row r="45" spans="1:11" ht="13.5">
      <c r="A45" s="19" t="s">
        <v>42</v>
      </c>
      <c r="B45" s="22">
        <v>11976</v>
      </c>
      <c r="C45" s="23">
        <f aca="true" t="shared" si="9" ref="C45:C62">B45/$B$44*100</f>
        <v>7.1328596358525065</v>
      </c>
      <c r="D45" s="22">
        <v>7707</v>
      </c>
      <c r="E45" s="23">
        <f aca="true" t="shared" si="10" ref="E45:E62">D45/$D$44*100</f>
        <v>5.483730957785162</v>
      </c>
      <c r="F45" s="22">
        <v>4345</v>
      </c>
      <c r="G45" s="23">
        <v>3.59</v>
      </c>
      <c r="H45" s="125">
        <v>2966</v>
      </c>
      <c r="I45" s="24">
        <f aca="true" t="shared" si="11" ref="I45:I62">H45/$H$44*100</f>
        <v>2.8199545536656556</v>
      </c>
      <c r="J45" s="125">
        <v>3217</v>
      </c>
      <c r="K45" s="23">
        <f>J45/$J$44*100</f>
        <v>2.9383288882393774</v>
      </c>
    </row>
    <row r="46" spans="1:11" ht="13.5">
      <c r="A46" s="19" t="s">
        <v>43</v>
      </c>
      <c r="B46" s="22">
        <v>9993</v>
      </c>
      <c r="C46" s="23">
        <f t="shared" si="9"/>
        <v>5.951792446649474</v>
      </c>
      <c r="D46" s="22">
        <v>8413</v>
      </c>
      <c r="E46" s="23">
        <f t="shared" si="10"/>
        <v>5.986068320727464</v>
      </c>
      <c r="F46" s="22">
        <v>6271</v>
      </c>
      <c r="G46" s="23">
        <v>5.19</v>
      </c>
      <c r="H46" s="125">
        <v>3558</v>
      </c>
      <c r="I46" s="24">
        <f t="shared" si="11"/>
        <v>3.3828045522395156</v>
      </c>
      <c r="J46" s="125">
        <v>3306</v>
      </c>
      <c r="K46" s="23">
        <f aca="true" t="shared" si="12" ref="K46:K62">J46/$J$44*100</f>
        <v>3.019619305103942</v>
      </c>
    </row>
    <row r="47" spans="1:11" ht="13.5">
      <c r="A47" s="19" t="s">
        <v>44</v>
      </c>
      <c r="B47" s="22">
        <v>13241</v>
      </c>
      <c r="C47" s="23">
        <f t="shared" si="9"/>
        <v>7.8862887807550965</v>
      </c>
      <c r="D47" s="22">
        <v>7687</v>
      </c>
      <c r="E47" s="23">
        <f t="shared" si="10"/>
        <v>5.469500437588496</v>
      </c>
      <c r="F47" s="22">
        <v>7408</v>
      </c>
      <c r="G47" s="23">
        <v>6.13</v>
      </c>
      <c r="H47" s="125">
        <v>5478</v>
      </c>
      <c r="I47" s="24">
        <f t="shared" si="11"/>
        <v>5.208264007073655</v>
      </c>
      <c r="J47" s="125">
        <v>5084</v>
      </c>
      <c r="K47" s="23">
        <f t="shared" si="12"/>
        <v>4.64360089145446</v>
      </c>
    </row>
    <row r="48" spans="1:11" ht="13.5">
      <c r="A48" s="19" t="s">
        <v>45</v>
      </c>
      <c r="B48" s="22">
        <v>15085</v>
      </c>
      <c r="C48" s="23">
        <f t="shared" si="9"/>
        <v>8.984568103443141</v>
      </c>
      <c r="D48" s="22">
        <v>11373</v>
      </c>
      <c r="E48" s="23">
        <f t="shared" si="10"/>
        <v>8.092185309834</v>
      </c>
      <c r="F48" s="22">
        <v>7111</v>
      </c>
      <c r="G48" s="23">
        <v>5.88</v>
      </c>
      <c r="H48" s="125">
        <v>6531</v>
      </c>
      <c r="I48" s="24">
        <f t="shared" si="11"/>
        <v>6.209414426834254</v>
      </c>
      <c r="J48" s="125">
        <v>6722</v>
      </c>
      <c r="K48" s="23">
        <f t="shared" si="12"/>
        <v>6.139709911950605</v>
      </c>
    </row>
    <row r="49" spans="1:11" ht="13.5">
      <c r="A49" s="19" t="s">
        <v>46</v>
      </c>
      <c r="B49" s="22">
        <v>18615</v>
      </c>
      <c r="C49" s="23">
        <f t="shared" si="9"/>
        <v>11.087022555226653</v>
      </c>
      <c r="D49" s="22">
        <v>14055</v>
      </c>
      <c r="E49" s="23">
        <f t="shared" si="10"/>
        <v>10.000498068206884</v>
      </c>
      <c r="F49" s="22">
        <v>10300</v>
      </c>
      <c r="G49" s="23">
        <v>8.52</v>
      </c>
      <c r="H49" s="125">
        <v>6077</v>
      </c>
      <c r="I49" s="24">
        <f t="shared" si="11"/>
        <v>5.777769326576598</v>
      </c>
      <c r="J49" s="125">
        <v>6663</v>
      </c>
      <c r="K49" s="23">
        <f t="shared" si="12"/>
        <v>6.085820759197691</v>
      </c>
    </row>
    <row r="50" spans="1:11" ht="13.5">
      <c r="A50" s="19" t="s">
        <v>47</v>
      </c>
      <c r="B50" s="22">
        <v>18435</v>
      </c>
      <c r="C50" s="23">
        <f t="shared" si="9"/>
        <v>10.979815246070554</v>
      </c>
      <c r="D50" s="22">
        <v>13942</v>
      </c>
      <c r="E50" s="23">
        <f t="shared" si="10"/>
        <v>9.920095629095721</v>
      </c>
      <c r="F50" s="22">
        <v>10078</v>
      </c>
      <c r="G50" s="23">
        <v>8.33</v>
      </c>
      <c r="H50" s="125">
        <v>7893</v>
      </c>
      <c r="I50" s="24">
        <f t="shared" si="11"/>
        <v>7.504349727607222</v>
      </c>
      <c r="J50" s="125">
        <v>7620</v>
      </c>
      <c r="K50" s="23">
        <f t="shared" si="12"/>
        <v>6.959921084359358</v>
      </c>
    </row>
    <row r="51" spans="1:11" ht="13.5">
      <c r="A51" s="19" t="s">
        <v>48</v>
      </c>
      <c r="B51" s="22">
        <v>16102</v>
      </c>
      <c r="C51" s="23">
        <f t="shared" si="9"/>
        <v>9.590289400175104</v>
      </c>
      <c r="D51" s="22">
        <v>12012</v>
      </c>
      <c r="E51" s="23">
        <f t="shared" si="10"/>
        <v>8.546850430117473</v>
      </c>
      <c r="F51" s="22">
        <v>8856</v>
      </c>
      <c r="G51" s="23">
        <v>7.32</v>
      </c>
      <c r="H51" s="125">
        <v>6835</v>
      </c>
      <c r="I51" s="24">
        <f t="shared" si="11"/>
        <v>6.498445507182993</v>
      </c>
      <c r="J51" s="125">
        <v>7648</v>
      </c>
      <c r="K51" s="23">
        <f t="shared" si="12"/>
        <v>6.985495597530232</v>
      </c>
    </row>
    <row r="52" spans="1:11" ht="13.5">
      <c r="A52" s="19" t="s">
        <v>49</v>
      </c>
      <c r="B52" s="22">
        <v>14821</v>
      </c>
      <c r="C52" s="23">
        <f t="shared" si="9"/>
        <v>8.827330716680862</v>
      </c>
      <c r="D52" s="22">
        <v>12314</v>
      </c>
      <c r="E52" s="23">
        <f t="shared" si="10"/>
        <v>8.761731285087127</v>
      </c>
      <c r="F52" s="22">
        <v>9468</v>
      </c>
      <c r="G52" s="23">
        <v>7.83</v>
      </c>
      <c r="H52" s="125">
        <v>7070</v>
      </c>
      <c r="I52" s="24">
        <f t="shared" si="11"/>
        <v>6.721874138373629</v>
      </c>
      <c r="J52" s="125">
        <v>7217</v>
      </c>
      <c r="K52" s="23">
        <f t="shared" si="12"/>
        <v>6.591830769792846</v>
      </c>
    </row>
    <row r="53" spans="1:11" ht="13.5">
      <c r="A53" s="19" t="s">
        <v>50</v>
      </c>
      <c r="B53" s="22">
        <v>12373</v>
      </c>
      <c r="C53" s="23">
        <f t="shared" si="9"/>
        <v>7.369311312157905</v>
      </c>
      <c r="D53" s="22">
        <v>12254</v>
      </c>
      <c r="E53" s="23">
        <f t="shared" si="10"/>
        <v>8.71903972449713</v>
      </c>
      <c r="F53" s="22">
        <v>10893</v>
      </c>
      <c r="G53" s="23">
        <v>9.01</v>
      </c>
      <c r="H53" s="125">
        <v>8486</v>
      </c>
      <c r="I53" s="24">
        <f t="shared" si="11"/>
        <v>8.068150486313808</v>
      </c>
      <c r="J53" s="125">
        <v>9090</v>
      </c>
      <c r="K53" s="23">
        <f t="shared" si="12"/>
        <v>8.302583025830259</v>
      </c>
    </row>
    <row r="54" spans="1:11" ht="13.5">
      <c r="A54" s="19" t="s">
        <v>51</v>
      </c>
      <c r="B54" s="22">
        <v>9277</v>
      </c>
      <c r="C54" s="23">
        <f t="shared" si="9"/>
        <v>5.525345594672988</v>
      </c>
      <c r="D54" s="22">
        <v>10682</v>
      </c>
      <c r="E54" s="23">
        <f t="shared" si="10"/>
        <v>7.600520837039198</v>
      </c>
      <c r="F54" s="22">
        <v>10906</v>
      </c>
      <c r="G54" s="23">
        <v>9.02</v>
      </c>
      <c r="H54" s="125">
        <v>10042</v>
      </c>
      <c r="I54" s="24">
        <f t="shared" si="11"/>
        <v>9.547533252835642</v>
      </c>
      <c r="J54" s="125">
        <v>9989</v>
      </c>
      <c r="K54" s="23">
        <f t="shared" si="12"/>
        <v>9.1237075737094</v>
      </c>
    </row>
    <row r="55" spans="1:11" ht="13.5">
      <c r="A55" s="19" t="s">
        <v>52</v>
      </c>
      <c r="B55" s="22">
        <v>8000</v>
      </c>
      <c r="C55" s="23">
        <f t="shared" si="9"/>
        <v>4.764769295826658</v>
      </c>
      <c r="D55" s="22">
        <v>8079</v>
      </c>
      <c r="E55" s="23">
        <f t="shared" si="10"/>
        <v>5.748418633443145</v>
      </c>
      <c r="F55" s="22">
        <v>9458</v>
      </c>
      <c r="G55" s="23">
        <v>7.82</v>
      </c>
      <c r="H55" s="125">
        <v>10134</v>
      </c>
      <c r="I55" s="24">
        <f t="shared" si="11"/>
        <v>9.635003185046445</v>
      </c>
      <c r="J55" s="125">
        <v>11238</v>
      </c>
      <c r="K55" s="23">
        <f t="shared" si="12"/>
        <v>10.26451353622447</v>
      </c>
    </row>
    <row r="56" spans="1:11" ht="13.5">
      <c r="A56" s="19" t="s">
        <v>53</v>
      </c>
      <c r="B56" s="22">
        <v>6550</v>
      </c>
      <c r="C56" s="23">
        <f t="shared" si="9"/>
        <v>3.901154860958076</v>
      </c>
      <c r="D56" s="22">
        <v>6743</v>
      </c>
      <c r="E56" s="23">
        <f t="shared" si="10"/>
        <v>4.797819884305871</v>
      </c>
      <c r="F56" s="22">
        <v>7460</v>
      </c>
      <c r="G56" s="23">
        <v>6.17</v>
      </c>
      <c r="H56" s="125">
        <v>8614</v>
      </c>
      <c r="I56" s="24">
        <f t="shared" si="11"/>
        <v>8.189847783302751</v>
      </c>
      <c r="J56" s="125">
        <v>9444</v>
      </c>
      <c r="K56" s="23">
        <f t="shared" si="12"/>
        <v>8.62591794234774</v>
      </c>
    </row>
    <row r="57" spans="1:11" ht="13.5">
      <c r="A57" s="19" t="s">
        <v>54</v>
      </c>
      <c r="B57" s="22">
        <v>4727</v>
      </c>
      <c r="C57" s="23">
        <f t="shared" si="9"/>
        <v>2.815383057671576</v>
      </c>
      <c r="D57" s="22">
        <v>5479</v>
      </c>
      <c r="E57" s="23">
        <f t="shared" si="10"/>
        <v>3.8984510078765933</v>
      </c>
      <c r="F57" s="22">
        <v>5967</v>
      </c>
      <c r="G57" s="23">
        <v>4.93</v>
      </c>
      <c r="H57" s="125">
        <v>6499</v>
      </c>
      <c r="I57" s="24">
        <f t="shared" si="11"/>
        <v>6.178990102587019</v>
      </c>
      <c r="J57" s="125">
        <v>6848</v>
      </c>
      <c r="K57" s="23">
        <f t="shared" si="12"/>
        <v>6.254795221219539</v>
      </c>
    </row>
    <row r="58" spans="1:11" ht="13.5">
      <c r="A58" s="19" t="s">
        <v>55</v>
      </c>
      <c r="B58" s="22">
        <v>3281</v>
      </c>
      <c r="C58" s="23">
        <f t="shared" si="9"/>
        <v>1.954151007450908</v>
      </c>
      <c r="D58" s="22">
        <v>3860</v>
      </c>
      <c r="E58" s="23">
        <f t="shared" si="10"/>
        <v>2.746490397956497</v>
      </c>
      <c r="F58" s="22">
        <v>4907</v>
      </c>
      <c r="G58" s="23">
        <v>4.06</v>
      </c>
      <c r="H58" s="125">
        <v>5304</v>
      </c>
      <c r="I58" s="24">
        <f t="shared" si="11"/>
        <v>5.0428317439793116</v>
      </c>
      <c r="J58" s="125">
        <v>5221</v>
      </c>
      <c r="K58" s="23">
        <f t="shared" si="12"/>
        <v>4.768733330897666</v>
      </c>
    </row>
    <row r="59" spans="1:11" ht="13.5">
      <c r="A59" s="19" t="s">
        <v>56</v>
      </c>
      <c r="B59" s="22">
        <v>2444</v>
      </c>
      <c r="C59" s="23">
        <f t="shared" si="9"/>
        <v>1.455637019875044</v>
      </c>
      <c r="D59" s="22">
        <v>2600</v>
      </c>
      <c r="E59" s="23">
        <f t="shared" si="10"/>
        <v>1.8499676255665527</v>
      </c>
      <c r="F59" s="22">
        <v>3464</v>
      </c>
      <c r="G59" s="23">
        <v>2.86</v>
      </c>
      <c r="H59" s="125">
        <v>4258</v>
      </c>
      <c r="I59" s="24">
        <f t="shared" si="11"/>
        <v>4.048336645147796</v>
      </c>
      <c r="J59" s="125">
        <v>4433</v>
      </c>
      <c r="K59" s="23">
        <f t="shared" si="12"/>
        <v>4.048993460231632</v>
      </c>
    </row>
    <row r="60" spans="1:11" ht="13.5">
      <c r="A60" s="19" t="s">
        <v>57</v>
      </c>
      <c r="B60" s="22">
        <v>1594</v>
      </c>
      <c r="C60" s="23">
        <f t="shared" si="9"/>
        <v>0.9493802821934615</v>
      </c>
      <c r="D60" s="22">
        <v>1830</v>
      </c>
      <c r="E60" s="23">
        <f t="shared" si="10"/>
        <v>1.3020925979949198</v>
      </c>
      <c r="F60" s="22">
        <v>2111</v>
      </c>
      <c r="G60" s="23">
        <v>1.75</v>
      </c>
      <c r="H60" s="125">
        <v>2919</v>
      </c>
      <c r="I60" s="24">
        <f t="shared" si="11"/>
        <v>2.7752688274275283</v>
      </c>
      <c r="J60" s="125">
        <v>3029</v>
      </c>
      <c r="K60" s="23">
        <f t="shared" si="12"/>
        <v>2.7666142998063643</v>
      </c>
    </row>
    <row r="61" spans="1:11" ht="13.5">
      <c r="A61" s="19" t="s">
        <v>58</v>
      </c>
      <c r="B61" s="22">
        <v>879</v>
      </c>
      <c r="C61" s="23">
        <f t="shared" si="9"/>
        <v>0.5235290263789539</v>
      </c>
      <c r="D61" s="22">
        <v>963</v>
      </c>
      <c r="E61" s="23">
        <f t="shared" si="10"/>
        <v>0.6851995474694578</v>
      </c>
      <c r="F61" s="22">
        <v>1289</v>
      </c>
      <c r="G61" s="23">
        <v>1.07</v>
      </c>
      <c r="H61" s="125">
        <v>1548</v>
      </c>
      <c r="I61" s="24">
        <f t="shared" si="11"/>
        <v>1.4717766854600254</v>
      </c>
      <c r="J61" s="125">
        <v>1610</v>
      </c>
      <c r="K61" s="23">
        <f t="shared" si="12"/>
        <v>1.4705345073252714</v>
      </c>
    </row>
    <row r="62" spans="1:11" ht="13.5">
      <c r="A62" s="19" t="s">
        <v>59</v>
      </c>
      <c r="B62" s="22">
        <v>506</v>
      </c>
      <c r="C62" s="23">
        <f t="shared" si="9"/>
        <v>0.3013716579610361</v>
      </c>
      <c r="D62" s="22">
        <v>550</v>
      </c>
      <c r="E62" s="23">
        <f t="shared" si="10"/>
        <v>0.39133930540830925</v>
      </c>
      <c r="F62" s="22">
        <v>650</v>
      </c>
      <c r="G62" s="23">
        <v>0.54</v>
      </c>
      <c r="H62" s="125">
        <v>967</v>
      </c>
      <c r="I62" s="24">
        <f t="shared" si="11"/>
        <v>0.9193850483461528</v>
      </c>
      <c r="J62" s="125">
        <v>1105</v>
      </c>
      <c r="K62" s="23">
        <f t="shared" si="12"/>
        <v>1.009279894779146</v>
      </c>
    </row>
    <row r="63" spans="1:9" ht="15" customHeight="1">
      <c r="A63" s="241"/>
      <c r="B63" s="49"/>
      <c r="C63" s="242"/>
      <c r="D63" s="49"/>
      <c r="E63" s="242"/>
      <c r="F63" s="49"/>
      <c r="G63" s="242"/>
      <c r="H63" s="243"/>
      <c r="I63" s="242"/>
    </row>
    <row r="64" spans="1:7" ht="19.5" customHeight="1">
      <c r="A64" s="26" t="s">
        <v>62</v>
      </c>
      <c r="B64" s="11"/>
      <c r="C64" s="11"/>
      <c r="D64" s="11"/>
      <c r="E64" s="11"/>
      <c r="F64" s="11"/>
      <c r="G64" s="11"/>
    </row>
    <row r="65" spans="1:7" ht="19.5" customHeight="1">
      <c r="A65" s="6" t="s">
        <v>275</v>
      </c>
      <c r="B65" s="6"/>
      <c r="C65" s="6"/>
      <c r="D65" s="6"/>
      <c r="E65" s="6"/>
      <c r="F65" s="6"/>
      <c r="G65" s="6"/>
    </row>
    <row r="66" spans="1:7" ht="13.5">
      <c r="A66" s="286"/>
      <c r="B66" s="286"/>
      <c r="C66" s="286"/>
      <c r="D66" s="286"/>
      <c r="E66" s="286"/>
      <c r="F66" s="286"/>
      <c r="G66" s="286"/>
    </row>
  </sheetData>
  <sheetProtection/>
  <mergeCells count="8">
    <mergeCell ref="J4:K4"/>
    <mergeCell ref="H4:I4"/>
    <mergeCell ref="A66:G66"/>
    <mergeCell ref="A1:G1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2" sqref="A12"/>
    </sheetView>
  </sheetViews>
  <sheetFormatPr defaultColWidth="8.88671875" defaultRowHeight="13.5"/>
  <cols>
    <col min="2" max="2" width="7.77734375" style="0" customWidth="1"/>
    <col min="3" max="6" width="6.77734375" style="0" customWidth="1"/>
    <col min="7" max="7" width="4.77734375" style="0" customWidth="1"/>
    <col min="8" max="12" width="6.77734375" style="0" customWidth="1"/>
    <col min="13" max="13" width="4.77734375" style="0" customWidth="1"/>
    <col min="14" max="18" width="6.77734375" style="0" customWidth="1"/>
    <col min="19" max="19" width="4.77734375" style="0" customWidth="1"/>
  </cols>
  <sheetData>
    <row r="1" spans="1:19" ht="21" customHeight="1">
      <c r="A1" s="317" t="s">
        <v>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27"/>
      <c r="M1" s="28"/>
      <c r="N1" s="29"/>
      <c r="O1" s="29"/>
      <c r="P1" s="29"/>
      <c r="Q1" s="29"/>
      <c r="R1" s="29"/>
      <c r="S1" s="29"/>
    </row>
    <row r="2" spans="1:19" ht="13.5">
      <c r="A2" s="30"/>
      <c r="B2" s="29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9"/>
      <c r="O2" s="29"/>
      <c r="P2" s="29"/>
      <c r="Q2" s="29"/>
      <c r="R2" s="29"/>
      <c r="S2" s="29" t="s">
        <v>63</v>
      </c>
    </row>
    <row r="3" spans="1:19" ht="19.5" customHeight="1">
      <c r="A3" s="4" t="s">
        <v>64</v>
      </c>
      <c r="B3" s="315" t="s">
        <v>222</v>
      </c>
      <c r="C3" s="316"/>
      <c r="D3" s="316"/>
      <c r="E3" s="316"/>
      <c r="F3" s="316"/>
      <c r="G3" s="318"/>
      <c r="H3" s="315" t="s">
        <v>223</v>
      </c>
      <c r="I3" s="316"/>
      <c r="J3" s="316"/>
      <c r="K3" s="316"/>
      <c r="L3" s="316"/>
      <c r="M3" s="318"/>
      <c r="N3" s="315" t="s">
        <v>224</v>
      </c>
      <c r="O3" s="316"/>
      <c r="P3" s="316"/>
      <c r="Q3" s="316"/>
      <c r="R3" s="316"/>
      <c r="S3" s="316"/>
    </row>
    <row r="4" spans="1:19" ht="19.5" customHeight="1">
      <c r="A4" s="4" t="s">
        <v>65</v>
      </c>
      <c r="B4" s="32"/>
      <c r="C4" s="33" t="s">
        <v>66</v>
      </c>
      <c r="D4" s="33" t="s">
        <v>67</v>
      </c>
      <c r="E4" s="33" t="s">
        <v>68</v>
      </c>
      <c r="F4" s="33" t="s">
        <v>69</v>
      </c>
      <c r="G4" s="33" t="s">
        <v>70</v>
      </c>
      <c r="H4" s="34"/>
      <c r="I4" s="33" t="s">
        <v>66</v>
      </c>
      <c r="J4" s="33" t="s">
        <v>67</v>
      </c>
      <c r="K4" s="33" t="s">
        <v>68</v>
      </c>
      <c r="L4" s="33" t="s">
        <v>69</v>
      </c>
      <c r="M4" s="33" t="s">
        <v>70</v>
      </c>
      <c r="N4" s="34"/>
      <c r="O4" s="33" t="s">
        <v>66</v>
      </c>
      <c r="P4" s="33" t="s">
        <v>67</v>
      </c>
      <c r="Q4" s="33" t="s">
        <v>68</v>
      </c>
      <c r="R4" s="33" t="s">
        <v>69</v>
      </c>
      <c r="S4" s="35" t="s">
        <v>70</v>
      </c>
    </row>
    <row r="5" spans="1:19" ht="19.5" customHeight="1">
      <c r="A5" s="36">
        <v>1985</v>
      </c>
      <c r="B5" s="127">
        <v>388880</v>
      </c>
      <c r="C5" s="128">
        <v>225725</v>
      </c>
      <c r="D5" s="128">
        <v>23004</v>
      </c>
      <c r="E5" s="128">
        <v>2164</v>
      </c>
      <c r="F5" s="128">
        <v>137986</v>
      </c>
      <c r="G5" s="128">
        <v>1</v>
      </c>
      <c r="H5" s="128">
        <v>187227</v>
      </c>
      <c r="I5" s="128">
        <v>110320</v>
      </c>
      <c r="J5" s="128">
        <v>2275</v>
      </c>
      <c r="K5" s="128">
        <v>766</v>
      </c>
      <c r="L5" s="128">
        <v>73865</v>
      </c>
      <c r="M5" s="129">
        <v>1</v>
      </c>
      <c r="N5" s="130">
        <v>201653</v>
      </c>
      <c r="O5" s="130">
        <v>115405</v>
      </c>
      <c r="P5" s="130">
        <v>20729</v>
      </c>
      <c r="Q5" s="130">
        <v>1398</v>
      </c>
      <c r="R5" s="130">
        <v>64121</v>
      </c>
      <c r="S5" s="131">
        <v>0</v>
      </c>
    </row>
    <row r="6" spans="1:19" ht="19.5" customHeight="1">
      <c r="A6" s="36">
        <v>1990</v>
      </c>
      <c r="B6" s="130">
        <v>298208</v>
      </c>
      <c r="C6" s="128">
        <v>176192</v>
      </c>
      <c r="D6" s="128">
        <v>18830</v>
      </c>
      <c r="E6" s="128">
        <v>2156</v>
      </c>
      <c r="F6" s="128">
        <v>101030</v>
      </c>
      <c r="G6" s="132">
        <v>0</v>
      </c>
      <c r="H6" s="128">
        <v>146822</v>
      </c>
      <c r="I6" s="128">
        <v>87052</v>
      </c>
      <c r="J6" s="128">
        <v>2085</v>
      </c>
      <c r="K6" s="128">
        <v>889</v>
      </c>
      <c r="L6" s="128">
        <v>56796</v>
      </c>
      <c r="M6" s="132">
        <v>0</v>
      </c>
      <c r="N6" s="130">
        <v>151386</v>
      </c>
      <c r="O6" s="130">
        <v>89140</v>
      </c>
      <c r="P6" s="130">
        <v>16745</v>
      </c>
      <c r="Q6" s="130">
        <v>1267</v>
      </c>
      <c r="R6" s="130">
        <v>44234</v>
      </c>
      <c r="S6" s="131">
        <v>0</v>
      </c>
    </row>
    <row r="7" spans="1:19" ht="19.5" customHeight="1">
      <c r="A7" s="36">
        <v>1995</v>
      </c>
      <c r="B7" s="133">
        <v>267177</v>
      </c>
      <c r="C7" s="133">
        <v>155139</v>
      </c>
      <c r="D7" s="133">
        <v>17424</v>
      </c>
      <c r="E7" s="133">
        <v>3009</v>
      </c>
      <c r="F7" s="133">
        <v>91604</v>
      </c>
      <c r="G7" s="133">
        <v>1</v>
      </c>
      <c r="H7" s="133">
        <v>133247</v>
      </c>
      <c r="I7" s="133">
        <v>76839</v>
      </c>
      <c r="J7" s="133">
        <v>1896</v>
      </c>
      <c r="K7" s="133">
        <v>1313</v>
      </c>
      <c r="L7" s="133">
        <v>53198</v>
      </c>
      <c r="M7" s="134">
        <v>1</v>
      </c>
      <c r="N7" s="133">
        <v>133930</v>
      </c>
      <c r="O7" s="133">
        <v>78300</v>
      </c>
      <c r="P7" s="133">
        <v>15528</v>
      </c>
      <c r="Q7" s="133">
        <v>1696</v>
      </c>
      <c r="R7" s="133">
        <v>38406</v>
      </c>
      <c r="S7" s="131">
        <v>0</v>
      </c>
    </row>
    <row r="8" spans="1:19" ht="19.5" customHeight="1">
      <c r="A8" s="36">
        <v>2000</v>
      </c>
      <c r="B8" s="133">
        <v>229424</v>
      </c>
      <c r="C8" s="133">
        <v>78719</v>
      </c>
      <c r="D8" s="133">
        <v>128812</v>
      </c>
      <c r="E8" s="133">
        <v>16544</v>
      </c>
      <c r="F8" s="133">
        <v>5337</v>
      </c>
      <c r="G8" s="133">
        <v>12</v>
      </c>
      <c r="H8" s="133">
        <v>114174</v>
      </c>
      <c r="I8" s="133">
        <v>46001</v>
      </c>
      <c r="J8" s="133">
        <v>63922</v>
      </c>
      <c r="K8" s="133">
        <v>1917</v>
      </c>
      <c r="L8" s="133">
        <v>2328</v>
      </c>
      <c r="M8" s="134">
        <v>6</v>
      </c>
      <c r="N8" s="133">
        <v>115250</v>
      </c>
      <c r="O8" s="133">
        <v>32718</v>
      </c>
      <c r="P8" s="133">
        <v>64890</v>
      </c>
      <c r="Q8" s="133">
        <v>14627</v>
      </c>
      <c r="R8" s="133">
        <v>3009</v>
      </c>
      <c r="S8" s="135">
        <v>6</v>
      </c>
    </row>
    <row r="9" spans="1:19" ht="19.5" customHeight="1">
      <c r="A9" s="36">
        <v>2005</v>
      </c>
      <c r="B9" s="130">
        <v>204325</v>
      </c>
      <c r="C9" s="128">
        <v>111494</v>
      </c>
      <c r="D9" s="128">
        <v>17155</v>
      </c>
      <c r="E9" s="128">
        <v>8259</v>
      </c>
      <c r="F9" s="128">
        <v>67417</v>
      </c>
      <c r="G9" s="132">
        <v>0</v>
      </c>
      <c r="H9" s="128">
        <v>101407</v>
      </c>
      <c r="I9" s="128">
        <v>55181</v>
      </c>
      <c r="J9" s="128">
        <v>2286</v>
      </c>
      <c r="K9" s="128">
        <v>3734</v>
      </c>
      <c r="L9" s="128">
        <v>40206</v>
      </c>
      <c r="M9" s="132">
        <v>0</v>
      </c>
      <c r="N9" s="130">
        <v>102918</v>
      </c>
      <c r="O9" s="130">
        <v>56313</v>
      </c>
      <c r="P9" s="130">
        <v>14869</v>
      </c>
      <c r="Q9" s="130">
        <v>4525</v>
      </c>
      <c r="R9" s="130">
        <v>27211</v>
      </c>
      <c r="S9" s="131">
        <v>0</v>
      </c>
    </row>
    <row r="10" spans="1:19" ht="19.5" customHeight="1">
      <c r="A10" s="36">
        <v>2010</v>
      </c>
      <c r="B10" s="143">
        <v>185198</v>
      </c>
      <c r="C10" s="121">
        <v>97809</v>
      </c>
      <c r="D10" s="121">
        <v>17013</v>
      </c>
      <c r="E10" s="121">
        <v>10328</v>
      </c>
      <c r="F10" s="121">
        <v>60048</v>
      </c>
      <c r="G10" s="121">
        <v>0</v>
      </c>
      <c r="H10" s="121">
        <v>92021</v>
      </c>
      <c r="I10" s="121">
        <v>48424</v>
      </c>
      <c r="J10" s="121">
        <v>2366</v>
      </c>
      <c r="K10" s="121">
        <v>4869</v>
      </c>
      <c r="L10" s="121">
        <v>36362</v>
      </c>
      <c r="M10" s="121">
        <v>0</v>
      </c>
      <c r="N10" s="143">
        <v>93177</v>
      </c>
      <c r="O10" s="143">
        <v>49385</v>
      </c>
      <c r="P10" s="143">
        <v>14647</v>
      </c>
      <c r="Q10" s="143">
        <v>5459</v>
      </c>
      <c r="R10" s="143">
        <v>23686</v>
      </c>
      <c r="S10" s="144">
        <v>0</v>
      </c>
    </row>
    <row r="11" spans="1:19" ht="19.5" customHeight="1">
      <c r="A11" s="142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6"/>
      <c r="O11" s="136"/>
      <c r="P11" s="136"/>
      <c r="Q11" s="136"/>
      <c r="R11" s="136"/>
      <c r="S11" s="136"/>
    </row>
    <row r="12" spans="1:19" ht="19.5" customHeight="1">
      <c r="A12" s="36" t="s">
        <v>71</v>
      </c>
      <c r="B12" s="138">
        <v>14905</v>
      </c>
      <c r="C12" s="138">
        <v>42</v>
      </c>
      <c r="D12" s="138">
        <v>1</v>
      </c>
      <c r="E12" s="138">
        <v>3</v>
      </c>
      <c r="F12" s="138">
        <v>14859</v>
      </c>
      <c r="G12" s="139">
        <v>0</v>
      </c>
      <c r="H12" s="138">
        <v>8374</v>
      </c>
      <c r="I12" s="138">
        <v>18</v>
      </c>
      <c r="J12" s="138">
        <v>1</v>
      </c>
      <c r="K12" s="138">
        <v>2</v>
      </c>
      <c r="L12" s="138">
        <v>8353</v>
      </c>
      <c r="M12" s="139">
        <v>0</v>
      </c>
      <c r="N12" s="138">
        <v>6531</v>
      </c>
      <c r="O12" s="138">
        <v>24</v>
      </c>
      <c r="P12" s="138">
        <v>0</v>
      </c>
      <c r="Q12" s="138">
        <v>1</v>
      </c>
      <c r="R12" s="138">
        <v>6506</v>
      </c>
      <c r="S12" s="140">
        <v>0</v>
      </c>
    </row>
    <row r="13" spans="1:19" ht="19.5" customHeight="1">
      <c r="A13" s="36" t="s">
        <v>72</v>
      </c>
      <c r="B13" s="141">
        <v>14450</v>
      </c>
      <c r="C13" s="141">
        <v>299</v>
      </c>
      <c r="D13" s="141">
        <v>1</v>
      </c>
      <c r="E13" s="141">
        <v>4</v>
      </c>
      <c r="F13" s="141">
        <v>14146</v>
      </c>
      <c r="G13" s="139">
        <v>0</v>
      </c>
      <c r="H13" s="141">
        <v>8373</v>
      </c>
      <c r="I13" s="141">
        <v>77</v>
      </c>
      <c r="J13" s="141">
        <v>1</v>
      </c>
      <c r="K13" s="141">
        <v>2</v>
      </c>
      <c r="L13" s="141">
        <v>8293</v>
      </c>
      <c r="M13" s="139">
        <v>0</v>
      </c>
      <c r="N13" s="141">
        <v>6077</v>
      </c>
      <c r="O13" s="141">
        <v>222</v>
      </c>
      <c r="P13" s="141">
        <v>0</v>
      </c>
      <c r="Q13" s="141">
        <v>2</v>
      </c>
      <c r="R13" s="141">
        <v>5853</v>
      </c>
      <c r="S13" s="140">
        <v>0</v>
      </c>
    </row>
    <row r="14" spans="1:19" ht="19.5" customHeight="1">
      <c r="A14" s="36" t="s">
        <v>73</v>
      </c>
      <c r="B14" s="138">
        <v>16356</v>
      </c>
      <c r="C14" s="138">
        <v>2478</v>
      </c>
      <c r="D14" s="138">
        <v>8</v>
      </c>
      <c r="E14" s="138">
        <v>77</v>
      </c>
      <c r="F14" s="138">
        <v>13793</v>
      </c>
      <c r="G14" s="139">
        <v>0</v>
      </c>
      <c r="H14" s="138">
        <v>8463</v>
      </c>
      <c r="I14" s="138">
        <v>825</v>
      </c>
      <c r="J14" s="138">
        <v>3</v>
      </c>
      <c r="K14" s="138">
        <v>13</v>
      </c>
      <c r="L14" s="138">
        <v>7622</v>
      </c>
      <c r="M14" s="139">
        <v>0</v>
      </c>
      <c r="N14" s="138">
        <v>7893</v>
      </c>
      <c r="O14" s="138">
        <v>1653</v>
      </c>
      <c r="P14" s="138">
        <v>5</v>
      </c>
      <c r="Q14" s="138">
        <v>64</v>
      </c>
      <c r="R14" s="138">
        <v>6171</v>
      </c>
      <c r="S14" s="140">
        <v>0</v>
      </c>
    </row>
    <row r="15" spans="1:19" ht="19.5" customHeight="1">
      <c r="A15" s="36" t="s">
        <v>74</v>
      </c>
      <c r="B15" s="141">
        <v>14639</v>
      </c>
      <c r="C15" s="141">
        <v>6387</v>
      </c>
      <c r="D15" s="141">
        <v>23</v>
      </c>
      <c r="E15" s="141">
        <v>325</v>
      </c>
      <c r="F15" s="141">
        <v>7904</v>
      </c>
      <c r="G15" s="139">
        <v>0</v>
      </c>
      <c r="H15" s="141">
        <v>7804</v>
      </c>
      <c r="I15" s="141">
        <v>2610</v>
      </c>
      <c r="J15" s="141">
        <v>8</v>
      </c>
      <c r="K15" s="141">
        <v>92</v>
      </c>
      <c r="L15" s="141">
        <v>5094</v>
      </c>
      <c r="M15" s="139">
        <v>0</v>
      </c>
      <c r="N15" s="141">
        <v>6835</v>
      </c>
      <c r="O15" s="141">
        <v>3777</v>
      </c>
      <c r="P15" s="141">
        <v>15</v>
      </c>
      <c r="Q15" s="141">
        <v>233</v>
      </c>
      <c r="R15" s="141">
        <v>2810</v>
      </c>
      <c r="S15" s="140">
        <v>0</v>
      </c>
    </row>
    <row r="16" spans="1:19" ht="19.5" customHeight="1">
      <c r="A16" s="36" t="s">
        <v>75</v>
      </c>
      <c r="B16" s="138">
        <v>14958</v>
      </c>
      <c r="C16" s="138">
        <v>9358</v>
      </c>
      <c r="D16" s="138">
        <v>97</v>
      </c>
      <c r="E16" s="138">
        <v>947</v>
      </c>
      <c r="F16" s="138">
        <v>4556</v>
      </c>
      <c r="G16" s="139">
        <v>0</v>
      </c>
      <c r="H16" s="138">
        <v>7888</v>
      </c>
      <c r="I16" s="138">
        <v>4122</v>
      </c>
      <c r="J16" s="138">
        <v>30</v>
      </c>
      <c r="K16" s="138">
        <v>367</v>
      </c>
      <c r="L16" s="138">
        <v>3369</v>
      </c>
      <c r="M16" s="139">
        <v>0</v>
      </c>
      <c r="N16" s="138">
        <v>7070</v>
      </c>
      <c r="O16" s="138">
        <v>5236</v>
      </c>
      <c r="P16" s="138">
        <v>67</v>
      </c>
      <c r="Q16" s="138">
        <v>580</v>
      </c>
      <c r="R16" s="138">
        <v>1187</v>
      </c>
      <c r="S16" s="140">
        <v>0</v>
      </c>
    </row>
    <row r="17" spans="1:19" ht="19.5" customHeight="1">
      <c r="A17" s="36" t="s">
        <v>76</v>
      </c>
      <c r="B17" s="141">
        <v>16979</v>
      </c>
      <c r="C17" s="141">
        <v>12361</v>
      </c>
      <c r="D17" s="141">
        <v>319</v>
      </c>
      <c r="E17" s="141">
        <v>1863</v>
      </c>
      <c r="F17" s="141">
        <v>2436</v>
      </c>
      <c r="G17" s="139">
        <v>0</v>
      </c>
      <c r="H17" s="141">
        <v>8493</v>
      </c>
      <c r="I17" s="141">
        <v>5640</v>
      </c>
      <c r="J17" s="141">
        <v>62</v>
      </c>
      <c r="K17" s="141">
        <v>840</v>
      </c>
      <c r="L17" s="141">
        <v>1951</v>
      </c>
      <c r="M17" s="139">
        <v>0</v>
      </c>
      <c r="N17" s="141">
        <v>8486</v>
      </c>
      <c r="O17" s="141">
        <v>6721</v>
      </c>
      <c r="P17" s="141">
        <v>257</v>
      </c>
      <c r="Q17" s="141">
        <v>1023</v>
      </c>
      <c r="R17" s="141">
        <v>485</v>
      </c>
      <c r="S17" s="140">
        <v>0</v>
      </c>
    </row>
    <row r="18" spans="1:19" ht="19.5" customHeight="1">
      <c r="A18" s="36" t="s">
        <v>77</v>
      </c>
      <c r="B18" s="138">
        <v>19597</v>
      </c>
      <c r="C18" s="138">
        <v>15108</v>
      </c>
      <c r="D18" s="138">
        <v>754</v>
      </c>
      <c r="E18" s="138">
        <v>2433</v>
      </c>
      <c r="F18" s="138">
        <v>1302</v>
      </c>
      <c r="G18" s="139">
        <v>0</v>
      </c>
      <c r="H18" s="138">
        <v>9555</v>
      </c>
      <c r="I18" s="138">
        <v>7233</v>
      </c>
      <c r="J18" s="138">
        <v>152</v>
      </c>
      <c r="K18" s="138">
        <v>1141</v>
      </c>
      <c r="L18" s="138">
        <v>1029</v>
      </c>
      <c r="M18" s="139">
        <v>0</v>
      </c>
      <c r="N18" s="138">
        <v>10042</v>
      </c>
      <c r="O18" s="138">
        <v>7875</v>
      </c>
      <c r="P18" s="138">
        <v>602</v>
      </c>
      <c r="Q18" s="138">
        <v>1292</v>
      </c>
      <c r="R18" s="138">
        <v>273</v>
      </c>
      <c r="S18" s="140">
        <v>0</v>
      </c>
    </row>
    <row r="19" spans="1:19" ht="19.5" customHeight="1">
      <c r="A19" s="36" t="s">
        <v>78</v>
      </c>
      <c r="B19" s="141">
        <v>19407</v>
      </c>
      <c r="C19" s="141">
        <v>15318</v>
      </c>
      <c r="D19" s="141">
        <v>1310</v>
      </c>
      <c r="E19" s="141">
        <v>2230</v>
      </c>
      <c r="F19" s="141">
        <v>549</v>
      </c>
      <c r="G19" s="139">
        <v>0</v>
      </c>
      <c r="H19" s="141">
        <v>9273</v>
      </c>
      <c r="I19" s="141">
        <v>7554</v>
      </c>
      <c r="J19" s="141">
        <v>236</v>
      </c>
      <c r="K19" s="141">
        <v>1080</v>
      </c>
      <c r="L19" s="141">
        <v>403</v>
      </c>
      <c r="M19" s="139">
        <v>0</v>
      </c>
      <c r="N19" s="141">
        <v>10134</v>
      </c>
      <c r="O19" s="141">
        <v>7764</v>
      </c>
      <c r="P19" s="141">
        <v>1074</v>
      </c>
      <c r="Q19" s="141">
        <v>1150</v>
      </c>
      <c r="R19" s="141">
        <v>146</v>
      </c>
      <c r="S19" s="140">
        <v>0</v>
      </c>
    </row>
    <row r="20" spans="1:19" ht="19.5" customHeight="1">
      <c r="A20" s="36" t="s">
        <v>79</v>
      </c>
      <c r="B20" s="138">
        <v>16061</v>
      </c>
      <c r="C20" s="138">
        <v>12694</v>
      </c>
      <c r="D20" s="138">
        <v>1840</v>
      </c>
      <c r="E20" s="138">
        <v>1274</v>
      </c>
      <c r="F20" s="138">
        <v>253</v>
      </c>
      <c r="G20" s="139">
        <v>0</v>
      </c>
      <c r="H20" s="138">
        <v>7447</v>
      </c>
      <c r="I20" s="138">
        <v>6334</v>
      </c>
      <c r="J20" s="138">
        <v>298</v>
      </c>
      <c r="K20" s="138">
        <v>666</v>
      </c>
      <c r="L20" s="138">
        <v>149</v>
      </c>
      <c r="M20" s="139">
        <v>0</v>
      </c>
      <c r="N20" s="138">
        <v>8614</v>
      </c>
      <c r="O20" s="138">
        <v>6360</v>
      </c>
      <c r="P20" s="138">
        <v>1542</v>
      </c>
      <c r="Q20" s="138">
        <v>608</v>
      </c>
      <c r="R20" s="138">
        <v>104</v>
      </c>
      <c r="S20" s="140">
        <v>0</v>
      </c>
    </row>
    <row r="21" spans="1:19" ht="19.5" customHeight="1">
      <c r="A21" s="36" t="s">
        <v>80</v>
      </c>
      <c r="B21" s="141">
        <v>12595</v>
      </c>
      <c r="C21" s="141">
        <v>9678</v>
      </c>
      <c r="D21" s="141">
        <v>2189</v>
      </c>
      <c r="E21" s="141">
        <v>640</v>
      </c>
      <c r="F21" s="141">
        <v>88</v>
      </c>
      <c r="G21" s="139">
        <v>0</v>
      </c>
      <c r="H21" s="141">
        <v>6096</v>
      </c>
      <c r="I21" s="141">
        <v>5336</v>
      </c>
      <c r="J21" s="141">
        <v>353</v>
      </c>
      <c r="K21" s="141">
        <v>368</v>
      </c>
      <c r="L21" s="141">
        <v>39</v>
      </c>
      <c r="M21" s="139">
        <v>0</v>
      </c>
      <c r="N21" s="141">
        <v>6499</v>
      </c>
      <c r="O21" s="141">
        <v>4342</v>
      </c>
      <c r="P21" s="141">
        <v>1836</v>
      </c>
      <c r="Q21" s="141">
        <v>272</v>
      </c>
      <c r="R21" s="141">
        <v>49</v>
      </c>
      <c r="S21" s="140">
        <v>0</v>
      </c>
    </row>
    <row r="22" spans="1:19" ht="19.5" customHeight="1">
      <c r="A22" s="36" t="s">
        <v>81</v>
      </c>
      <c r="B22" s="138">
        <v>9779</v>
      </c>
      <c r="C22" s="138">
        <v>6837</v>
      </c>
      <c r="D22" s="138">
        <v>2568</v>
      </c>
      <c r="E22" s="138">
        <v>312</v>
      </c>
      <c r="F22" s="138">
        <v>62</v>
      </c>
      <c r="G22" s="139">
        <v>0</v>
      </c>
      <c r="H22" s="138">
        <v>4475</v>
      </c>
      <c r="I22" s="138">
        <v>3937</v>
      </c>
      <c r="J22" s="138">
        <v>327</v>
      </c>
      <c r="K22" s="138">
        <v>181</v>
      </c>
      <c r="L22" s="138">
        <v>30</v>
      </c>
      <c r="M22" s="139">
        <v>0</v>
      </c>
      <c r="N22" s="138">
        <v>5304</v>
      </c>
      <c r="O22" s="138">
        <v>2900</v>
      </c>
      <c r="P22" s="138">
        <v>2241</v>
      </c>
      <c r="Q22" s="138">
        <v>131</v>
      </c>
      <c r="R22" s="138">
        <v>32</v>
      </c>
      <c r="S22" s="140">
        <v>0</v>
      </c>
    </row>
    <row r="23" spans="1:19" ht="19.5" customHeight="1">
      <c r="A23" s="36" t="s">
        <v>82</v>
      </c>
      <c r="B23" s="141">
        <v>7490</v>
      </c>
      <c r="C23" s="141">
        <v>4475</v>
      </c>
      <c r="D23" s="141">
        <v>2833</v>
      </c>
      <c r="E23" s="141">
        <v>143</v>
      </c>
      <c r="F23" s="141">
        <v>39</v>
      </c>
      <c r="G23" s="139">
        <v>0</v>
      </c>
      <c r="H23" s="141">
        <v>3232</v>
      </c>
      <c r="I23" s="141">
        <v>2774</v>
      </c>
      <c r="J23" s="141">
        <v>363</v>
      </c>
      <c r="K23" s="141">
        <v>80</v>
      </c>
      <c r="L23" s="141">
        <v>15</v>
      </c>
      <c r="M23" s="139">
        <v>0</v>
      </c>
      <c r="N23" s="141">
        <v>4258</v>
      </c>
      <c r="O23" s="141">
        <v>1701</v>
      </c>
      <c r="P23" s="141">
        <v>2470</v>
      </c>
      <c r="Q23" s="141">
        <v>63</v>
      </c>
      <c r="R23" s="141">
        <v>24</v>
      </c>
      <c r="S23" s="140">
        <v>0</v>
      </c>
    </row>
    <row r="24" spans="1:19" ht="19.5" customHeight="1">
      <c r="A24" s="36" t="s">
        <v>83</v>
      </c>
      <c r="B24" s="138">
        <v>4616</v>
      </c>
      <c r="C24" s="138">
        <v>2003</v>
      </c>
      <c r="D24" s="138">
        <v>2532</v>
      </c>
      <c r="E24" s="138">
        <v>54</v>
      </c>
      <c r="F24" s="138">
        <v>27</v>
      </c>
      <c r="G24" s="139">
        <v>0</v>
      </c>
      <c r="H24" s="138">
        <v>1697</v>
      </c>
      <c r="I24" s="138">
        <v>1381</v>
      </c>
      <c r="J24" s="138">
        <v>283</v>
      </c>
      <c r="K24" s="138">
        <v>24</v>
      </c>
      <c r="L24" s="138">
        <v>9</v>
      </c>
      <c r="M24" s="139">
        <v>0</v>
      </c>
      <c r="N24" s="138">
        <v>2919</v>
      </c>
      <c r="O24" s="138">
        <v>622</v>
      </c>
      <c r="P24" s="138">
        <v>2249</v>
      </c>
      <c r="Q24" s="138">
        <v>30</v>
      </c>
      <c r="R24" s="138">
        <v>18</v>
      </c>
      <c r="S24" s="140">
        <v>0</v>
      </c>
    </row>
    <row r="25" spans="1:19" ht="19.5" customHeight="1">
      <c r="A25" s="36" t="s">
        <v>84</v>
      </c>
      <c r="B25" s="141">
        <v>2143</v>
      </c>
      <c r="C25" s="141">
        <v>588</v>
      </c>
      <c r="D25" s="141">
        <v>1524</v>
      </c>
      <c r="E25" s="141">
        <v>13</v>
      </c>
      <c r="F25" s="141">
        <v>18</v>
      </c>
      <c r="G25" s="139">
        <v>0</v>
      </c>
      <c r="H25" s="141">
        <v>595</v>
      </c>
      <c r="I25" s="141">
        <v>434</v>
      </c>
      <c r="J25" s="141">
        <v>153</v>
      </c>
      <c r="K25" s="141">
        <v>7</v>
      </c>
      <c r="L25" s="141">
        <v>1</v>
      </c>
      <c r="M25" s="139">
        <v>0</v>
      </c>
      <c r="N25" s="141">
        <v>1548</v>
      </c>
      <c r="O25" s="141">
        <v>154</v>
      </c>
      <c r="P25" s="141">
        <v>1371</v>
      </c>
      <c r="Q25" s="141">
        <v>6</v>
      </c>
      <c r="R25" s="141">
        <v>17</v>
      </c>
      <c r="S25" s="140">
        <v>0</v>
      </c>
    </row>
    <row r="26" spans="1:19" ht="19.5" customHeight="1">
      <c r="A26" s="36" t="s">
        <v>85</v>
      </c>
      <c r="B26" s="138">
        <v>1223</v>
      </c>
      <c r="C26" s="138">
        <v>183</v>
      </c>
      <c r="D26" s="138">
        <v>1014</v>
      </c>
      <c r="E26" s="138">
        <v>10</v>
      </c>
      <c r="F26" s="138">
        <v>16</v>
      </c>
      <c r="G26" s="139">
        <v>0</v>
      </c>
      <c r="H26" s="138">
        <v>256</v>
      </c>
      <c r="I26" s="138">
        <v>149</v>
      </c>
      <c r="J26" s="138">
        <v>96</v>
      </c>
      <c r="K26" s="138">
        <v>6</v>
      </c>
      <c r="L26" s="138">
        <v>5</v>
      </c>
      <c r="M26" s="139">
        <v>0</v>
      </c>
      <c r="N26" s="138">
        <v>967</v>
      </c>
      <c r="O26" s="138">
        <v>34</v>
      </c>
      <c r="P26" s="138">
        <v>918</v>
      </c>
      <c r="Q26" s="138">
        <v>4</v>
      </c>
      <c r="R26" s="138">
        <v>11</v>
      </c>
      <c r="S26" s="140">
        <v>0</v>
      </c>
    </row>
    <row r="27" spans="1:19" ht="8.25" customHeight="1">
      <c r="A27" s="30"/>
      <c r="B27" s="2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9"/>
      <c r="O27" s="29"/>
      <c r="P27" s="29"/>
      <c r="Q27" s="29"/>
      <c r="R27" s="29"/>
      <c r="S27" s="29"/>
    </row>
    <row r="28" spans="1:19" ht="13.5">
      <c r="A28" s="314" t="s">
        <v>86</v>
      </c>
      <c r="B28" s="314"/>
      <c r="C28" s="314"/>
      <c r="D28" s="314"/>
      <c r="E28" s="31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ht="13.5">
      <c r="A29" s="26" t="s">
        <v>87</v>
      </c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9"/>
      <c r="O29" s="29"/>
      <c r="P29" s="29"/>
      <c r="Q29" s="29"/>
      <c r="R29" s="29"/>
      <c r="S29" s="29"/>
    </row>
    <row r="30" spans="1:19" ht="13.5">
      <c r="A30" s="314" t="s">
        <v>221</v>
      </c>
      <c r="B30" s="314"/>
      <c r="C30" s="314"/>
      <c r="D30" s="314"/>
      <c r="E30" s="31"/>
      <c r="F30" s="31"/>
      <c r="G30" s="31"/>
      <c r="H30" s="31"/>
      <c r="I30" s="31"/>
      <c r="J30" s="31"/>
      <c r="K30" s="31"/>
      <c r="L30" s="31"/>
      <c r="M30" s="31"/>
      <c r="N30" s="29"/>
      <c r="O30" s="29"/>
      <c r="P30" s="29"/>
      <c r="Q30" s="29"/>
      <c r="R30" s="29"/>
      <c r="S30" s="29"/>
    </row>
  </sheetData>
  <sheetProtection/>
  <mergeCells count="6">
    <mergeCell ref="A30:D30"/>
    <mergeCell ref="N3:S3"/>
    <mergeCell ref="A28:E28"/>
    <mergeCell ref="A1:K1"/>
    <mergeCell ref="B3:G3"/>
    <mergeCell ref="H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E30" sqref="E30"/>
    </sheetView>
  </sheetViews>
  <sheetFormatPr defaultColWidth="8.88671875" defaultRowHeight="13.5"/>
  <cols>
    <col min="2" max="7" width="7.77734375" style="0" customWidth="1"/>
    <col min="8" max="8" width="8.77734375" style="0" customWidth="1"/>
    <col min="9" max="14" width="7.77734375" style="0" customWidth="1"/>
    <col min="15" max="15" width="8.77734375" style="0" customWidth="1"/>
  </cols>
  <sheetData>
    <row r="1" spans="1:15" ht="21.75" customHeight="1">
      <c r="A1" s="317" t="s">
        <v>237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8"/>
      <c r="N1" s="38"/>
      <c r="O1" s="38"/>
    </row>
    <row r="2" spans="1:15" ht="13.5">
      <c r="A2" s="30"/>
      <c r="B2" s="29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 t="s">
        <v>89</v>
      </c>
    </row>
    <row r="3" spans="1:15" ht="24.75" customHeight="1">
      <c r="A3" s="4" t="s">
        <v>90</v>
      </c>
      <c r="B3" s="315" t="s">
        <v>236</v>
      </c>
      <c r="C3" s="316"/>
      <c r="D3" s="316"/>
      <c r="E3" s="316"/>
      <c r="F3" s="316"/>
      <c r="G3" s="316"/>
      <c r="H3" s="318"/>
      <c r="I3" s="315" t="s">
        <v>235</v>
      </c>
      <c r="J3" s="316"/>
      <c r="K3" s="316"/>
      <c r="L3" s="316"/>
      <c r="M3" s="316"/>
      <c r="N3" s="316"/>
      <c r="O3" s="316"/>
    </row>
    <row r="4" spans="1:15" ht="24" customHeight="1">
      <c r="A4" s="4" t="s">
        <v>91</v>
      </c>
      <c r="B4" s="32"/>
      <c r="C4" s="33" t="s">
        <v>92</v>
      </c>
      <c r="D4" s="33" t="s">
        <v>93</v>
      </c>
      <c r="E4" s="33" t="s">
        <v>94</v>
      </c>
      <c r="F4" s="33" t="s">
        <v>95</v>
      </c>
      <c r="G4" s="33" t="s">
        <v>96</v>
      </c>
      <c r="H4" s="33" t="s">
        <v>97</v>
      </c>
      <c r="I4" s="34"/>
      <c r="J4" s="33" t="s">
        <v>92</v>
      </c>
      <c r="K4" s="33" t="s">
        <v>93</v>
      </c>
      <c r="L4" s="33" t="s">
        <v>94</v>
      </c>
      <c r="M4" s="33" t="s">
        <v>95</v>
      </c>
      <c r="N4" s="33" t="s">
        <v>96</v>
      </c>
      <c r="O4" s="35" t="s">
        <v>97</v>
      </c>
    </row>
    <row r="5" spans="1:15" ht="21" customHeight="1">
      <c r="A5" s="19">
        <v>2000</v>
      </c>
      <c r="B5" s="143">
        <v>67664</v>
      </c>
      <c r="C5" s="121">
        <v>21540</v>
      </c>
      <c r="D5" s="76">
        <v>10753</v>
      </c>
      <c r="E5" s="76">
        <v>13631</v>
      </c>
      <c r="F5" s="76">
        <v>9321</v>
      </c>
      <c r="G5" s="76">
        <v>11816</v>
      </c>
      <c r="H5" s="76">
        <v>603</v>
      </c>
      <c r="I5" s="76">
        <v>171288</v>
      </c>
      <c r="J5" s="76">
        <v>30096</v>
      </c>
      <c r="K5" s="76">
        <v>33758</v>
      </c>
      <c r="L5" s="76">
        <v>76091</v>
      </c>
      <c r="M5" s="76">
        <v>16011</v>
      </c>
      <c r="N5" s="76">
        <v>14507</v>
      </c>
      <c r="O5" s="194">
        <v>825</v>
      </c>
    </row>
    <row r="6" spans="1:15" ht="21" customHeight="1">
      <c r="A6" s="43">
        <v>2005</v>
      </c>
      <c r="B6" s="130">
        <f>SUM(C6:H6)</f>
        <v>54205</v>
      </c>
      <c r="C6" s="198">
        <v>17877</v>
      </c>
      <c r="D6" s="198">
        <v>9941</v>
      </c>
      <c r="E6" s="198">
        <v>9511</v>
      </c>
      <c r="F6" s="198">
        <v>6910</v>
      </c>
      <c r="G6" s="198">
        <v>9587</v>
      </c>
      <c r="H6" s="198">
        <v>379</v>
      </c>
      <c r="I6" s="128">
        <f>SUM(J6:O6)</f>
        <v>158902</v>
      </c>
      <c r="J6" s="198">
        <v>26980</v>
      </c>
      <c r="K6" s="198">
        <v>29002</v>
      </c>
      <c r="L6" s="198">
        <v>65964</v>
      </c>
      <c r="M6" s="198">
        <v>19711</v>
      </c>
      <c r="N6" s="198">
        <v>16471</v>
      </c>
      <c r="O6" s="201">
        <v>774</v>
      </c>
    </row>
    <row r="7" spans="1:15" ht="21" customHeight="1">
      <c r="A7" s="43">
        <v>2010</v>
      </c>
      <c r="B7" s="130">
        <v>41771</v>
      </c>
      <c r="C7" s="198">
        <v>10929</v>
      </c>
      <c r="D7" s="198">
        <v>7812</v>
      </c>
      <c r="E7" s="198">
        <v>8675</v>
      </c>
      <c r="F7" s="198">
        <v>5744</v>
      </c>
      <c r="G7" s="198">
        <v>8116</v>
      </c>
      <c r="H7" s="198">
        <v>495</v>
      </c>
      <c r="I7" s="128">
        <v>142583</v>
      </c>
      <c r="J7" s="198">
        <v>24815</v>
      </c>
      <c r="K7" s="198">
        <v>25035</v>
      </c>
      <c r="L7" s="198">
        <v>55824</v>
      </c>
      <c r="M7" s="198">
        <v>19023</v>
      </c>
      <c r="N7" s="198">
        <v>16655</v>
      </c>
      <c r="O7" s="201">
        <v>1231</v>
      </c>
    </row>
    <row r="8" spans="1:15" ht="21" customHeight="1">
      <c r="A8" s="217"/>
      <c r="B8" s="206"/>
      <c r="C8" s="218"/>
      <c r="D8" s="218"/>
      <c r="E8" s="218"/>
      <c r="F8" s="218"/>
      <c r="G8" s="218"/>
      <c r="H8" s="218"/>
      <c r="I8" s="207"/>
      <c r="J8" s="218"/>
      <c r="K8" s="218"/>
      <c r="L8" s="218"/>
      <c r="M8" s="218"/>
      <c r="N8" s="218"/>
      <c r="O8" s="218"/>
    </row>
    <row r="9" spans="1:15" ht="21" customHeight="1">
      <c r="A9" s="36" t="s">
        <v>98</v>
      </c>
      <c r="B9" s="130">
        <v>5111</v>
      </c>
      <c r="C9" s="198">
        <v>5111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200">
        <v>0</v>
      </c>
    </row>
    <row r="10" spans="1:15" ht="21" customHeight="1">
      <c r="A10" s="36" t="s">
        <v>44</v>
      </c>
      <c r="B10" s="130">
        <v>11625</v>
      </c>
      <c r="C10" s="198">
        <v>5818</v>
      </c>
      <c r="D10" s="198">
        <v>5774</v>
      </c>
      <c r="E10" s="198">
        <v>33</v>
      </c>
      <c r="F10" s="199">
        <v>0</v>
      </c>
      <c r="G10" s="199">
        <v>0</v>
      </c>
      <c r="H10" s="199">
        <v>0</v>
      </c>
      <c r="I10" s="128">
        <v>43</v>
      </c>
      <c r="J10" s="198">
        <v>13</v>
      </c>
      <c r="K10" s="198">
        <v>30</v>
      </c>
      <c r="L10" s="199">
        <v>0</v>
      </c>
      <c r="M10" s="199">
        <v>0</v>
      </c>
      <c r="N10" s="199">
        <v>0</v>
      </c>
      <c r="O10" s="200">
        <v>0</v>
      </c>
    </row>
    <row r="11" spans="1:15" ht="21" customHeight="1">
      <c r="A11" s="36" t="s">
        <v>45</v>
      </c>
      <c r="B11" s="130">
        <v>13883</v>
      </c>
      <c r="C11" s="199">
        <v>0</v>
      </c>
      <c r="D11" s="198">
        <v>2038</v>
      </c>
      <c r="E11" s="198">
        <v>8622</v>
      </c>
      <c r="F11" s="198">
        <v>1637</v>
      </c>
      <c r="G11" s="198">
        <v>1586</v>
      </c>
      <c r="H11" s="199">
        <v>0</v>
      </c>
      <c r="I11" s="128">
        <v>824</v>
      </c>
      <c r="J11" s="198">
        <v>3</v>
      </c>
      <c r="K11" s="198">
        <v>103</v>
      </c>
      <c r="L11" s="198">
        <v>685</v>
      </c>
      <c r="M11" s="198">
        <v>33</v>
      </c>
      <c r="N11" s="199">
        <v>0</v>
      </c>
      <c r="O11" s="200">
        <v>0</v>
      </c>
    </row>
    <row r="12" spans="1:15" ht="21" customHeight="1">
      <c r="A12" s="36" t="s">
        <v>46</v>
      </c>
      <c r="B12" s="130">
        <v>8602</v>
      </c>
      <c r="C12" s="199">
        <v>0</v>
      </c>
      <c r="D12" s="199">
        <v>0</v>
      </c>
      <c r="E12" s="198">
        <v>17</v>
      </c>
      <c r="F12" s="198">
        <v>3334</v>
      </c>
      <c r="G12" s="198">
        <v>5195</v>
      </c>
      <c r="H12" s="198">
        <v>56</v>
      </c>
      <c r="I12" s="128">
        <v>5329</v>
      </c>
      <c r="J12" s="198">
        <v>12</v>
      </c>
      <c r="K12" s="198">
        <v>91</v>
      </c>
      <c r="L12" s="198">
        <v>2051</v>
      </c>
      <c r="M12" s="198">
        <v>2111</v>
      </c>
      <c r="N12" s="198">
        <v>1053</v>
      </c>
      <c r="O12" s="201">
        <v>11</v>
      </c>
    </row>
    <row r="13" spans="1:15" ht="21" customHeight="1">
      <c r="A13" s="36" t="s">
        <v>47</v>
      </c>
      <c r="B13" s="130">
        <v>1761</v>
      </c>
      <c r="C13" s="199">
        <v>0</v>
      </c>
      <c r="D13" s="199">
        <v>0</v>
      </c>
      <c r="E13" s="199">
        <v>0</v>
      </c>
      <c r="F13" s="198">
        <v>470</v>
      </c>
      <c r="G13" s="198">
        <v>1070</v>
      </c>
      <c r="H13" s="198">
        <v>221</v>
      </c>
      <c r="I13" s="128">
        <v>13546</v>
      </c>
      <c r="J13" s="198">
        <v>21</v>
      </c>
      <c r="K13" s="198">
        <v>149</v>
      </c>
      <c r="L13" s="198">
        <v>3468</v>
      </c>
      <c r="M13" s="198">
        <v>5292</v>
      </c>
      <c r="N13" s="198">
        <v>4467</v>
      </c>
      <c r="O13" s="201">
        <v>149</v>
      </c>
    </row>
    <row r="14" spans="1:15" ht="21" customHeight="1">
      <c r="A14" s="36" t="s">
        <v>48</v>
      </c>
      <c r="B14" s="130">
        <v>350</v>
      </c>
      <c r="C14" s="199">
        <v>0</v>
      </c>
      <c r="D14" s="199">
        <v>0</v>
      </c>
      <c r="E14" s="199">
        <v>1</v>
      </c>
      <c r="F14" s="198">
        <v>118</v>
      </c>
      <c r="G14" s="198">
        <v>125</v>
      </c>
      <c r="H14" s="198">
        <v>106</v>
      </c>
      <c r="I14" s="128">
        <v>13263</v>
      </c>
      <c r="J14" s="198">
        <v>50</v>
      </c>
      <c r="K14" s="198">
        <v>223</v>
      </c>
      <c r="L14" s="198">
        <v>4750</v>
      </c>
      <c r="M14" s="198">
        <v>4390</v>
      </c>
      <c r="N14" s="198">
        <v>3582</v>
      </c>
      <c r="O14" s="201">
        <v>268</v>
      </c>
    </row>
    <row r="15" spans="1:15" ht="21" customHeight="1">
      <c r="A15" s="36" t="s">
        <v>49</v>
      </c>
      <c r="B15" s="130">
        <v>173</v>
      </c>
      <c r="C15" s="199">
        <v>0</v>
      </c>
      <c r="D15" s="199">
        <v>0</v>
      </c>
      <c r="E15" s="199">
        <v>1</v>
      </c>
      <c r="F15" s="198">
        <v>55</v>
      </c>
      <c r="G15" s="198">
        <v>68</v>
      </c>
      <c r="H15" s="198">
        <v>49</v>
      </c>
      <c r="I15" s="128">
        <v>14103</v>
      </c>
      <c r="J15" s="198">
        <v>106</v>
      </c>
      <c r="K15" s="198">
        <v>558</v>
      </c>
      <c r="L15" s="198">
        <v>8096</v>
      </c>
      <c r="M15" s="198">
        <v>2892</v>
      </c>
      <c r="N15" s="198">
        <v>2233</v>
      </c>
      <c r="O15" s="201">
        <v>218</v>
      </c>
    </row>
    <row r="16" spans="1:15" ht="21" customHeight="1">
      <c r="A16" s="36" t="s">
        <v>50</v>
      </c>
      <c r="B16" s="130">
        <v>125</v>
      </c>
      <c r="C16" s="199">
        <v>0</v>
      </c>
      <c r="D16" s="199">
        <v>0</v>
      </c>
      <c r="E16" s="199">
        <v>0</v>
      </c>
      <c r="F16" s="198">
        <v>58</v>
      </c>
      <c r="G16" s="198">
        <v>32</v>
      </c>
      <c r="H16" s="198">
        <v>35</v>
      </c>
      <c r="I16" s="128">
        <v>16046</v>
      </c>
      <c r="J16" s="198">
        <v>370</v>
      </c>
      <c r="K16" s="198">
        <v>1712</v>
      </c>
      <c r="L16" s="198">
        <v>10380</v>
      </c>
      <c r="M16" s="198">
        <v>1700</v>
      </c>
      <c r="N16" s="198">
        <v>1738</v>
      </c>
      <c r="O16" s="201">
        <v>146</v>
      </c>
    </row>
    <row r="17" spans="1:15" ht="21" customHeight="1">
      <c r="A17" s="36" t="s">
        <v>51</v>
      </c>
      <c r="B17" s="130">
        <v>56</v>
      </c>
      <c r="C17" s="199">
        <v>0</v>
      </c>
      <c r="D17" s="199">
        <v>0</v>
      </c>
      <c r="E17" s="199">
        <v>1</v>
      </c>
      <c r="F17" s="198">
        <v>27</v>
      </c>
      <c r="G17" s="198">
        <v>16</v>
      </c>
      <c r="H17" s="198">
        <v>12</v>
      </c>
      <c r="I17" s="128">
        <v>18453</v>
      </c>
      <c r="J17" s="198">
        <v>1517</v>
      </c>
      <c r="K17" s="198">
        <v>4262</v>
      </c>
      <c r="L17" s="198">
        <v>9876</v>
      </c>
      <c r="M17" s="198">
        <v>1255</v>
      </c>
      <c r="N17" s="198">
        <v>1420</v>
      </c>
      <c r="O17" s="201">
        <v>123</v>
      </c>
    </row>
    <row r="18" spans="1:15" ht="21" customHeight="1">
      <c r="A18" s="36" t="s">
        <v>52</v>
      </c>
      <c r="B18" s="130">
        <v>48</v>
      </c>
      <c r="C18" s="199">
        <v>0</v>
      </c>
      <c r="D18" s="199">
        <v>0</v>
      </c>
      <c r="E18" s="199">
        <v>0</v>
      </c>
      <c r="F18" s="199">
        <v>24</v>
      </c>
      <c r="G18" s="198">
        <v>12</v>
      </c>
      <c r="H18" s="199">
        <v>12</v>
      </c>
      <c r="I18" s="128">
        <v>18263</v>
      </c>
      <c r="J18" s="198">
        <v>3405</v>
      </c>
      <c r="K18" s="198">
        <v>5948</v>
      </c>
      <c r="L18" s="198">
        <v>7271</v>
      </c>
      <c r="M18" s="198">
        <v>711</v>
      </c>
      <c r="N18" s="198">
        <v>815</v>
      </c>
      <c r="O18" s="201">
        <v>113</v>
      </c>
    </row>
    <row r="19" spans="1:15" ht="21" customHeight="1">
      <c r="A19" s="36" t="s">
        <v>53</v>
      </c>
      <c r="B19" s="130">
        <v>26</v>
      </c>
      <c r="C19" s="199">
        <v>0</v>
      </c>
      <c r="D19" s="199">
        <v>0</v>
      </c>
      <c r="E19" s="199">
        <v>0</v>
      </c>
      <c r="F19" s="199">
        <v>16</v>
      </c>
      <c r="G19" s="198">
        <v>8</v>
      </c>
      <c r="H19" s="198">
        <v>2</v>
      </c>
      <c r="I19" s="128">
        <v>14899</v>
      </c>
      <c r="J19" s="198">
        <v>4807</v>
      </c>
      <c r="K19" s="198">
        <v>5055</v>
      </c>
      <c r="L19" s="198">
        <v>4199</v>
      </c>
      <c r="M19" s="198">
        <v>303</v>
      </c>
      <c r="N19" s="198">
        <v>455</v>
      </c>
      <c r="O19" s="201">
        <v>80</v>
      </c>
    </row>
    <row r="20" spans="1:15" ht="21" customHeight="1">
      <c r="A20" s="36" t="s">
        <v>54</v>
      </c>
      <c r="B20" s="130">
        <v>7</v>
      </c>
      <c r="C20" s="199">
        <v>0</v>
      </c>
      <c r="D20" s="199">
        <v>0</v>
      </c>
      <c r="E20" s="199">
        <v>0</v>
      </c>
      <c r="F20" s="199">
        <v>3</v>
      </c>
      <c r="G20" s="198">
        <v>3</v>
      </c>
      <c r="H20" s="199">
        <v>1</v>
      </c>
      <c r="I20" s="128">
        <v>11221</v>
      </c>
      <c r="J20" s="198">
        <v>4763</v>
      </c>
      <c r="K20" s="198">
        <v>3356</v>
      </c>
      <c r="L20" s="198">
        <v>2480</v>
      </c>
      <c r="M20" s="198">
        <v>178</v>
      </c>
      <c r="N20" s="198">
        <v>385</v>
      </c>
      <c r="O20" s="201">
        <v>59</v>
      </c>
    </row>
    <row r="21" spans="1:15" ht="21" customHeight="1">
      <c r="A21" s="36" t="s">
        <v>55</v>
      </c>
      <c r="B21" s="130">
        <v>1</v>
      </c>
      <c r="C21" s="199">
        <v>0</v>
      </c>
      <c r="D21" s="199">
        <v>0</v>
      </c>
      <c r="E21" s="199">
        <v>0</v>
      </c>
      <c r="F21" s="199">
        <v>0</v>
      </c>
      <c r="G21" s="198">
        <v>1</v>
      </c>
      <c r="H21" s="199">
        <v>0</v>
      </c>
      <c r="I21" s="128">
        <v>7678</v>
      </c>
      <c r="J21" s="198">
        <v>4171</v>
      </c>
      <c r="K21" s="198">
        <v>1912</v>
      </c>
      <c r="L21" s="198">
        <v>1264</v>
      </c>
      <c r="M21" s="198">
        <v>74</v>
      </c>
      <c r="N21" s="198">
        <v>220</v>
      </c>
      <c r="O21" s="201">
        <v>37</v>
      </c>
    </row>
    <row r="22" spans="1:15" ht="21" customHeight="1">
      <c r="A22" s="36" t="s">
        <v>56</v>
      </c>
      <c r="B22" s="199">
        <v>2</v>
      </c>
      <c r="C22" s="199">
        <v>0</v>
      </c>
      <c r="D22" s="199">
        <v>0</v>
      </c>
      <c r="E22" s="199">
        <v>0</v>
      </c>
      <c r="F22" s="199">
        <v>1</v>
      </c>
      <c r="G22" s="199">
        <v>0</v>
      </c>
      <c r="H22" s="199">
        <v>1</v>
      </c>
      <c r="I22" s="128">
        <v>5060</v>
      </c>
      <c r="J22" s="198">
        <v>3007</v>
      </c>
      <c r="K22" s="198">
        <v>1013</v>
      </c>
      <c r="L22" s="198">
        <v>821</v>
      </c>
      <c r="M22" s="198">
        <v>45</v>
      </c>
      <c r="N22" s="198">
        <v>156</v>
      </c>
      <c r="O22" s="201">
        <v>18</v>
      </c>
    </row>
    <row r="23" spans="1:15" ht="21" customHeight="1">
      <c r="A23" s="36" t="s">
        <v>57</v>
      </c>
      <c r="B23" s="199">
        <v>1</v>
      </c>
      <c r="C23" s="199">
        <v>0</v>
      </c>
      <c r="D23" s="199">
        <v>0</v>
      </c>
      <c r="E23" s="199">
        <v>0</v>
      </c>
      <c r="F23" s="199">
        <v>1</v>
      </c>
      <c r="G23" s="199">
        <v>0</v>
      </c>
      <c r="H23" s="199">
        <v>0</v>
      </c>
      <c r="I23" s="128">
        <v>2595</v>
      </c>
      <c r="J23" s="198">
        <v>1672</v>
      </c>
      <c r="K23" s="198">
        <v>430</v>
      </c>
      <c r="L23" s="198">
        <v>359</v>
      </c>
      <c r="M23" s="198">
        <v>28</v>
      </c>
      <c r="N23" s="198">
        <v>99</v>
      </c>
      <c r="O23" s="201">
        <v>7</v>
      </c>
    </row>
    <row r="24" spans="1:15" ht="21" customHeight="1">
      <c r="A24" s="36" t="s">
        <v>58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28">
        <v>913</v>
      </c>
      <c r="J24" s="198">
        <v>639</v>
      </c>
      <c r="K24" s="198">
        <v>144</v>
      </c>
      <c r="L24" s="198">
        <v>96</v>
      </c>
      <c r="M24" s="198">
        <v>10</v>
      </c>
      <c r="N24" s="198">
        <v>23</v>
      </c>
      <c r="O24" s="200">
        <v>1</v>
      </c>
    </row>
    <row r="25" spans="1:15" ht="21" customHeight="1">
      <c r="A25" s="36" t="s">
        <v>59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28">
        <v>347</v>
      </c>
      <c r="J25" s="198">
        <v>259</v>
      </c>
      <c r="K25" s="198">
        <v>49</v>
      </c>
      <c r="L25" s="198">
        <v>28</v>
      </c>
      <c r="M25" s="198">
        <v>1</v>
      </c>
      <c r="N25" s="198">
        <v>9</v>
      </c>
      <c r="O25" s="200">
        <v>1</v>
      </c>
    </row>
    <row r="26" spans="1:15" ht="13.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25.5" customHeight="1">
      <c r="A27" s="47" t="s">
        <v>90</v>
      </c>
      <c r="B27" s="315" t="s">
        <v>233</v>
      </c>
      <c r="C27" s="316"/>
      <c r="D27" s="316"/>
      <c r="E27" s="316"/>
      <c r="F27" s="316"/>
      <c r="G27" s="316"/>
      <c r="H27" s="318"/>
      <c r="I27" s="315" t="s">
        <v>234</v>
      </c>
      <c r="J27" s="316"/>
      <c r="K27" s="316"/>
      <c r="L27" s="318"/>
      <c r="M27" s="319" t="s">
        <v>100</v>
      </c>
      <c r="N27" s="295" t="s">
        <v>101</v>
      </c>
      <c r="O27" s="6"/>
    </row>
    <row r="28" spans="1:15" ht="24.75" customHeight="1">
      <c r="A28" s="47" t="s">
        <v>91</v>
      </c>
      <c r="B28" s="32"/>
      <c r="C28" s="39" t="s">
        <v>92</v>
      </c>
      <c r="D28" s="33" t="s">
        <v>93</v>
      </c>
      <c r="E28" s="33" t="s">
        <v>94</v>
      </c>
      <c r="F28" s="33" t="s">
        <v>95</v>
      </c>
      <c r="G28" s="33" t="s">
        <v>96</v>
      </c>
      <c r="H28" s="33" t="s">
        <v>97</v>
      </c>
      <c r="I28" s="34"/>
      <c r="J28" s="33" t="s">
        <v>102</v>
      </c>
      <c r="K28" s="33" t="s">
        <v>96</v>
      </c>
      <c r="L28" s="33" t="s">
        <v>103</v>
      </c>
      <c r="M28" s="320"/>
      <c r="N28" s="300"/>
      <c r="O28" s="1"/>
    </row>
    <row r="29" spans="1:15" ht="21" customHeight="1">
      <c r="A29" s="48">
        <v>2000</v>
      </c>
      <c r="B29" s="202">
        <v>8078</v>
      </c>
      <c r="C29" s="159">
        <v>1747</v>
      </c>
      <c r="D29" s="203">
        <v>1902</v>
      </c>
      <c r="E29" s="203">
        <v>2427</v>
      </c>
      <c r="F29" s="203">
        <v>1023</v>
      </c>
      <c r="G29" s="203">
        <v>954</v>
      </c>
      <c r="H29" s="203">
        <v>25</v>
      </c>
      <c r="I29" s="203">
        <v>519</v>
      </c>
      <c r="J29" s="203">
        <v>166</v>
      </c>
      <c r="K29" s="203">
        <v>93</v>
      </c>
      <c r="L29" s="203">
        <v>260</v>
      </c>
      <c r="M29" s="113">
        <v>14302</v>
      </c>
      <c r="N29" s="204">
        <v>17</v>
      </c>
      <c r="O29" s="1"/>
    </row>
    <row r="30" spans="1:15" ht="21" customHeight="1">
      <c r="A30" s="50">
        <v>2005</v>
      </c>
      <c r="B30" s="130">
        <f>SUM(C30:H30)</f>
        <v>5915</v>
      </c>
      <c r="C30" s="198">
        <v>1326</v>
      </c>
      <c r="D30" s="198">
        <v>1214</v>
      </c>
      <c r="E30" s="198">
        <v>1326</v>
      </c>
      <c r="F30" s="198">
        <v>1084</v>
      </c>
      <c r="G30" s="198">
        <v>946</v>
      </c>
      <c r="H30" s="198">
        <v>19</v>
      </c>
      <c r="I30" s="128">
        <f>SUM(J30:L30)</f>
        <v>413</v>
      </c>
      <c r="J30" s="198">
        <v>103</v>
      </c>
      <c r="K30" s="198">
        <v>61</v>
      </c>
      <c r="L30" s="198">
        <v>249</v>
      </c>
      <c r="M30" s="198">
        <v>12098</v>
      </c>
      <c r="N30" s="161" t="s">
        <v>99</v>
      </c>
      <c r="O30" s="51"/>
    </row>
    <row r="31" spans="1:15" ht="21" customHeight="1">
      <c r="A31" s="220">
        <v>2010</v>
      </c>
      <c r="B31" s="205">
        <v>8679</v>
      </c>
      <c r="C31" s="198">
        <v>1924</v>
      </c>
      <c r="D31" s="198">
        <v>1782</v>
      </c>
      <c r="E31" s="198">
        <v>1916</v>
      </c>
      <c r="F31" s="198">
        <v>1794</v>
      </c>
      <c r="G31" s="198">
        <v>1194</v>
      </c>
      <c r="H31" s="198">
        <v>69</v>
      </c>
      <c r="I31" s="128">
        <v>685</v>
      </c>
      <c r="J31" s="198">
        <v>258</v>
      </c>
      <c r="K31" s="198">
        <v>169</v>
      </c>
      <c r="L31" s="198">
        <v>258</v>
      </c>
      <c r="M31" s="198">
        <v>9405</v>
      </c>
      <c r="N31" s="161"/>
      <c r="O31" s="51"/>
    </row>
    <row r="32" spans="1:15" ht="21" customHeight="1">
      <c r="A32" s="71"/>
      <c r="B32" s="206"/>
      <c r="C32" s="218"/>
      <c r="D32" s="218"/>
      <c r="E32" s="218"/>
      <c r="F32" s="218"/>
      <c r="G32" s="218"/>
      <c r="H32" s="218"/>
      <c r="I32" s="207"/>
      <c r="J32" s="218"/>
      <c r="K32" s="218"/>
      <c r="L32" s="218"/>
      <c r="M32" s="218"/>
      <c r="N32" s="219"/>
      <c r="O32" s="51"/>
    </row>
    <row r="33" spans="1:15" ht="21" customHeight="1">
      <c r="A33" s="36" t="s">
        <v>98</v>
      </c>
      <c r="B33" s="199">
        <v>1</v>
      </c>
      <c r="C33" s="199">
        <v>1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201">
        <v>1144</v>
      </c>
      <c r="N33" s="194"/>
      <c r="O33" s="51"/>
    </row>
    <row r="34" spans="1:15" ht="21" customHeight="1">
      <c r="A34" s="36" t="s">
        <v>44</v>
      </c>
      <c r="B34" s="130">
        <v>1</v>
      </c>
      <c r="C34" s="198">
        <v>0</v>
      </c>
      <c r="D34" s="198">
        <v>1</v>
      </c>
      <c r="E34" s="199">
        <v>0</v>
      </c>
      <c r="F34" s="199">
        <v>0</v>
      </c>
      <c r="G34" s="199">
        <v>0</v>
      </c>
      <c r="H34" s="199">
        <v>0</v>
      </c>
      <c r="I34" s="208">
        <v>0</v>
      </c>
      <c r="J34" s="199">
        <v>0</v>
      </c>
      <c r="K34" s="199">
        <v>0</v>
      </c>
      <c r="L34" s="199">
        <v>0</v>
      </c>
      <c r="M34" s="201">
        <v>0</v>
      </c>
      <c r="N34" s="194"/>
      <c r="O34" s="51"/>
    </row>
    <row r="35" spans="1:15" ht="21" customHeight="1">
      <c r="A35" s="36" t="s">
        <v>45</v>
      </c>
      <c r="B35" s="130">
        <v>192</v>
      </c>
      <c r="C35" s="198">
        <v>1</v>
      </c>
      <c r="D35" s="198">
        <v>17</v>
      </c>
      <c r="E35" s="198">
        <v>141</v>
      </c>
      <c r="F35" s="198">
        <v>26</v>
      </c>
      <c r="G35" s="198">
        <v>7</v>
      </c>
      <c r="H35" s="199">
        <v>0</v>
      </c>
      <c r="I35" s="128">
        <v>2</v>
      </c>
      <c r="J35" s="198">
        <v>2</v>
      </c>
      <c r="K35" s="199">
        <v>0</v>
      </c>
      <c r="L35" s="199">
        <v>0</v>
      </c>
      <c r="M35" s="201">
        <v>4</v>
      </c>
      <c r="N35" s="194"/>
      <c r="O35" s="51"/>
    </row>
    <row r="36" spans="1:15" ht="21" customHeight="1">
      <c r="A36" s="36" t="s">
        <v>46</v>
      </c>
      <c r="B36" s="130">
        <v>472</v>
      </c>
      <c r="C36" s="198">
        <v>4</v>
      </c>
      <c r="D36" s="198">
        <v>19</v>
      </c>
      <c r="E36" s="198">
        <v>95</v>
      </c>
      <c r="F36" s="198">
        <v>240</v>
      </c>
      <c r="G36" s="198">
        <v>112</v>
      </c>
      <c r="H36" s="199">
        <v>2</v>
      </c>
      <c r="I36" s="128">
        <v>36</v>
      </c>
      <c r="J36" s="198">
        <v>27</v>
      </c>
      <c r="K36" s="198">
        <v>9</v>
      </c>
      <c r="L36" s="198">
        <v>0</v>
      </c>
      <c r="M36" s="201">
        <v>11</v>
      </c>
      <c r="N36" s="194"/>
      <c r="O36" s="51"/>
    </row>
    <row r="37" spans="1:15" ht="21" customHeight="1">
      <c r="A37" s="36" t="s">
        <v>47</v>
      </c>
      <c r="B37" s="130">
        <v>942</v>
      </c>
      <c r="C37" s="198">
        <v>2</v>
      </c>
      <c r="D37" s="198">
        <v>40</v>
      </c>
      <c r="E37" s="198">
        <v>103</v>
      </c>
      <c r="F37" s="198">
        <v>488</v>
      </c>
      <c r="G37" s="198">
        <v>298</v>
      </c>
      <c r="H37" s="198">
        <v>11</v>
      </c>
      <c r="I37" s="128">
        <v>92</v>
      </c>
      <c r="J37" s="198">
        <v>33</v>
      </c>
      <c r="K37" s="198">
        <v>27</v>
      </c>
      <c r="L37" s="198">
        <v>32</v>
      </c>
      <c r="M37" s="201">
        <v>15</v>
      </c>
      <c r="N37" s="194"/>
      <c r="O37" s="51"/>
    </row>
    <row r="38" spans="1:15" ht="21" customHeight="1">
      <c r="A38" s="36" t="s">
        <v>48</v>
      </c>
      <c r="B38" s="130">
        <v>865</v>
      </c>
      <c r="C38" s="198">
        <v>3</v>
      </c>
      <c r="D38" s="198">
        <v>38</v>
      </c>
      <c r="E38" s="198">
        <v>148</v>
      </c>
      <c r="F38" s="198">
        <v>414</v>
      </c>
      <c r="G38" s="198">
        <v>245</v>
      </c>
      <c r="H38" s="198">
        <v>17</v>
      </c>
      <c r="I38" s="128">
        <v>149</v>
      </c>
      <c r="J38" s="198">
        <v>58</v>
      </c>
      <c r="K38" s="198">
        <v>34</v>
      </c>
      <c r="L38" s="198">
        <v>57</v>
      </c>
      <c r="M38" s="201">
        <v>12</v>
      </c>
      <c r="N38" s="194"/>
      <c r="O38" s="51"/>
    </row>
    <row r="39" spans="1:15" ht="21" customHeight="1">
      <c r="A39" s="36" t="s">
        <v>49</v>
      </c>
      <c r="B39" s="130">
        <v>517</v>
      </c>
      <c r="C39" s="198">
        <v>11</v>
      </c>
      <c r="D39" s="198">
        <v>63</v>
      </c>
      <c r="E39" s="198">
        <v>169</v>
      </c>
      <c r="F39" s="198">
        <v>158</v>
      </c>
      <c r="G39" s="198">
        <v>100</v>
      </c>
      <c r="H39" s="198">
        <v>16</v>
      </c>
      <c r="I39" s="128">
        <v>136</v>
      </c>
      <c r="J39" s="198">
        <v>43</v>
      </c>
      <c r="K39" s="198">
        <v>31</v>
      </c>
      <c r="L39" s="198">
        <v>62</v>
      </c>
      <c r="M39" s="201">
        <v>29</v>
      </c>
      <c r="N39" s="194"/>
      <c r="O39" s="51"/>
    </row>
    <row r="40" spans="1:15" ht="21" customHeight="1">
      <c r="A40" s="36" t="s">
        <v>50</v>
      </c>
      <c r="B40" s="130">
        <v>670</v>
      </c>
      <c r="C40" s="198">
        <v>21</v>
      </c>
      <c r="D40" s="198">
        <v>120</v>
      </c>
      <c r="E40" s="198">
        <v>279</v>
      </c>
      <c r="F40" s="198">
        <v>142</v>
      </c>
      <c r="G40" s="198">
        <v>105</v>
      </c>
      <c r="H40" s="198">
        <v>3</v>
      </c>
      <c r="I40" s="128">
        <v>84</v>
      </c>
      <c r="J40" s="198">
        <v>33</v>
      </c>
      <c r="K40" s="198">
        <v>27</v>
      </c>
      <c r="L40" s="198">
        <v>24</v>
      </c>
      <c r="M40" s="201">
        <v>54</v>
      </c>
      <c r="N40" s="194"/>
      <c r="O40" s="51"/>
    </row>
    <row r="41" spans="1:15" ht="21" customHeight="1">
      <c r="A41" s="36" t="s">
        <v>51</v>
      </c>
      <c r="B41" s="130">
        <v>886</v>
      </c>
      <c r="C41" s="198">
        <v>84</v>
      </c>
      <c r="D41" s="198">
        <v>255</v>
      </c>
      <c r="E41" s="198">
        <v>290</v>
      </c>
      <c r="F41" s="198">
        <v>144</v>
      </c>
      <c r="G41" s="198">
        <v>103</v>
      </c>
      <c r="H41" s="198">
        <v>10</v>
      </c>
      <c r="I41" s="128">
        <v>74</v>
      </c>
      <c r="J41" s="198">
        <v>33</v>
      </c>
      <c r="K41" s="198">
        <v>20</v>
      </c>
      <c r="L41" s="198">
        <v>21</v>
      </c>
      <c r="M41" s="201">
        <v>128</v>
      </c>
      <c r="N41" s="194"/>
      <c r="O41" s="51"/>
    </row>
    <row r="42" spans="1:15" ht="21" customHeight="1">
      <c r="A42" s="36" t="s">
        <v>52</v>
      </c>
      <c r="B42" s="130">
        <v>835</v>
      </c>
      <c r="C42" s="198">
        <v>164</v>
      </c>
      <c r="D42" s="198">
        <v>300</v>
      </c>
      <c r="E42" s="198">
        <v>264</v>
      </c>
      <c r="F42" s="198">
        <v>58</v>
      </c>
      <c r="G42" s="198">
        <v>45</v>
      </c>
      <c r="H42" s="199">
        <v>4</v>
      </c>
      <c r="I42" s="128">
        <v>42</v>
      </c>
      <c r="J42" s="198">
        <v>10</v>
      </c>
      <c r="K42" s="198">
        <v>5</v>
      </c>
      <c r="L42" s="198">
        <v>27</v>
      </c>
      <c r="M42" s="201">
        <v>219</v>
      </c>
      <c r="N42" s="194"/>
      <c r="O42" s="51"/>
    </row>
    <row r="43" spans="1:15" ht="21" customHeight="1">
      <c r="A43" s="36" t="s">
        <v>53</v>
      </c>
      <c r="B43" s="130">
        <v>770</v>
      </c>
      <c r="C43" s="198">
        <v>215</v>
      </c>
      <c r="D43" s="198">
        <v>301</v>
      </c>
      <c r="E43" s="198">
        <v>160</v>
      </c>
      <c r="F43" s="198">
        <v>38</v>
      </c>
      <c r="G43" s="198">
        <v>51</v>
      </c>
      <c r="H43" s="199">
        <v>5</v>
      </c>
      <c r="I43" s="128">
        <v>30</v>
      </c>
      <c r="J43" s="198">
        <v>6</v>
      </c>
      <c r="K43" s="198">
        <v>9</v>
      </c>
      <c r="L43" s="198">
        <v>15</v>
      </c>
      <c r="M43" s="201">
        <v>336</v>
      </c>
      <c r="N43" s="194"/>
      <c r="O43" s="51"/>
    </row>
    <row r="44" spans="1:15" ht="21" customHeight="1">
      <c r="A44" s="36" t="s">
        <v>54</v>
      </c>
      <c r="B44" s="130">
        <v>685</v>
      </c>
      <c r="C44" s="198">
        <v>285</v>
      </c>
      <c r="D44" s="198">
        <v>235</v>
      </c>
      <c r="E44" s="198">
        <v>103</v>
      </c>
      <c r="F44" s="198">
        <v>24</v>
      </c>
      <c r="G44" s="198">
        <v>37</v>
      </c>
      <c r="H44" s="199">
        <v>1</v>
      </c>
      <c r="I44" s="128">
        <v>20</v>
      </c>
      <c r="J44" s="198">
        <v>5</v>
      </c>
      <c r="K44" s="198">
        <v>5</v>
      </c>
      <c r="L44" s="198">
        <v>10</v>
      </c>
      <c r="M44" s="201">
        <v>662</v>
      </c>
      <c r="N44" s="194"/>
      <c r="O44" s="51"/>
    </row>
    <row r="45" spans="1:15" ht="21" customHeight="1">
      <c r="A45" s="36" t="s">
        <v>55</v>
      </c>
      <c r="B45" s="130">
        <v>754</v>
      </c>
      <c r="C45" s="198">
        <v>408</v>
      </c>
      <c r="D45" s="198">
        <v>193</v>
      </c>
      <c r="E45" s="198">
        <v>87</v>
      </c>
      <c r="F45" s="198">
        <v>29</v>
      </c>
      <c r="G45" s="198">
        <v>37</v>
      </c>
      <c r="H45" s="199">
        <v>0</v>
      </c>
      <c r="I45" s="128">
        <v>11</v>
      </c>
      <c r="J45" s="198">
        <v>3</v>
      </c>
      <c r="K45" s="198">
        <v>2</v>
      </c>
      <c r="L45" s="198">
        <v>6</v>
      </c>
      <c r="M45" s="201">
        <v>1335</v>
      </c>
      <c r="N45" s="194"/>
      <c r="O45" s="51"/>
    </row>
    <row r="46" spans="1:15" ht="21" customHeight="1">
      <c r="A46" s="36" t="s">
        <v>56</v>
      </c>
      <c r="B46" s="130">
        <v>602</v>
      </c>
      <c r="C46" s="198">
        <v>374</v>
      </c>
      <c r="D46" s="198">
        <v>129</v>
      </c>
      <c r="E46" s="198">
        <v>51</v>
      </c>
      <c r="F46" s="198">
        <v>21</v>
      </c>
      <c r="G46" s="198">
        <v>27</v>
      </c>
      <c r="H46" s="199">
        <v>0</v>
      </c>
      <c r="I46" s="128">
        <v>5</v>
      </c>
      <c r="J46" s="198">
        <v>1</v>
      </c>
      <c r="K46" s="198">
        <v>0</v>
      </c>
      <c r="L46" s="198">
        <v>4</v>
      </c>
      <c r="M46" s="201">
        <v>1821</v>
      </c>
      <c r="N46" s="194"/>
      <c r="O46" s="51"/>
    </row>
    <row r="47" spans="1:15" ht="21" customHeight="1">
      <c r="A47" s="36" t="s">
        <v>57</v>
      </c>
      <c r="B47" s="130">
        <v>341</v>
      </c>
      <c r="C47" s="198">
        <v>234</v>
      </c>
      <c r="D47" s="198">
        <v>57</v>
      </c>
      <c r="E47" s="198">
        <v>22</v>
      </c>
      <c r="F47" s="198">
        <v>9</v>
      </c>
      <c r="G47" s="198">
        <v>19</v>
      </c>
      <c r="H47" s="198">
        <v>0</v>
      </c>
      <c r="I47" s="128">
        <v>4</v>
      </c>
      <c r="J47" s="199">
        <v>4</v>
      </c>
      <c r="K47" s="198">
        <v>0</v>
      </c>
      <c r="L47" s="208">
        <v>0</v>
      </c>
      <c r="M47" s="201">
        <v>1675</v>
      </c>
      <c r="N47" s="194"/>
      <c r="O47" s="51"/>
    </row>
    <row r="48" spans="1:15" ht="21" customHeight="1">
      <c r="A48" s="36" t="s">
        <v>58</v>
      </c>
      <c r="B48" s="130">
        <v>105</v>
      </c>
      <c r="C48" s="198">
        <v>77</v>
      </c>
      <c r="D48" s="198">
        <v>13</v>
      </c>
      <c r="E48" s="199">
        <v>4</v>
      </c>
      <c r="F48" s="198">
        <v>3</v>
      </c>
      <c r="G48" s="198">
        <v>8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201">
        <v>1125</v>
      </c>
      <c r="N48" s="194"/>
      <c r="O48" s="51"/>
    </row>
    <row r="49" spans="1:15" ht="21" customHeight="1">
      <c r="A49" s="36" t="s">
        <v>59</v>
      </c>
      <c r="B49" s="130">
        <v>41</v>
      </c>
      <c r="C49" s="198">
        <v>40</v>
      </c>
      <c r="D49" s="199">
        <v>1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201">
        <v>835</v>
      </c>
      <c r="N49" s="194"/>
      <c r="O49" s="51"/>
    </row>
    <row r="50" spans="1:15" ht="13.5">
      <c r="A50" s="30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3.5">
      <c r="A51" s="314" t="s">
        <v>104</v>
      </c>
      <c r="B51" s="314"/>
      <c r="C51" s="314"/>
      <c r="D51" s="314"/>
      <c r="E51" s="314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3.5">
      <c r="A52" s="26" t="s">
        <v>270</v>
      </c>
      <c r="B52" s="2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</sheetData>
  <sheetProtection/>
  <mergeCells count="8">
    <mergeCell ref="A51:E51"/>
    <mergeCell ref="A1:L1"/>
    <mergeCell ref="B3:H3"/>
    <mergeCell ref="I3:O3"/>
    <mergeCell ref="B27:H27"/>
    <mergeCell ref="I27:L27"/>
    <mergeCell ref="M27:M28"/>
    <mergeCell ref="N27:N28"/>
  </mergeCells>
  <printOptions/>
  <pageMargins left="0.75" right="0.75" top="1" bottom="1" header="0.5" footer="0.5"/>
  <pageSetup fitToHeight="2" fitToWidth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8" width="9.6640625" style="55" customWidth="1"/>
  </cols>
  <sheetData>
    <row r="1" spans="1:8" s="53" customFormat="1" ht="24.75" customHeight="1">
      <c r="A1" s="321" t="s">
        <v>238</v>
      </c>
      <c r="B1" s="321"/>
      <c r="C1" s="321"/>
      <c r="D1" s="321"/>
      <c r="E1" s="321"/>
      <c r="F1" s="321"/>
      <c r="G1" s="321"/>
      <c r="H1" s="321"/>
    </row>
    <row r="2" s="53" customFormat="1" ht="15" customHeight="1"/>
    <row r="3" s="72" customFormat="1" ht="18" customHeight="1">
      <c r="A3" s="72" t="s">
        <v>145</v>
      </c>
    </row>
    <row r="4" spans="1:9" s="72" customFormat="1" ht="27" customHeight="1">
      <c r="A4" s="74"/>
      <c r="B4" s="74" t="s">
        <v>146</v>
      </c>
      <c r="C4" s="33" t="s">
        <v>147</v>
      </c>
      <c r="D4" s="33" t="s">
        <v>148</v>
      </c>
      <c r="E4" s="33" t="s">
        <v>149</v>
      </c>
      <c r="F4" s="33" t="s">
        <v>150</v>
      </c>
      <c r="G4" s="33" t="s">
        <v>151</v>
      </c>
      <c r="H4" s="33" t="s">
        <v>152</v>
      </c>
      <c r="I4" s="35" t="s">
        <v>277</v>
      </c>
    </row>
    <row r="5" spans="1:11" s="60" customFormat="1" ht="27" customHeight="1">
      <c r="A5" s="19" t="s">
        <v>153</v>
      </c>
      <c r="B5" s="143">
        <v>109844</v>
      </c>
      <c r="C5" s="121">
        <v>35775</v>
      </c>
      <c r="D5" s="121">
        <v>40824</v>
      </c>
      <c r="E5" s="121">
        <v>3005</v>
      </c>
      <c r="F5" s="322">
        <v>28974</v>
      </c>
      <c r="G5" s="323"/>
      <c r="H5" s="121">
        <v>1266</v>
      </c>
      <c r="I5" s="194" t="s">
        <v>99</v>
      </c>
      <c r="J5" s="31"/>
      <c r="K5" s="31"/>
    </row>
    <row r="6" spans="1:11" s="60" customFormat="1" ht="27" customHeight="1">
      <c r="A6" s="19" t="s">
        <v>154</v>
      </c>
      <c r="B6" s="143">
        <v>101294</v>
      </c>
      <c r="C6" s="121">
        <v>36366</v>
      </c>
      <c r="D6" s="121">
        <v>44319</v>
      </c>
      <c r="E6" s="121">
        <v>2818</v>
      </c>
      <c r="F6" s="121">
        <v>606</v>
      </c>
      <c r="G6" s="121">
        <v>1370</v>
      </c>
      <c r="H6" s="121">
        <v>591</v>
      </c>
      <c r="I6" s="194" t="s">
        <v>276</v>
      </c>
      <c r="J6" s="31"/>
      <c r="K6" s="31"/>
    </row>
    <row r="7" spans="1:11" s="60" customFormat="1" ht="27" customHeight="1">
      <c r="A7" s="19" t="s">
        <v>155</v>
      </c>
      <c r="B7" s="143">
        <v>89079</v>
      </c>
      <c r="C7" s="121">
        <v>35939</v>
      </c>
      <c r="D7" s="121">
        <v>32881</v>
      </c>
      <c r="E7" s="121">
        <v>2871</v>
      </c>
      <c r="F7" s="121">
        <v>371</v>
      </c>
      <c r="G7" s="121">
        <v>1423</v>
      </c>
      <c r="H7" s="121">
        <v>763</v>
      </c>
      <c r="I7" s="194" t="s">
        <v>276</v>
      </c>
      <c r="J7" s="31"/>
      <c r="K7" s="31"/>
    </row>
    <row r="8" spans="1:11" s="60" customFormat="1" ht="27" customHeight="1">
      <c r="A8" s="19" t="s">
        <v>156</v>
      </c>
      <c r="B8" s="143">
        <v>83952</v>
      </c>
      <c r="C8" s="121">
        <v>38888</v>
      </c>
      <c r="D8" s="121">
        <v>22940</v>
      </c>
      <c r="E8" s="121">
        <v>5781</v>
      </c>
      <c r="F8" s="121">
        <v>4561</v>
      </c>
      <c r="G8" s="121">
        <v>9746</v>
      </c>
      <c r="H8" s="121">
        <v>2036</v>
      </c>
      <c r="I8" s="194" t="s">
        <v>276</v>
      </c>
      <c r="J8" s="31"/>
      <c r="K8" s="31"/>
    </row>
    <row r="9" spans="1:9" s="72" customFormat="1" ht="27" customHeight="1">
      <c r="A9" s="73" t="s">
        <v>157</v>
      </c>
      <c r="B9" s="76">
        <f>SUM(C9:H9)</f>
        <v>79686</v>
      </c>
      <c r="C9" s="186">
        <v>38711</v>
      </c>
      <c r="D9" s="186">
        <v>20542</v>
      </c>
      <c r="E9" s="186">
        <v>9027</v>
      </c>
      <c r="F9" s="186">
        <v>3924</v>
      </c>
      <c r="G9" s="186">
        <v>5851</v>
      </c>
      <c r="H9" s="186">
        <v>1631</v>
      </c>
      <c r="I9" s="268" t="s">
        <v>276</v>
      </c>
    </row>
    <row r="10" spans="1:11" s="60" customFormat="1" ht="9.75" customHeight="1">
      <c r="A10" s="30"/>
      <c r="B10" s="29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60" customFormat="1" ht="17.25" customHeight="1">
      <c r="A11" s="314" t="s">
        <v>158</v>
      </c>
      <c r="B11" s="314"/>
      <c r="C11" s="314"/>
      <c r="D11" s="314"/>
      <c r="E11" s="314"/>
      <c r="F11" s="31"/>
      <c r="G11" s="31"/>
      <c r="H11" s="31"/>
      <c r="I11" s="31"/>
      <c r="J11" s="31"/>
      <c r="K11" s="31"/>
    </row>
    <row r="12" spans="1:11" s="60" customFormat="1" ht="17.25" customHeight="1">
      <c r="A12" s="314" t="s">
        <v>271</v>
      </c>
      <c r="B12" s="314"/>
      <c r="C12" s="314"/>
      <c r="D12" s="31"/>
      <c r="E12" s="31"/>
      <c r="F12" s="31"/>
      <c r="G12" s="31"/>
      <c r="H12" s="31"/>
      <c r="I12" s="31"/>
      <c r="J12" s="31"/>
      <c r="K12" s="31"/>
    </row>
  </sheetData>
  <sheetProtection/>
  <mergeCells count="4">
    <mergeCell ref="A1:H1"/>
    <mergeCell ref="F5:G5"/>
    <mergeCell ref="A11:E11"/>
    <mergeCell ref="A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9.10546875" style="53" customWidth="1"/>
    <col min="2" max="8" width="8.77734375" style="53" customWidth="1"/>
    <col min="9" max="16384" width="8.88671875" style="53" customWidth="1"/>
  </cols>
  <sheetData>
    <row r="1" spans="1:8" ht="24.75" customHeight="1">
      <c r="A1" s="321" t="s">
        <v>239</v>
      </c>
      <c r="B1" s="321"/>
      <c r="C1" s="321"/>
      <c r="D1" s="321"/>
      <c r="E1" s="321"/>
      <c r="F1" s="321"/>
      <c r="G1" s="321"/>
      <c r="H1" s="321"/>
    </row>
    <row r="2" ht="15" customHeight="1"/>
    <row r="3" s="72" customFormat="1" ht="18" customHeight="1">
      <c r="A3" s="79" t="s">
        <v>261</v>
      </c>
    </row>
    <row r="4" spans="1:8" s="72" customFormat="1" ht="27" customHeight="1">
      <c r="A4" s="318"/>
      <c r="B4" s="325" t="s">
        <v>126</v>
      </c>
      <c r="C4" s="325" t="s">
        <v>127</v>
      </c>
      <c r="D4" s="325"/>
      <c r="E4" s="325"/>
      <c r="F4" s="325"/>
      <c r="G4" s="325"/>
      <c r="H4" s="326"/>
    </row>
    <row r="5" spans="1:8" s="72" customFormat="1" ht="27" customHeight="1">
      <c r="A5" s="327"/>
      <c r="B5" s="325"/>
      <c r="C5" s="80">
        <v>1</v>
      </c>
      <c r="D5" s="80">
        <v>2</v>
      </c>
      <c r="E5" s="80">
        <v>3</v>
      </c>
      <c r="F5" s="80">
        <v>4</v>
      </c>
      <c r="G5" s="80">
        <v>5</v>
      </c>
      <c r="H5" s="35" t="s">
        <v>128</v>
      </c>
    </row>
    <row r="6" spans="1:8" s="72" customFormat="1" ht="27" customHeight="1">
      <c r="A6" s="19" t="s">
        <v>138</v>
      </c>
      <c r="B6" s="213">
        <v>101294</v>
      </c>
      <c r="C6" s="76">
        <v>19716</v>
      </c>
      <c r="D6" s="76">
        <v>27178</v>
      </c>
      <c r="E6" s="76">
        <v>24728</v>
      </c>
      <c r="F6" s="76">
        <v>20657</v>
      </c>
      <c r="G6" s="76">
        <v>6812</v>
      </c>
      <c r="H6" s="194">
        <v>2203</v>
      </c>
    </row>
    <row r="7" spans="1:8" s="72" customFormat="1" ht="27" customHeight="1">
      <c r="A7" s="19" t="s">
        <v>139</v>
      </c>
      <c r="B7" s="40">
        <v>89079</v>
      </c>
      <c r="C7" s="22">
        <v>11300</v>
      </c>
      <c r="D7" s="22">
        <v>15487</v>
      </c>
      <c r="E7" s="22">
        <v>24052</v>
      </c>
      <c r="F7" s="22">
        <v>24024</v>
      </c>
      <c r="G7" s="22">
        <v>11151</v>
      </c>
      <c r="H7" s="106">
        <v>3065</v>
      </c>
    </row>
    <row r="8" spans="1:8" s="72" customFormat="1" ht="27" customHeight="1">
      <c r="A8" s="19" t="s">
        <v>17</v>
      </c>
      <c r="B8" s="40">
        <v>83952</v>
      </c>
      <c r="C8" s="22">
        <v>6627</v>
      </c>
      <c r="D8" s="22">
        <v>10863</v>
      </c>
      <c r="E8" s="22">
        <v>23580</v>
      </c>
      <c r="F8" s="22">
        <v>27754</v>
      </c>
      <c r="G8" s="22">
        <v>11755</v>
      </c>
      <c r="H8" s="106">
        <v>3373</v>
      </c>
    </row>
    <row r="9" spans="1:8" s="72" customFormat="1" ht="27" customHeight="1">
      <c r="A9" s="73" t="s">
        <v>129</v>
      </c>
      <c r="B9" s="41">
        <v>79686</v>
      </c>
      <c r="C9" s="214">
        <v>5329</v>
      </c>
      <c r="D9" s="214">
        <v>10099</v>
      </c>
      <c r="E9" s="214">
        <v>19471</v>
      </c>
      <c r="F9" s="214">
        <v>28713</v>
      </c>
      <c r="G9" s="214">
        <v>12118</v>
      </c>
      <c r="H9" s="215">
        <v>3956</v>
      </c>
    </row>
    <row r="10" spans="1:8" s="72" customFormat="1" ht="15" customHeight="1">
      <c r="A10" s="196"/>
      <c r="B10" s="196"/>
      <c r="C10" s="216"/>
      <c r="D10" s="216"/>
      <c r="E10" s="216"/>
      <c r="F10" s="216"/>
      <c r="G10" s="216"/>
      <c r="H10" s="216"/>
    </row>
    <row r="11" spans="1:5" s="72" customFormat="1" ht="16.5" customHeight="1">
      <c r="A11" s="78" t="s">
        <v>125</v>
      </c>
      <c r="B11" s="78"/>
      <c r="C11" s="78"/>
      <c r="D11" s="78"/>
      <c r="E11" s="79"/>
    </row>
    <row r="12" spans="1:3" ht="16.5" customHeight="1">
      <c r="A12" s="324"/>
      <c r="B12" s="324"/>
      <c r="C12" s="324"/>
    </row>
  </sheetData>
  <sheetProtection/>
  <mergeCells count="5">
    <mergeCell ref="A12:C12"/>
    <mergeCell ref="A1:H1"/>
    <mergeCell ref="B4:B5"/>
    <mergeCell ref="C4:H4"/>
    <mergeCell ref="A4:A5"/>
  </mergeCells>
  <printOptions/>
  <pageMargins left="0.88" right="0.99" top="0.99" bottom="0.61" header="0.82" footer="0.5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E15" sqref="E15"/>
    </sheetView>
  </sheetViews>
  <sheetFormatPr defaultColWidth="8.88671875" defaultRowHeight="13.5"/>
  <cols>
    <col min="1" max="9" width="8.21484375" style="63" customWidth="1"/>
    <col min="10" max="16384" width="8.88671875" style="63" customWidth="1"/>
  </cols>
  <sheetData>
    <row r="1" spans="1:9" s="82" customFormat="1" ht="20.25" customHeight="1">
      <c r="A1" s="328" t="s">
        <v>240</v>
      </c>
      <c r="B1" s="328"/>
      <c r="C1" s="328"/>
      <c r="D1" s="328"/>
      <c r="E1" s="328"/>
      <c r="F1" s="328"/>
      <c r="G1" s="328"/>
      <c r="H1" s="328"/>
      <c r="I1" s="328"/>
    </row>
    <row r="2" spans="1:9" ht="15" customHeight="1">
      <c r="A2" s="62"/>
      <c r="B2" s="62"/>
      <c r="C2" s="62"/>
      <c r="D2" s="62"/>
      <c r="E2" s="62"/>
      <c r="F2" s="62"/>
      <c r="G2" s="62"/>
      <c r="H2" s="62"/>
      <c r="I2" s="62"/>
    </row>
    <row r="3" spans="1:9" ht="20.25" customHeight="1">
      <c r="A3" s="56" t="s">
        <v>262</v>
      </c>
      <c r="B3" s="57"/>
      <c r="C3" s="57"/>
      <c r="D3" s="57"/>
      <c r="E3" s="57"/>
      <c r="F3" s="57"/>
      <c r="G3" s="57"/>
      <c r="H3" s="57"/>
      <c r="I3" s="57"/>
    </row>
    <row r="4" spans="1:9" ht="27" customHeight="1">
      <c r="A4" s="331" t="s">
        <v>165</v>
      </c>
      <c r="B4" s="285" t="s">
        <v>159</v>
      </c>
      <c r="C4" s="276"/>
      <c r="D4" s="330"/>
      <c r="E4" s="285" t="s">
        <v>160</v>
      </c>
      <c r="F4" s="276"/>
      <c r="G4" s="330"/>
      <c r="H4" s="279" t="s">
        <v>161</v>
      </c>
      <c r="I4" s="285" t="s">
        <v>162</v>
      </c>
    </row>
    <row r="5" spans="1:9" ht="27" customHeight="1">
      <c r="A5" s="332"/>
      <c r="B5" s="86"/>
      <c r="C5" s="58" t="s">
        <v>163</v>
      </c>
      <c r="D5" s="58" t="s">
        <v>164</v>
      </c>
      <c r="E5" s="86"/>
      <c r="F5" s="58" t="s">
        <v>163</v>
      </c>
      <c r="G5" s="58" t="s">
        <v>164</v>
      </c>
      <c r="H5" s="333"/>
      <c r="I5" s="329"/>
    </row>
    <row r="6" spans="1:9" ht="27" customHeight="1">
      <c r="A6" s="84" t="s">
        <v>113</v>
      </c>
      <c r="B6" s="146">
        <v>1616</v>
      </c>
      <c r="C6" s="146">
        <v>833</v>
      </c>
      <c r="D6" s="146">
        <v>783</v>
      </c>
      <c r="E6" s="146">
        <v>1203</v>
      </c>
      <c r="F6" s="146">
        <v>701</v>
      </c>
      <c r="G6" s="146">
        <v>502</v>
      </c>
      <c r="H6" s="146">
        <v>1390</v>
      </c>
      <c r="I6" s="148">
        <v>745</v>
      </c>
    </row>
    <row r="7" spans="1:9" ht="27" customHeight="1">
      <c r="A7" s="84" t="s">
        <v>114</v>
      </c>
      <c r="B7" s="147">
        <v>1620</v>
      </c>
      <c r="C7" s="147">
        <v>842</v>
      </c>
      <c r="D7" s="147">
        <v>778</v>
      </c>
      <c r="E7" s="147">
        <v>1211</v>
      </c>
      <c r="F7" s="147">
        <v>703</v>
      </c>
      <c r="G7" s="147">
        <v>508</v>
      </c>
      <c r="H7" s="147">
        <v>1287</v>
      </c>
      <c r="I7" s="149">
        <v>668</v>
      </c>
    </row>
    <row r="8" spans="1:9" ht="27" customHeight="1">
      <c r="A8" s="84" t="s">
        <v>115</v>
      </c>
      <c r="B8" s="147">
        <v>1419</v>
      </c>
      <c r="C8" s="147">
        <v>733</v>
      </c>
      <c r="D8" s="147">
        <v>686</v>
      </c>
      <c r="E8" s="147">
        <v>1213</v>
      </c>
      <c r="F8" s="147">
        <v>716</v>
      </c>
      <c r="G8" s="147">
        <v>497</v>
      </c>
      <c r="H8" s="147">
        <v>1241</v>
      </c>
      <c r="I8" s="149">
        <v>604</v>
      </c>
    </row>
    <row r="9" spans="1:9" ht="27" customHeight="1">
      <c r="A9" s="84" t="s">
        <v>116</v>
      </c>
      <c r="B9" s="147">
        <v>1381</v>
      </c>
      <c r="C9" s="147">
        <v>742</v>
      </c>
      <c r="D9" s="147">
        <v>639</v>
      </c>
      <c r="E9" s="147">
        <v>1395</v>
      </c>
      <c r="F9" s="147">
        <v>806</v>
      </c>
      <c r="G9" s="147">
        <v>589</v>
      </c>
      <c r="H9" s="147">
        <v>1376</v>
      </c>
      <c r="I9" s="149">
        <v>3490</v>
      </c>
    </row>
    <row r="10" spans="1:9" ht="27" customHeight="1">
      <c r="A10" s="84" t="s">
        <v>129</v>
      </c>
      <c r="B10" s="147">
        <v>1298</v>
      </c>
      <c r="C10" s="147">
        <v>668</v>
      </c>
      <c r="D10" s="147">
        <v>630</v>
      </c>
      <c r="E10" s="147">
        <v>1340</v>
      </c>
      <c r="F10" s="147">
        <v>778</v>
      </c>
      <c r="G10" s="147">
        <v>562</v>
      </c>
      <c r="H10" s="147">
        <v>1231</v>
      </c>
      <c r="I10" s="149">
        <v>621</v>
      </c>
    </row>
    <row r="11" spans="1:9" ht="27" customHeight="1">
      <c r="A11" s="84" t="s">
        <v>274</v>
      </c>
      <c r="B11" s="258">
        <f>SUM(C11:D11)</f>
        <v>1448</v>
      </c>
      <c r="C11" s="261">
        <v>735</v>
      </c>
      <c r="D11" s="258">
        <v>713</v>
      </c>
      <c r="E11" s="258">
        <f>SUM(F11:G11)</f>
        <v>1364</v>
      </c>
      <c r="F11" s="269">
        <v>784</v>
      </c>
      <c r="G11" s="261">
        <v>580</v>
      </c>
      <c r="H11" s="258">
        <v>1326</v>
      </c>
      <c r="I11" s="270">
        <v>529</v>
      </c>
    </row>
    <row r="12" spans="1:9" ht="27" customHeight="1">
      <c r="A12" s="81"/>
      <c r="B12" s="254"/>
      <c r="C12" s="271"/>
      <c r="D12" s="254"/>
      <c r="E12" s="254"/>
      <c r="F12" s="255"/>
      <c r="G12" s="271"/>
      <c r="H12" s="254"/>
      <c r="I12" s="254"/>
    </row>
    <row r="13" spans="1:10" s="59" customFormat="1" ht="27" customHeight="1">
      <c r="A13" s="84" t="s">
        <v>200</v>
      </c>
      <c r="B13" s="101">
        <f>SUM(C13:D13)</f>
        <v>115</v>
      </c>
      <c r="C13" s="101">
        <v>57</v>
      </c>
      <c r="D13" s="101">
        <v>58</v>
      </c>
      <c r="E13" s="101">
        <f>SUM(F13:G13)</f>
        <v>117</v>
      </c>
      <c r="F13" s="101">
        <v>66</v>
      </c>
      <c r="G13" s="101">
        <v>51</v>
      </c>
      <c r="H13" s="101">
        <v>96</v>
      </c>
      <c r="I13" s="150">
        <v>62</v>
      </c>
      <c r="J13" s="57"/>
    </row>
    <row r="14" spans="1:9" s="59" customFormat="1" ht="27" customHeight="1">
      <c r="A14" s="84" t="s">
        <v>201</v>
      </c>
      <c r="B14" s="101">
        <f aca="true" t="shared" si="0" ref="B14:B24">SUM(C14:D14)</f>
        <v>120</v>
      </c>
      <c r="C14" s="101">
        <v>61</v>
      </c>
      <c r="D14" s="101">
        <v>59</v>
      </c>
      <c r="E14" s="101">
        <f aca="true" t="shared" si="1" ref="E14:E24">SUM(F14:G14)</f>
        <v>103</v>
      </c>
      <c r="F14" s="101">
        <v>56</v>
      </c>
      <c r="G14" s="101">
        <v>47</v>
      </c>
      <c r="H14" s="101">
        <v>102</v>
      </c>
      <c r="I14" s="150">
        <v>22</v>
      </c>
    </row>
    <row r="15" spans="1:9" s="59" customFormat="1" ht="27" customHeight="1">
      <c r="A15" s="84" t="s">
        <v>202</v>
      </c>
      <c r="B15" s="101">
        <f t="shared" si="0"/>
        <v>136</v>
      </c>
      <c r="C15" s="151">
        <v>65</v>
      </c>
      <c r="D15" s="151">
        <v>71</v>
      </c>
      <c r="E15" s="101">
        <f t="shared" si="1"/>
        <v>129</v>
      </c>
      <c r="F15" s="151">
        <v>74</v>
      </c>
      <c r="G15" s="151">
        <v>55</v>
      </c>
      <c r="H15" s="151">
        <v>104</v>
      </c>
      <c r="I15" s="152">
        <v>34</v>
      </c>
    </row>
    <row r="16" spans="1:9" s="59" customFormat="1" ht="27" customHeight="1">
      <c r="A16" s="84" t="s">
        <v>212</v>
      </c>
      <c r="B16" s="101">
        <f t="shared" si="0"/>
        <v>132</v>
      </c>
      <c r="C16" s="101">
        <v>67</v>
      </c>
      <c r="D16" s="101">
        <v>65</v>
      </c>
      <c r="E16" s="101">
        <f t="shared" si="1"/>
        <v>110</v>
      </c>
      <c r="F16" s="101">
        <v>70</v>
      </c>
      <c r="G16" s="101">
        <v>40</v>
      </c>
      <c r="H16" s="101">
        <v>106</v>
      </c>
      <c r="I16" s="150">
        <v>31</v>
      </c>
    </row>
    <row r="17" spans="1:9" s="59" customFormat="1" ht="27" customHeight="1">
      <c r="A17" s="84" t="s">
        <v>213</v>
      </c>
      <c r="B17" s="101">
        <f t="shared" si="0"/>
        <v>127</v>
      </c>
      <c r="C17" s="101">
        <v>70</v>
      </c>
      <c r="D17" s="101">
        <v>57</v>
      </c>
      <c r="E17" s="101">
        <f t="shared" si="1"/>
        <v>121</v>
      </c>
      <c r="F17" s="101">
        <v>66</v>
      </c>
      <c r="G17" s="101">
        <v>55</v>
      </c>
      <c r="H17" s="101">
        <v>111</v>
      </c>
      <c r="I17" s="150">
        <v>71</v>
      </c>
    </row>
    <row r="18" spans="1:9" s="59" customFormat="1" ht="27" customHeight="1">
      <c r="A18" s="84" t="s">
        <v>214</v>
      </c>
      <c r="B18" s="101">
        <f t="shared" si="0"/>
        <v>106</v>
      </c>
      <c r="C18" s="101">
        <v>54</v>
      </c>
      <c r="D18" s="101">
        <v>52</v>
      </c>
      <c r="E18" s="101">
        <f t="shared" si="1"/>
        <v>123</v>
      </c>
      <c r="F18" s="101">
        <v>71</v>
      </c>
      <c r="G18" s="101">
        <v>52</v>
      </c>
      <c r="H18" s="101">
        <v>124</v>
      </c>
      <c r="I18" s="150">
        <v>62</v>
      </c>
    </row>
    <row r="19" spans="1:9" s="59" customFormat="1" ht="27" customHeight="1">
      <c r="A19" s="84" t="s">
        <v>215</v>
      </c>
      <c r="B19" s="101">
        <f t="shared" si="0"/>
        <v>125</v>
      </c>
      <c r="C19" s="101">
        <v>63</v>
      </c>
      <c r="D19" s="101">
        <v>62</v>
      </c>
      <c r="E19" s="101">
        <f t="shared" si="1"/>
        <v>106</v>
      </c>
      <c r="F19" s="101">
        <v>65</v>
      </c>
      <c r="G19" s="101">
        <v>41</v>
      </c>
      <c r="H19" s="101">
        <v>85</v>
      </c>
      <c r="I19" s="150">
        <v>65</v>
      </c>
    </row>
    <row r="20" spans="1:9" s="59" customFormat="1" ht="27" customHeight="1">
      <c r="A20" s="84" t="s">
        <v>216</v>
      </c>
      <c r="B20" s="101">
        <f t="shared" si="0"/>
        <v>122</v>
      </c>
      <c r="C20" s="101">
        <v>62</v>
      </c>
      <c r="D20" s="101">
        <v>60</v>
      </c>
      <c r="E20" s="101">
        <f t="shared" si="1"/>
        <v>107</v>
      </c>
      <c r="F20" s="101">
        <v>67</v>
      </c>
      <c r="G20" s="101">
        <v>40</v>
      </c>
      <c r="H20" s="101">
        <v>118</v>
      </c>
      <c r="I20" s="150">
        <v>40</v>
      </c>
    </row>
    <row r="21" spans="1:9" s="59" customFormat="1" ht="27" customHeight="1">
      <c r="A21" s="84" t="s">
        <v>217</v>
      </c>
      <c r="B21" s="101">
        <f t="shared" si="0"/>
        <v>127</v>
      </c>
      <c r="C21" s="101">
        <v>61</v>
      </c>
      <c r="D21" s="101">
        <v>66</v>
      </c>
      <c r="E21" s="101">
        <f t="shared" si="1"/>
        <v>112</v>
      </c>
      <c r="F21" s="101">
        <v>61</v>
      </c>
      <c r="G21" s="101">
        <v>51</v>
      </c>
      <c r="H21" s="101">
        <v>81</v>
      </c>
      <c r="I21" s="150">
        <v>53</v>
      </c>
    </row>
    <row r="22" spans="1:9" s="59" customFormat="1" ht="27" customHeight="1">
      <c r="A22" s="84" t="s">
        <v>218</v>
      </c>
      <c r="B22" s="101">
        <f t="shared" si="0"/>
        <v>116</v>
      </c>
      <c r="C22" s="101">
        <v>63</v>
      </c>
      <c r="D22" s="101">
        <v>53</v>
      </c>
      <c r="E22" s="101">
        <f t="shared" si="1"/>
        <v>113</v>
      </c>
      <c r="F22" s="101">
        <v>60</v>
      </c>
      <c r="G22" s="101">
        <v>53</v>
      </c>
      <c r="H22" s="101">
        <v>109</v>
      </c>
      <c r="I22" s="150">
        <v>28</v>
      </c>
    </row>
    <row r="23" spans="1:9" s="59" customFormat="1" ht="27" customHeight="1">
      <c r="A23" s="84" t="s">
        <v>219</v>
      </c>
      <c r="B23" s="101">
        <f t="shared" si="0"/>
        <v>103</v>
      </c>
      <c r="C23" s="101">
        <v>58</v>
      </c>
      <c r="D23" s="101">
        <v>45</v>
      </c>
      <c r="E23" s="101">
        <f t="shared" si="1"/>
        <v>106</v>
      </c>
      <c r="F23" s="101">
        <v>63</v>
      </c>
      <c r="G23" s="101">
        <v>43</v>
      </c>
      <c r="H23" s="101">
        <v>125</v>
      </c>
      <c r="I23" s="150">
        <v>34</v>
      </c>
    </row>
    <row r="24" spans="1:9" s="59" customFormat="1" ht="27" customHeight="1">
      <c r="A24" s="84" t="s">
        <v>220</v>
      </c>
      <c r="B24" s="101">
        <f t="shared" si="0"/>
        <v>119</v>
      </c>
      <c r="C24" s="101">
        <v>54</v>
      </c>
      <c r="D24" s="101">
        <v>65</v>
      </c>
      <c r="E24" s="101">
        <f t="shared" si="1"/>
        <v>117</v>
      </c>
      <c r="F24" s="101">
        <v>65</v>
      </c>
      <c r="G24" s="101">
        <v>52</v>
      </c>
      <c r="H24" s="101">
        <v>165</v>
      </c>
      <c r="I24" s="150">
        <v>27</v>
      </c>
    </row>
    <row r="25" spans="1:9" s="59" customFormat="1" ht="15" customHeight="1">
      <c r="A25" s="81"/>
      <c r="B25" s="145"/>
      <c r="C25" s="145"/>
      <c r="D25" s="145"/>
      <c r="E25" s="145"/>
      <c r="F25" s="145"/>
      <c r="G25" s="145"/>
      <c r="H25" s="145"/>
      <c r="I25" s="145"/>
    </row>
    <row r="26" spans="1:9" s="59" customFormat="1" ht="19.5" customHeight="1">
      <c r="A26" s="56" t="s">
        <v>225</v>
      </c>
      <c r="B26" s="57"/>
      <c r="C26" s="57"/>
      <c r="D26" s="57"/>
      <c r="E26" s="57"/>
      <c r="F26" s="83"/>
      <c r="G26" s="57"/>
      <c r="H26" s="56"/>
      <c r="I26" s="56"/>
    </row>
    <row r="27" spans="1:9" s="59" customFormat="1" ht="15.75" customHeight="1">
      <c r="A27" s="56"/>
      <c r="B27" s="57"/>
      <c r="C27" s="57"/>
      <c r="D27" s="57"/>
      <c r="E27" s="57"/>
      <c r="F27" s="57"/>
      <c r="G27" s="57"/>
      <c r="H27" s="57"/>
      <c r="I27" s="57"/>
    </row>
  </sheetData>
  <sheetProtection/>
  <mergeCells count="6">
    <mergeCell ref="A1:I1"/>
    <mergeCell ref="I4:I5"/>
    <mergeCell ref="B4:D4"/>
    <mergeCell ref="E4:G4"/>
    <mergeCell ref="A4:A5"/>
    <mergeCell ref="H4:H5"/>
  </mergeCells>
  <printOptions/>
  <pageMargins left="0.71" right="0.42" top="0.79" bottom="0.5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18" sqref="A18"/>
    </sheetView>
  </sheetViews>
  <sheetFormatPr defaultColWidth="8.88671875" defaultRowHeight="13.5"/>
  <cols>
    <col min="1" max="1" width="8.88671875" style="63" customWidth="1"/>
    <col min="2" max="2" width="8.77734375" style="63" customWidth="1"/>
    <col min="3" max="3" width="6.21484375" style="87" customWidth="1"/>
    <col min="4" max="4" width="8.77734375" style="63" customWidth="1"/>
    <col min="5" max="5" width="6.21484375" style="87" customWidth="1"/>
    <col min="6" max="6" width="8.77734375" style="63" customWidth="1"/>
    <col min="7" max="7" width="6.21484375" style="87" customWidth="1"/>
    <col min="8" max="8" width="8.77734375" style="63" customWidth="1"/>
    <col min="9" max="9" width="6.21484375" style="87" customWidth="1"/>
    <col min="10" max="10" width="8.77734375" style="63" customWidth="1"/>
    <col min="11" max="11" width="6.21484375" style="87" customWidth="1"/>
    <col min="12" max="12" width="8.77734375" style="63" customWidth="1"/>
    <col min="13" max="13" width="6.21484375" style="87" customWidth="1"/>
    <col min="14" max="14" width="8.77734375" style="63" customWidth="1"/>
    <col min="15" max="15" width="6.21484375" style="87" customWidth="1"/>
    <col min="16" max="16" width="8.77734375" style="63" customWidth="1"/>
    <col min="17" max="17" width="6.21484375" style="87" customWidth="1"/>
    <col min="18" max="19" width="11.21484375" style="63" bestFit="1" customWidth="1"/>
    <col min="20" max="16384" width="8.88671875" style="63" customWidth="1"/>
  </cols>
  <sheetData>
    <row r="1" spans="1:17" ht="20.25" customHeight="1">
      <c r="A1" s="328" t="s">
        <v>241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6" ht="15" customHeight="1">
      <c r="A2" s="62"/>
      <c r="B2" s="62"/>
      <c r="H2" s="62"/>
      <c r="J2" s="62"/>
      <c r="L2" s="62"/>
      <c r="N2" s="62"/>
      <c r="P2" s="62"/>
    </row>
    <row r="3" spans="1:16" ht="20.25" customHeight="1">
      <c r="A3" s="56" t="s">
        <v>63</v>
      </c>
      <c r="B3" s="62"/>
      <c r="D3" s="62"/>
      <c r="F3" s="62"/>
      <c r="H3" s="62"/>
      <c r="J3" s="62"/>
      <c r="L3" s="62"/>
      <c r="N3" s="62"/>
      <c r="P3" s="62"/>
    </row>
    <row r="4" spans="1:17" s="59" customFormat="1" ht="18.75" customHeight="1">
      <c r="A4" s="311" t="s">
        <v>165</v>
      </c>
      <c r="B4" s="304" t="s">
        <v>166</v>
      </c>
      <c r="C4" s="304"/>
      <c r="D4" s="304"/>
      <c r="E4" s="304"/>
      <c r="F4" s="304" t="s">
        <v>167</v>
      </c>
      <c r="G4" s="304"/>
      <c r="H4" s="304"/>
      <c r="I4" s="304"/>
      <c r="J4" s="304"/>
      <c r="K4" s="304"/>
      <c r="L4" s="304" t="s">
        <v>168</v>
      </c>
      <c r="M4" s="304"/>
      <c r="N4" s="304"/>
      <c r="O4" s="304"/>
      <c r="P4" s="279" t="s">
        <v>169</v>
      </c>
      <c r="Q4" s="285"/>
    </row>
    <row r="5" spans="1:17" s="59" customFormat="1" ht="17.25" customHeight="1">
      <c r="A5" s="311"/>
      <c r="B5" s="334" t="s">
        <v>105</v>
      </c>
      <c r="C5" s="335"/>
      <c r="D5" s="334" t="s">
        <v>106</v>
      </c>
      <c r="E5" s="335"/>
      <c r="F5" s="334" t="s">
        <v>130</v>
      </c>
      <c r="G5" s="337"/>
      <c r="H5" s="334" t="s">
        <v>170</v>
      </c>
      <c r="I5" s="341"/>
      <c r="J5" s="341"/>
      <c r="K5" s="342"/>
      <c r="L5" s="334" t="s">
        <v>131</v>
      </c>
      <c r="M5" s="335"/>
      <c r="N5" s="334" t="s">
        <v>132</v>
      </c>
      <c r="O5" s="335"/>
      <c r="P5" s="338"/>
      <c r="Q5" s="336"/>
    </row>
    <row r="6" spans="1:17" s="59" customFormat="1" ht="9.75" customHeight="1">
      <c r="A6" s="311"/>
      <c r="B6" s="334"/>
      <c r="C6" s="335"/>
      <c r="D6" s="334"/>
      <c r="E6" s="335"/>
      <c r="F6" s="334"/>
      <c r="G6" s="335"/>
      <c r="H6" s="334" t="s">
        <v>131</v>
      </c>
      <c r="I6" s="96"/>
      <c r="J6" s="334" t="s">
        <v>132</v>
      </c>
      <c r="K6" s="96"/>
      <c r="L6" s="334"/>
      <c r="M6" s="335"/>
      <c r="N6" s="334"/>
      <c r="O6" s="335"/>
      <c r="P6" s="339"/>
      <c r="Q6" s="337"/>
    </row>
    <row r="7" spans="1:17" s="59" customFormat="1" ht="18.75" customHeight="1">
      <c r="A7" s="311"/>
      <c r="B7" s="304"/>
      <c r="C7" s="97" t="s">
        <v>108</v>
      </c>
      <c r="D7" s="304"/>
      <c r="E7" s="97" t="s">
        <v>108</v>
      </c>
      <c r="F7" s="304"/>
      <c r="G7" s="97" t="s">
        <v>108</v>
      </c>
      <c r="H7" s="304"/>
      <c r="I7" s="97" t="s">
        <v>108</v>
      </c>
      <c r="J7" s="304"/>
      <c r="K7" s="97" t="s">
        <v>108</v>
      </c>
      <c r="L7" s="304"/>
      <c r="M7" s="97" t="s">
        <v>108</v>
      </c>
      <c r="N7" s="304"/>
      <c r="O7" s="97" t="s">
        <v>108</v>
      </c>
      <c r="P7" s="340"/>
      <c r="Q7" s="98" t="s">
        <v>108</v>
      </c>
    </row>
    <row r="8" spans="1:17" s="59" customFormat="1" ht="25.5" customHeight="1">
      <c r="A8" s="84" t="s">
        <v>113</v>
      </c>
      <c r="B8" s="85">
        <v>38838</v>
      </c>
      <c r="C8" s="100">
        <v>15.9</v>
      </c>
      <c r="D8" s="85">
        <v>46950</v>
      </c>
      <c r="E8" s="188">
        <v>19.2</v>
      </c>
      <c r="F8" s="85">
        <v>15626</v>
      </c>
      <c r="G8" s="188">
        <v>6.4</v>
      </c>
      <c r="H8" s="85">
        <v>15774</v>
      </c>
      <c r="I8" s="188">
        <v>6.5</v>
      </c>
      <c r="J8" s="85">
        <v>20274</v>
      </c>
      <c r="K8" s="188">
        <v>8.3</v>
      </c>
      <c r="L8" s="85">
        <v>7438</v>
      </c>
      <c r="M8" s="188">
        <v>3</v>
      </c>
      <c r="N8" s="85">
        <v>11050</v>
      </c>
      <c r="O8" s="188">
        <v>4.5</v>
      </c>
      <c r="P8" s="85">
        <v>-8112</v>
      </c>
      <c r="Q8" s="189">
        <v>-3.3</v>
      </c>
    </row>
    <row r="9" spans="1:17" s="59" customFormat="1" ht="25.5" customHeight="1">
      <c r="A9" s="84" t="s">
        <v>114</v>
      </c>
      <c r="B9" s="85">
        <v>33238</v>
      </c>
      <c r="C9" s="100">
        <v>13.8</v>
      </c>
      <c r="D9" s="85">
        <v>39618</v>
      </c>
      <c r="E9" s="188">
        <v>16.4</v>
      </c>
      <c r="F9" s="85">
        <v>12201</v>
      </c>
      <c r="G9" s="188">
        <v>5.1</v>
      </c>
      <c r="H9" s="85">
        <v>14008</v>
      </c>
      <c r="I9" s="188">
        <v>5.8</v>
      </c>
      <c r="J9" s="85">
        <v>17836</v>
      </c>
      <c r="K9" s="188">
        <v>7.4</v>
      </c>
      <c r="L9" s="85">
        <v>7029</v>
      </c>
      <c r="M9" s="188">
        <v>2.9</v>
      </c>
      <c r="N9" s="85">
        <v>9581</v>
      </c>
      <c r="O9" s="188">
        <v>4</v>
      </c>
      <c r="P9" s="85">
        <v>-6380</v>
      </c>
      <c r="Q9" s="189">
        <v>-2.6</v>
      </c>
    </row>
    <row r="10" spans="1:18" s="59" customFormat="1" ht="25.5" customHeight="1">
      <c r="A10" s="84" t="s">
        <v>115</v>
      </c>
      <c r="B10" s="85">
        <v>30782</v>
      </c>
      <c r="C10" s="100">
        <v>13.2</v>
      </c>
      <c r="D10" s="85">
        <v>40567</v>
      </c>
      <c r="E10" s="188">
        <v>17.3</v>
      </c>
      <c r="F10" s="85">
        <v>11487</v>
      </c>
      <c r="G10" s="188">
        <v>4.9</v>
      </c>
      <c r="H10" s="85">
        <v>12737</v>
      </c>
      <c r="I10" s="188">
        <v>5.4</v>
      </c>
      <c r="J10" s="85">
        <v>20266</v>
      </c>
      <c r="K10" s="188">
        <v>8.7</v>
      </c>
      <c r="L10" s="85">
        <v>6558</v>
      </c>
      <c r="M10" s="188">
        <v>2.8</v>
      </c>
      <c r="N10" s="85">
        <v>8814</v>
      </c>
      <c r="O10" s="188">
        <v>3.8</v>
      </c>
      <c r="P10" s="85">
        <v>-9785</v>
      </c>
      <c r="Q10" s="189">
        <v>-4.2</v>
      </c>
      <c r="R10" s="88"/>
    </row>
    <row r="11" spans="1:18" s="59" customFormat="1" ht="25.5" customHeight="1">
      <c r="A11" s="84" t="s">
        <v>116</v>
      </c>
      <c r="B11" s="85">
        <v>35400</v>
      </c>
      <c r="C11" s="100">
        <v>15.56</v>
      </c>
      <c r="D11" s="85">
        <v>39451</v>
      </c>
      <c r="E11" s="188">
        <v>17.34</v>
      </c>
      <c r="F11" s="85">
        <v>12931</v>
      </c>
      <c r="G11" s="188">
        <v>5.68</v>
      </c>
      <c r="H11" s="85">
        <v>15716</v>
      </c>
      <c r="I11" s="188">
        <v>6.91</v>
      </c>
      <c r="J11" s="85">
        <v>17908</v>
      </c>
      <c r="K11" s="188">
        <v>7.87</v>
      </c>
      <c r="L11" s="85">
        <v>6753</v>
      </c>
      <c r="M11" s="188">
        <v>2.97</v>
      </c>
      <c r="N11" s="85">
        <v>8612</v>
      </c>
      <c r="O11" s="188">
        <v>3.78</v>
      </c>
      <c r="P11" s="85">
        <v>-4051</v>
      </c>
      <c r="Q11" s="189">
        <v>-1.78</v>
      </c>
      <c r="R11" s="89"/>
    </row>
    <row r="12" spans="1:18" s="59" customFormat="1" ht="25.5" customHeight="1">
      <c r="A12" s="84" t="s">
        <v>199</v>
      </c>
      <c r="B12" s="101">
        <v>30587</v>
      </c>
      <c r="C12" s="99">
        <v>13.599934194583948</v>
      </c>
      <c r="D12" s="101">
        <v>34792</v>
      </c>
      <c r="E12" s="187">
        <v>15.46960834661669</v>
      </c>
      <c r="F12" s="101">
        <v>11401</v>
      </c>
      <c r="G12" s="187">
        <v>5.069240191991748</v>
      </c>
      <c r="H12" s="101">
        <v>12806</v>
      </c>
      <c r="I12" s="187">
        <v>5.693947013301142</v>
      </c>
      <c r="J12" s="101">
        <v>15375</v>
      </c>
      <c r="K12" s="187">
        <v>6.836204539239814</v>
      </c>
      <c r="L12" s="101">
        <v>6380</v>
      </c>
      <c r="M12" s="187">
        <v>2.8367469892910577</v>
      </c>
      <c r="N12" s="101">
        <v>8016</v>
      </c>
      <c r="O12" s="187">
        <v>3.5641636153851284</v>
      </c>
      <c r="P12" s="85">
        <v>-4205</v>
      </c>
      <c r="Q12" s="190">
        <v>-1.8696741520327427</v>
      </c>
      <c r="R12" s="265" t="s">
        <v>314</v>
      </c>
    </row>
    <row r="13" spans="1:18" s="59" customFormat="1" ht="25.5" customHeight="1">
      <c r="A13" s="84" t="s">
        <v>278</v>
      </c>
      <c r="B13" s="101">
        <f>SUM(F13,H13,L13)</f>
        <v>31829</v>
      </c>
      <c r="C13" s="99">
        <v>14.23</v>
      </c>
      <c r="D13" s="101">
        <f>SUM(F13,J13,N13)</f>
        <v>33903</v>
      </c>
      <c r="E13" s="187">
        <v>15.16</v>
      </c>
      <c r="F13" s="272">
        <v>11467</v>
      </c>
      <c r="G13" s="187">
        <v>5.13</v>
      </c>
      <c r="H13" s="272">
        <v>13984</v>
      </c>
      <c r="I13" s="187">
        <v>6.25</v>
      </c>
      <c r="J13" s="272">
        <v>14695</v>
      </c>
      <c r="K13" s="187">
        <v>6.57</v>
      </c>
      <c r="L13" s="272">
        <v>6378</v>
      </c>
      <c r="M13" s="187">
        <v>2.85</v>
      </c>
      <c r="N13" s="272">
        <v>7741</v>
      </c>
      <c r="O13" s="187">
        <v>3.46</v>
      </c>
      <c r="P13" s="85">
        <v>-2074</v>
      </c>
      <c r="Q13" s="190">
        <f>P13/R13*100</f>
        <v>-0.9274724586740365</v>
      </c>
      <c r="R13" s="256">
        <v>223618.5</v>
      </c>
    </row>
    <row r="14" spans="1:18" s="59" customFormat="1" ht="19.5" customHeight="1">
      <c r="A14" s="257"/>
      <c r="B14" s="209"/>
      <c r="C14" s="91"/>
      <c r="D14" s="209"/>
      <c r="E14" s="210"/>
      <c r="F14" s="209"/>
      <c r="G14" s="210"/>
      <c r="H14" s="209"/>
      <c r="I14" s="210"/>
      <c r="J14" s="209"/>
      <c r="K14" s="210"/>
      <c r="L14" s="209"/>
      <c r="M14" s="210"/>
      <c r="N14" s="209"/>
      <c r="O14" s="210"/>
      <c r="P14" s="211"/>
      <c r="Q14" s="212"/>
      <c r="R14" s="90"/>
    </row>
    <row r="15" spans="1:19" s="59" customFormat="1" ht="25.5" customHeight="1">
      <c r="A15" s="84" t="s">
        <v>200</v>
      </c>
      <c r="B15" s="101">
        <f>SUM(F15,H15,L15)</f>
        <v>2064</v>
      </c>
      <c r="C15" s="126">
        <f aca="true" t="shared" si="0" ref="C15:C26">B15/R15*100</f>
        <v>0.9202412958281503</v>
      </c>
      <c r="D15" s="101">
        <f>SUM(F15,J15,N15)</f>
        <v>2404</v>
      </c>
      <c r="E15" s="191">
        <f aca="true" t="shared" si="1" ref="E15:E26">D15/R15*100</f>
        <v>1.0718314317688338</v>
      </c>
      <c r="F15" s="102">
        <v>681</v>
      </c>
      <c r="G15" s="191">
        <f aca="true" t="shared" si="2" ref="G15:G26">F15/R15*100</f>
        <v>0.30362612522236937</v>
      </c>
      <c r="H15" s="102">
        <v>867</v>
      </c>
      <c r="I15" s="191">
        <f aca="true" t="shared" si="3" ref="I15:I26">H15/R15*100</f>
        <v>0.38655484664874334</v>
      </c>
      <c r="J15" s="102">
        <v>1119</v>
      </c>
      <c r="K15" s="191">
        <f aca="true" t="shared" si="4" ref="K15:K26">J15/R15*100</f>
        <v>0.49890988858125007</v>
      </c>
      <c r="L15" s="102">
        <v>516</v>
      </c>
      <c r="M15" s="191">
        <f aca="true" t="shared" si="5" ref="M15:M26">L15/R15*100</f>
        <v>0.23006032395703757</v>
      </c>
      <c r="N15" s="102">
        <v>604</v>
      </c>
      <c r="O15" s="191">
        <f aca="true" t="shared" si="6" ref="O15:O26">N15/R15*100</f>
        <v>0.2692954179652145</v>
      </c>
      <c r="P15" s="85">
        <f>B15-D15</f>
        <v>-340</v>
      </c>
      <c r="Q15" s="244">
        <f aca="true" t="shared" si="7" ref="Q15:Q26">P15/R15*100</f>
        <v>-0.15159013594068368</v>
      </c>
      <c r="R15" s="90">
        <v>224289</v>
      </c>
      <c r="S15" s="90"/>
    </row>
    <row r="16" spans="1:19" s="59" customFormat="1" ht="25.5" customHeight="1">
      <c r="A16" s="84" t="s">
        <v>201</v>
      </c>
      <c r="B16" s="101">
        <f aca="true" t="shared" si="8" ref="B16:B26">SUM(F16,H16,L16)</f>
        <v>2510</v>
      </c>
      <c r="C16" s="126">
        <f t="shared" si="0"/>
        <v>1.1201406646762972</v>
      </c>
      <c r="D16" s="101">
        <f aca="true" t="shared" si="9" ref="D16:D26">SUM(F16,J16,N16)</f>
        <v>2756</v>
      </c>
      <c r="E16" s="191">
        <f t="shared" si="1"/>
        <v>1.2299233752381973</v>
      </c>
      <c r="F16" s="102">
        <v>723</v>
      </c>
      <c r="G16" s="191">
        <f t="shared" si="2"/>
        <v>0.32265406396851115</v>
      </c>
      <c r="H16" s="102">
        <v>1135</v>
      </c>
      <c r="I16" s="191">
        <f t="shared" si="3"/>
        <v>0.5065177906006364</v>
      </c>
      <c r="J16" s="102">
        <v>1402</v>
      </c>
      <c r="K16" s="191">
        <f t="shared" si="4"/>
        <v>0.6256721959666011</v>
      </c>
      <c r="L16" s="102">
        <v>652</v>
      </c>
      <c r="M16" s="191">
        <f t="shared" si="5"/>
        <v>0.2909688101071497</v>
      </c>
      <c r="N16" s="102">
        <v>631</v>
      </c>
      <c r="O16" s="191">
        <f t="shared" si="6"/>
        <v>0.28159711530308507</v>
      </c>
      <c r="P16" s="85">
        <f aca="true" t="shared" si="10" ref="P16:P26">B16-D16</f>
        <v>-246</v>
      </c>
      <c r="Q16" s="244">
        <f t="shared" si="7"/>
        <v>-0.10978271056190006</v>
      </c>
      <c r="R16" s="90">
        <v>224079</v>
      </c>
      <c r="S16" s="90"/>
    </row>
    <row r="17" spans="1:19" s="59" customFormat="1" ht="25.5" customHeight="1">
      <c r="A17" s="84" t="s">
        <v>202</v>
      </c>
      <c r="B17" s="101">
        <f t="shared" si="8"/>
        <v>3616</v>
      </c>
      <c r="C17" s="126">
        <f t="shared" si="0"/>
        <v>1.6127953186118185</v>
      </c>
      <c r="D17" s="101">
        <f t="shared" si="9"/>
        <v>3482</v>
      </c>
      <c r="E17" s="191">
        <f t="shared" si="1"/>
        <v>1.5530291204110487</v>
      </c>
      <c r="F17" s="102">
        <v>1307</v>
      </c>
      <c r="G17" s="191">
        <f t="shared" si="2"/>
        <v>0.5829434406597475</v>
      </c>
      <c r="H17" s="102">
        <v>1635</v>
      </c>
      <c r="I17" s="191">
        <f t="shared" si="3"/>
        <v>0.7292368213302886</v>
      </c>
      <c r="J17" s="102">
        <v>1330</v>
      </c>
      <c r="K17" s="191">
        <f t="shared" si="4"/>
        <v>0.5932018179628646</v>
      </c>
      <c r="L17" s="102">
        <v>674</v>
      </c>
      <c r="M17" s="191">
        <f t="shared" si="5"/>
        <v>0.30061505662178256</v>
      </c>
      <c r="N17" s="102">
        <v>845</v>
      </c>
      <c r="O17" s="191">
        <f t="shared" si="6"/>
        <v>0.3768838617884366</v>
      </c>
      <c r="P17" s="85">
        <v>134</v>
      </c>
      <c r="Q17" s="244">
        <f t="shared" si="7"/>
        <v>0.059766198200769824</v>
      </c>
      <c r="R17" s="90">
        <v>224207</v>
      </c>
      <c r="S17" s="90"/>
    </row>
    <row r="18" spans="1:19" s="59" customFormat="1" ht="25.5" customHeight="1">
      <c r="A18" s="84" t="s">
        <v>203</v>
      </c>
      <c r="B18" s="101">
        <f t="shared" si="8"/>
        <v>3203</v>
      </c>
      <c r="C18" s="126">
        <f t="shared" si="0"/>
        <v>1.428877329788278</v>
      </c>
      <c r="D18" s="101">
        <f t="shared" si="9"/>
        <v>3268</v>
      </c>
      <c r="E18" s="191">
        <f t="shared" si="1"/>
        <v>1.4578742159688083</v>
      </c>
      <c r="F18" s="102">
        <v>1350</v>
      </c>
      <c r="G18" s="191">
        <f t="shared" si="2"/>
        <v>0.6022430206725493</v>
      </c>
      <c r="H18" s="102">
        <v>1289</v>
      </c>
      <c r="I18" s="191">
        <f t="shared" si="3"/>
        <v>0.5750305582569748</v>
      </c>
      <c r="J18" s="102">
        <v>1244</v>
      </c>
      <c r="K18" s="191">
        <f t="shared" si="4"/>
        <v>0.5549557909012232</v>
      </c>
      <c r="L18" s="102">
        <v>564</v>
      </c>
      <c r="M18" s="191">
        <f t="shared" si="5"/>
        <v>0.2516037508587539</v>
      </c>
      <c r="N18" s="102">
        <v>674</v>
      </c>
      <c r="O18" s="191">
        <f t="shared" si="6"/>
        <v>0.3006754043950357</v>
      </c>
      <c r="P18" s="85">
        <f t="shared" si="10"/>
        <v>-65</v>
      </c>
      <c r="Q18" s="244">
        <f t="shared" si="7"/>
        <v>-0.028996886180530153</v>
      </c>
      <c r="R18" s="90">
        <v>224162</v>
      </c>
      <c r="S18" s="90"/>
    </row>
    <row r="19" spans="1:19" s="59" customFormat="1" ht="25.5" customHeight="1">
      <c r="A19" s="84" t="s">
        <v>204</v>
      </c>
      <c r="B19" s="101">
        <f t="shared" si="8"/>
        <v>3087</v>
      </c>
      <c r="C19" s="126">
        <f t="shared" si="0"/>
        <v>1.3784019110982118</v>
      </c>
      <c r="D19" s="101">
        <f t="shared" si="9"/>
        <v>3280</v>
      </c>
      <c r="E19" s="191">
        <f t="shared" si="1"/>
        <v>1.46457993793396</v>
      </c>
      <c r="F19" s="102">
        <v>1238</v>
      </c>
      <c r="G19" s="191">
        <f t="shared" si="2"/>
        <v>0.5527896229153179</v>
      </c>
      <c r="H19" s="102">
        <v>1352</v>
      </c>
      <c r="I19" s="191">
        <f t="shared" si="3"/>
        <v>0.6036927061239981</v>
      </c>
      <c r="J19" s="102">
        <v>1404</v>
      </c>
      <c r="K19" s="191">
        <f t="shared" si="4"/>
        <v>0.6269116563595365</v>
      </c>
      <c r="L19" s="102">
        <v>497</v>
      </c>
      <c r="M19" s="191">
        <f t="shared" si="5"/>
        <v>0.22191958205889575</v>
      </c>
      <c r="N19" s="102">
        <v>638</v>
      </c>
      <c r="O19" s="191">
        <f t="shared" si="6"/>
        <v>0.28487865865910567</v>
      </c>
      <c r="P19" s="85">
        <f t="shared" si="10"/>
        <v>-193</v>
      </c>
      <c r="Q19" s="244">
        <f t="shared" si="7"/>
        <v>-0.08617802683574825</v>
      </c>
      <c r="R19" s="90">
        <v>223955</v>
      </c>
      <c r="S19" s="90"/>
    </row>
    <row r="20" spans="1:19" s="59" customFormat="1" ht="25.5" customHeight="1">
      <c r="A20" s="84" t="s">
        <v>205</v>
      </c>
      <c r="B20" s="101">
        <f t="shared" si="8"/>
        <v>2852</v>
      </c>
      <c r="C20" s="126">
        <f t="shared" si="0"/>
        <v>1.273720362108159</v>
      </c>
      <c r="D20" s="101">
        <f t="shared" si="9"/>
        <v>2872</v>
      </c>
      <c r="E20" s="191">
        <f t="shared" si="1"/>
        <v>1.2826524824595487</v>
      </c>
      <c r="F20" s="102">
        <v>1133</v>
      </c>
      <c r="G20" s="191">
        <f t="shared" si="2"/>
        <v>0.5060046179062216</v>
      </c>
      <c r="H20" s="102">
        <v>1176</v>
      </c>
      <c r="I20" s="191">
        <f t="shared" si="3"/>
        <v>0.5252086766617093</v>
      </c>
      <c r="J20" s="102">
        <v>1157</v>
      </c>
      <c r="K20" s="191">
        <f t="shared" si="4"/>
        <v>0.5167231623278893</v>
      </c>
      <c r="L20" s="102">
        <v>543</v>
      </c>
      <c r="M20" s="191">
        <f t="shared" si="5"/>
        <v>0.24250706754022802</v>
      </c>
      <c r="N20" s="102">
        <v>582</v>
      </c>
      <c r="O20" s="191">
        <f t="shared" si="6"/>
        <v>0.2599247022254378</v>
      </c>
      <c r="P20" s="85">
        <f t="shared" si="10"/>
        <v>-20</v>
      </c>
      <c r="Q20" s="244">
        <f t="shared" si="7"/>
        <v>-0.008932120351389615</v>
      </c>
      <c r="R20" s="90">
        <v>223911</v>
      </c>
      <c r="S20" s="90"/>
    </row>
    <row r="21" spans="1:19" s="59" customFormat="1" ht="25.5" customHeight="1">
      <c r="A21" s="84" t="s">
        <v>206</v>
      </c>
      <c r="B21" s="101">
        <f t="shared" si="8"/>
        <v>2073</v>
      </c>
      <c r="C21" s="126">
        <f t="shared" si="0"/>
        <v>0.9267662429978406</v>
      </c>
      <c r="D21" s="101">
        <f t="shared" si="9"/>
        <v>2308</v>
      </c>
      <c r="E21" s="191">
        <f t="shared" si="1"/>
        <v>1.0318265744520099</v>
      </c>
      <c r="F21" s="102">
        <v>720</v>
      </c>
      <c r="G21" s="191">
        <f t="shared" si="2"/>
        <v>0.3218869729659649</v>
      </c>
      <c r="H21" s="102">
        <v>940</v>
      </c>
      <c r="I21" s="191">
        <f t="shared" si="3"/>
        <v>0.42024132581667645</v>
      </c>
      <c r="J21" s="102">
        <v>1072</v>
      </c>
      <c r="K21" s="191">
        <f t="shared" si="4"/>
        <v>0.4792539375271033</v>
      </c>
      <c r="L21" s="102">
        <v>413</v>
      </c>
      <c r="M21" s="191">
        <f t="shared" si="5"/>
        <v>0.18463794421519933</v>
      </c>
      <c r="N21" s="102">
        <v>516</v>
      </c>
      <c r="O21" s="191">
        <f t="shared" si="6"/>
        <v>0.23068566395894152</v>
      </c>
      <c r="P21" s="85">
        <f t="shared" si="10"/>
        <v>-235</v>
      </c>
      <c r="Q21" s="244">
        <f t="shared" si="7"/>
        <v>-0.10506033145416911</v>
      </c>
      <c r="R21" s="90">
        <v>223681</v>
      </c>
      <c r="S21" s="90"/>
    </row>
    <row r="22" spans="1:19" s="59" customFormat="1" ht="25.5" customHeight="1">
      <c r="A22" s="84" t="s">
        <v>207</v>
      </c>
      <c r="B22" s="101">
        <f t="shared" si="8"/>
        <v>2465</v>
      </c>
      <c r="C22" s="126">
        <f t="shared" si="0"/>
        <v>1.1029674971363117</v>
      </c>
      <c r="D22" s="101">
        <f t="shared" si="9"/>
        <v>2686</v>
      </c>
      <c r="E22" s="191">
        <f t="shared" si="1"/>
        <v>1.2018542382588775</v>
      </c>
      <c r="F22" s="102">
        <v>895</v>
      </c>
      <c r="G22" s="191">
        <f t="shared" si="2"/>
        <v>0.4004689289805269</v>
      </c>
      <c r="H22" s="102">
        <v>1070</v>
      </c>
      <c r="I22" s="191">
        <f t="shared" si="3"/>
        <v>0.4787729095074456</v>
      </c>
      <c r="J22" s="102">
        <v>1180</v>
      </c>
      <c r="K22" s="191">
        <f t="shared" si="4"/>
        <v>0.5279925544100802</v>
      </c>
      <c r="L22" s="102">
        <v>500</v>
      </c>
      <c r="M22" s="191">
        <f t="shared" si="5"/>
        <v>0.22372565864833904</v>
      </c>
      <c r="N22" s="102">
        <v>611</v>
      </c>
      <c r="O22" s="191">
        <f t="shared" si="6"/>
        <v>0.2733927548682703</v>
      </c>
      <c r="P22" s="85">
        <f t="shared" si="10"/>
        <v>-221</v>
      </c>
      <c r="Q22" s="244">
        <f t="shared" si="7"/>
        <v>-0.09888674112256586</v>
      </c>
      <c r="R22" s="90">
        <v>223488</v>
      </c>
      <c r="S22" s="90"/>
    </row>
    <row r="23" spans="1:18" s="59" customFormat="1" ht="25.5" customHeight="1">
      <c r="A23" s="84" t="s">
        <v>208</v>
      </c>
      <c r="B23" s="101">
        <f t="shared" si="8"/>
        <v>2233</v>
      </c>
      <c r="C23" s="126">
        <f t="shared" si="0"/>
        <v>1.000394244037059</v>
      </c>
      <c r="D23" s="101">
        <f t="shared" si="9"/>
        <v>2528</v>
      </c>
      <c r="E23" s="191">
        <f t="shared" si="1"/>
        <v>1.132555597369317</v>
      </c>
      <c r="F23" s="85">
        <v>824</v>
      </c>
      <c r="G23" s="191">
        <f t="shared" si="2"/>
        <v>0.3691557801551888</v>
      </c>
      <c r="H23" s="85">
        <v>981</v>
      </c>
      <c r="I23" s="191">
        <f t="shared" si="3"/>
        <v>0.43949250040320414</v>
      </c>
      <c r="J23" s="85">
        <v>1130</v>
      </c>
      <c r="K23" s="191">
        <f t="shared" si="4"/>
        <v>0.5062451839506836</v>
      </c>
      <c r="L23" s="85">
        <v>428</v>
      </c>
      <c r="M23" s="191">
        <f t="shared" si="5"/>
        <v>0.19174596347866601</v>
      </c>
      <c r="N23" s="85">
        <v>574</v>
      </c>
      <c r="O23" s="191">
        <f t="shared" si="6"/>
        <v>0.2571546332634446</v>
      </c>
      <c r="P23" s="85">
        <f t="shared" si="10"/>
        <v>-295</v>
      </c>
      <c r="Q23" s="244">
        <f t="shared" si="7"/>
        <v>-0.13216135333225812</v>
      </c>
      <c r="R23" s="59">
        <v>223212</v>
      </c>
    </row>
    <row r="24" spans="1:18" s="59" customFormat="1" ht="25.5" customHeight="1">
      <c r="A24" s="84" t="s">
        <v>209</v>
      </c>
      <c r="B24" s="101">
        <f t="shared" si="8"/>
        <v>2483</v>
      </c>
      <c r="C24" s="126">
        <f t="shared" si="0"/>
        <v>1.1136227048070109</v>
      </c>
      <c r="D24" s="101">
        <f t="shared" si="9"/>
        <v>2739</v>
      </c>
      <c r="E24" s="191">
        <f t="shared" si="1"/>
        <v>1.2284384166195743</v>
      </c>
      <c r="F24" s="85">
        <v>833</v>
      </c>
      <c r="G24" s="191">
        <f t="shared" si="2"/>
        <v>0.3735995622650987</v>
      </c>
      <c r="H24" s="85">
        <v>1133</v>
      </c>
      <c r="I24" s="191">
        <f t="shared" si="3"/>
        <v>0.5081492245454464</v>
      </c>
      <c r="J24" s="85">
        <v>1265</v>
      </c>
      <c r="K24" s="191">
        <f t="shared" si="4"/>
        <v>0.5673510759487994</v>
      </c>
      <c r="L24" s="85">
        <v>517</v>
      </c>
      <c r="M24" s="191">
        <f t="shared" si="5"/>
        <v>0.23187391799646584</v>
      </c>
      <c r="N24" s="85">
        <v>641</v>
      </c>
      <c r="O24" s="191">
        <f t="shared" si="6"/>
        <v>0.2874877784056762</v>
      </c>
      <c r="P24" s="85">
        <f t="shared" si="10"/>
        <v>-256</v>
      </c>
      <c r="Q24" s="244">
        <f t="shared" si="7"/>
        <v>-0.11481571181256335</v>
      </c>
      <c r="R24" s="59">
        <v>222966</v>
      </c>
    </row>
    <row r="25" spans="1:18" s="59" customFormat="1" ht="25.5" customHeight="1">
      <c r="A25" s="84" t="s">
        <v>210</v>
      </c>
      <c r="B25" s="101">
        <f t="shared" si="8"/>
        <v>2641</v>
      </c>
      <c r="C25" s="126">
        <f t="shared" si="0"/>
        <v>1.1854318904070238</v>
      </c>
      <c r="D25" s="101">
        <f t="shared" si="9"/>
        <v>2811</v>
      </c>
      <c r="E25" s="191">
        <f t="shared" si="1"/>
        <v>1.2617376160295888</v>
      </c>
      <c r="F25" s="85">
        <v>916</v>
      </c>
      <c r="G25" s="191">
        <f t="shared" si="2"/>
        <v>0.4111532039427618</v>
      </c>
      <c r="H25" s="85">
        <v>1210</v>
      </c>
      <c r="I25" s="191">
        <f t="shared" si="3"/>
        <v>0.5431172235488446</v>
      </c>
      <c r="J25" s="85">
        <v>1234</v>
      </c>
      <c r="K25" s="191">
        <f t="shared" si="4"/>
        <v>0.5538897965779126</v>
      </c>
      <c r="L25" s="85">
        <v>515</v>
      </c>
      <c r="M25" s="191">
        <f t="shared" si="5"/>
        <v>0.23116146291541737</v>
      </c>
      <c r="N25" s="85">
        <v>661</v>
      </c>
      <c r="O25" s="191">
        <f t="shared" si="6"/>
        <v>0.2966946155089143</v>
      </c>
      <c r="P25" s="85">
        <f t="shared" si="10"/>
        <v>-170</v>
      </c>
      <c r="Q25" s="244">
        <f t="shared" si="7"/>
        <v>-0.07630572562256495</v>
      </c>
      <c r="R25" s="59">
        <v>222788</v>
      </c>
    </row>
    <row r="26" spans="1:18" s="59" customFormat="1" ht="25.5" customHeight="1">
      <c r="A26" s="84" t="s">
        <v>211</v>
      </c>
      <c r="B26" s="101">
        <f t="shared" si="8"/>
        <v>2602</v>
      </c>
      <c r="C26" s="126">
        <f t="shared" si="0"/>
        <v>1.1688130842380928</v>
      </c>
      <c r="D26" s="101">
        <f t="shared" si="9"/>
        <v>2769</v>
      </c>
      <c r="E26" s="191">
        <f t="shared" si="1"/>
        <v>1.2438291430650572</v>
      </c>
      <c r="F26" s="85">
        <v>847</v>
      </c>
      <c r="G26" s="191">
        <f t="shared" si="2"/>
        <v>0.3804706696193946</v>
      </c>
      <c r="H26" s="85">
        <v>1196</v>
      </c>
      <c r="I26" s="191">
        <f t="shared" si="3"/>
        <v>0.5372407566290389</v>
      </c>
      <c r="J26" s="85">
        <v>1158</v>
      </c>
      <c r="K26" s="191">
        <f t="shared" si="4"/>
        <v>0.5201712342612266</v>
      </c>
      <c r="L26" s="85">
        <v>559</v>
      </c>
      <c r="M26" s="191">
        <f t="shared" si="5"/>
        <v>0.2511016579896595</v>
      </c>
      <c r="N26" s="85">
        <v>764</v>
      </c>
      <c r="O26" s="191">
        <f t="shared" si="6"/>
        <v>0.3431872391844362</v>
      </c>
      <c r="P26" s="85">
        <f t="shared" si="10"/>
        <v>-167</v>
      </c>
      <c r="Q26" s="244">
        <f t="shared" si="7"/>
        <v>-0.07501605882696445</v>
      </c>
      <c r="R26" s="59">
        <v>222619</v>
      </c>
    </row>
    <row r="27" spans="1:16" ht="21" customHeight="1">
      <c r="A27" s="93" t="s">
        <v>171</v>
      </c>
      <c r="B27" s="94"/>
      <c r="C27" s="1"/>
      <c r="D27" s="1"/>
      <c r="E27" s="1"/>
      <c r="F27" s="1"/>
      <c r="H27" s="62"/>
      <c r="I27" s="92"/>
      <c r="J27" s="62"/>
      <c r="L27" s="62"/>
      <c r="N27" s="62"/>
      <c r="P27" s="62"/>
    </row>
    <row r="28" spans="1:6" ht="21" customHeight="1">
      <c r="A28" s="1" t="s">
        <v>172</v>
      </c>
      <c r="B28" s="1"/>
      <c r="C28" s="1"/>
      <c r="D28" s="1"/>
      <c r="E28" s="1"/>
      <c r="F28" s="1"/>
    </row>
  </sheetData>
  <sheetProtection/>
  <mergeCells count="21">
    <mergeCell ref="P4:Q4"/>
    <mergeCell ref="G5:G6"/>
    <mergeCell ref="M5:M6"/>
    <mergeCell ref="O5:O6"/>
    <mergeCell ref="P5:P7"/>
    <mergeCell ref="J6:J7"/>
    <mergeCell ref="H5:K5"/>
    <mergeCell ref="A1:Q1"/>
    <mergeCell ref="A4:A7"/>
    <mergeCell ref="Q5:Q6"/>
    <mergeCell ref="F4:K4"/>
    <mergeCell ref="L4:O4"/>
    <mergeCell ref="H6:H7"/>
    <mergeCell ref="B4:E4"/>
    <mergeCell ref="L5:L7"/>
    <mergeCell ref="D5:D7"/>
    <mergeCell ref="F5:F7"/>
    <mergeCell ref="B5:B7"/>
    <mergeCell ref="N5:N7"/>
    <mergeCell ref="C5:C6"/>
    <mergeCell ref="E5:E6"/>
  </mergeCells>
  <printOptions/>
  <pageMargins left="0.4724409448818898" right="0.2362204724409449" top="0.48" bottom="0.15748031496062992" header="0.61" footer="0.1968503937007874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2012-01-16T04:30:28Z</cp:lastPrinted>
  <dcterms:created xsi:type="dcterms:W3CDTF">2009-02-09T01:57:03Z</dcterms:created>
  <dcterms:modified xsi:type="dcterms:W3CDTF">2013-01-14T08:11:39Z</dcterms:modified>
  <cp:category/>
  <cp:version/>
  <cp:contentType/>
  <cp:contentStatus/>
</cp:coreProperties>
</file>