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970" windowWidth="11760" windowHeight="6075" tabRatio="923" firstSheet="30" activeTab="38"/>
  </bookViews>
  <sheets>
    <sheet name="1.의료기관" sheetId="1" r:id="rId1"/>
    <sheet name="2.의료기관종사인력" sheetId="2" r:id="rId2"/>
    <sheet name="3.보건소인력" sheetId="3" r:id="rId3"/>
    <sheet name="4.부정의료단속" sheetId="4" r:id="rId4"/>
    <sheet name="5.의약품제조판매업소" sheetId="5" r:id="rId5"/>
    <sheet name="6.식품위생" sheetId="6" r:id="rId6"/>
    <sheet name="7.공중위생" sheetId="7" r:id="rId7"/>
    <sheet name="8.예방접종" sheetId="8" r:id="rId8"/>
    <sheet name="9.법정전염병" sheetId="9" r:id="rId9"/>
    <sheet name="10.한센병" sheetId="10" r:id="rId10"/>
    <sheet name="11.결핵환자" sheetId="11" r:id="rId11"/>
    <sheet name="12.구강보건사업" sheetId="12" r:id="rId12"/>
    <sheet name="13.모자보건" sheetId="13" r:id="rId13"/>
    <sheet name="14.건강보험적용인구" sheetId="14" r:id="rId14"/>
    <sheet name="15.국민연금가입자" sheetId="15" r:id="rId15"/>
    <sheet name="16.국민연금급여지급" sheetId="16" r:id="rId16"/>
    <sheet name="17.국가보훈" sheetId="17" r:id="rId17"/>
    <sheet name="18.국가보훈취업" sheetId="18" r:id="rId18"/>
    <sheet name="19.국가보훈대상자 및 자녀 취학" sheetId="19" r:id="rId19"/>
    <sheet name="20.참전용사등록" sheetId="20" r:id="rId20"/>
    <sheet name="21.적십자회비" sheetId="21" r:id="rId21"/>
    <sheet name="22.노인여가복지" sheetId="22" r:id="rId22"/>
    <sheet name="23.노인주거복지" sheetId="23" r:id="rId23"/>
    <sheet name="24.노인의료복지" sheetId="24" r:id="rId24"/>
    <sheet name="25.재가노인" sheetId="25" r:id="rId25"/>
    <sheet name="26.국민기초수급자" sheetId="26" r:id="rId26"/>
    <sheet name="27.여성복지시설" sheetId="27" r:id="rId27"/>
    <sheet name="28.여성폭력상담" sheetId="28" r:id="rId28"/>
    <sheet name="29.소년소녀가정" sheetId="29" r:id="rId29"/>
    <sheet name="30.아동복지시설" sheetId="30" r:id="rId30"/>
    <sheet name="31.장애인등록" sheetId="31" r:id="rId31"/>
    <sheet name="32.부랑인시설" sheetId="32" r:id="rId32"/>
    <sheet name="33.요보호아동" sheetId="33" r:id="rId33"/>
    <sheet name="34.한부모가족" sheetId="34" r:id="rId34"/>
    <sheet name="35.묘지 및 봉안시설" sheetId="35" r:id="rId35"/>
    <sheet name="36.방문건강관리사업" sheetId="36" r:id="rId36"/>
    <sheet name="37.보건교육실적" sheetId="37" r:id="rId37"/>
    <sheet name="38.보육시설" sheetId="38" r:id="rId38"/>
    <sheet name="39.자원봉사자" sheetId="39" r:id="rId39"/>
  </sheets>
  <definedNames>
    <definedName name="_xlnm.Print_Area" localSheetId="1">'2.의료기관종사인력'!$A$1:$L$32</definedName>
    <definedName name="_xlnm.Print_Titles" localSheetId="15">'16.국민연금급여지급'!$A:$A</definedName>
  </definedNames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굴림"/>
            <family val="3"/>
          </rPr>
          <t>"특례,완전,감액,조기" 순서 변경
입력 시 주의</t>
        </r>
      </text>
    </comment>
  </commentList>
</comments>
</file>

<file path=xl/comments37.xml><?xml version="1.0" encoding="utf-8"?>
<comments xmlns="http://schemas.openxmlformats.org/spreadsheetml/2006/main">
  <authors>
    <author>User</author>
  </authors>
  <commentList>
    <comment ref="K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모자보건실</t>
        </r>
      </text>
    </comment>
    <comment ref="I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예방의학</t>
        </r>
      </text>
    </comment>
    <comment ref="L9" authorId="0">
      <text>
        <r>
          <rPr>
            <b/>
            <sz val="9"/>
            <rFont val="돋움"/>
            <family val="3"/>
          </rPr>
          <t>위생과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시에서 관리하는 사업체여서 구자료 없음
</t>
        </r>
      </text>
    </comment>
    <comment ref="E1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바이오헬스텍</t>
        </r>
      </text>
    </comment>
    <comment ref="F1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생기산업</t>
        </r>
      </text>
    </comment>
    <comment ref="F2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㈜한영</t>
        </r>
      </text>
    </comment>
    <comment ref="F27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㈜미남옵틱스</t>
        </r>
      </text>
    </comment>
    <comment ref="C2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경북산소㈜
대성산업㈜대구분공장</t>
        </r>
      </text>
    </comment>
    <comment ref="D2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금광양행
주식회사에듀커뮤니티</t>
        </r>
      </text>
    </comment>
    <comment ref="F2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미키코리아㈜
대영정밀
코리덴트
㈜모아콘
㈜보광직물</t>
        </r>
      </text>
    </comment>
  </commentList>
</comments>
</file>

<file path=xl/sharedStrings.xml><?xml version="1.0" encoding="utf-8"?>
<sst xmlns="http://schemas.openxmlformats.org/spreadsheetml/2006/main" count="1753" uniqueCount="876">
  <si>
    <t>종합병원</t>
  </si>
  <si>
    <t>조 산 소</t>
  </si>
  <si>
    <t>-</t>
  </si>
  <si>
    <t>내당2,3동</t>
  </si>
  <si>
    <t>비산2,3동</t>
  </si>
  <si>
    <t>상중이동</t>
  </si>
  <si>
    <t>상근의사</t>
  </si>
  <si>
    <t>처    리    건    수</t>
  </si>
  <si>
    <t>위    반    건    수</t>
  </si>
  <si>
    <t>구 분</t>
  </si>
  <si>
    <t>처   리   건   수</t>
  </si>
  <si>
    <t>위     반     건     수</t>
  </si>
  <si>
    <t>단위 : 명</t>
  </si>
  <si>
    <t>자료 : 보건소</t>
  </si>
  <si>
    <t>합  계</t>
  </si>
  <si>
    <t>-</t>
  </si>
  <si>
    <t>…</t>
  </si>
  <si>
    <t>2 0 0 4</t>
  </si>
  <si>
    <t>2 0 0 5</t>
  </si>
  <si>
    <t>2 0 0 6</t>
  </si>
  <si>
    <t>자료 : 보건소</t>
  </si>
  <si>
    <t>단위 : 개소</t>
  </si>
  <si>
    <t>연  별
동  별</t>
  </si>
  <si>
    <t>의  원</t>
  </si>
  <si>
    <t>요양병원</t>
  </si>
  <si>
    <t>치     과
병(의)원</t>
  </si>
  <si>
    <t>2 0 0 7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</si>
  <si>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</si>
  <si>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</si>
  <si>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</si>
  <si>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</si>
  <si>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</si>
  <si>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</si>
  <si>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</si>
  <si>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</si>
  <si>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</si>
  <si>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</si>
  <si>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</si>
  <si>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</si>
  <si>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</si>
  <si>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</si>
  <si>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보건소</t>
  </si>
  <si>
    <t>단위 : 명</t>
  </si>
  <si>
    <t>간   호
조무사</t>
  </si>
  <si>
    <t>의   무
기록사</t>
  </si>
  <si>
    <t>연  별</t>
  </si>
  <si>
    <t>합 계</t>
  </si>
  <si>
    <t>소계</t>
  </si>
  <si>
    <t>연   별
동   별</t>
  </si>
  <si>
    <t>기 타</t>
  </si>
  <si>
    <t xml:space="preserve">          연  말  현  재</t>
  </si>
  <si>
    <t>신환자수</t>
  </si>
  <si>
    <t>사망자</t>
  </si>
  <si>
    <t>거  주  형  태  별</t>
  </si>
  <si>
    <t>남</t>
  </si>
  <si>
    <t>여</t>
  </si>
  <si>
    <t>재     가</t>
  </si>
  <si>
    <t>요치료</t>
  </si>
  <si>
    <t>양 성</t>
  </si>
  <si>
    <t>자료 : 한국한센복지협회 대구경북지부</t>
  </si>
  <si>
    <t xml:space="preserve">주: 1)'관리구분별'의 분류변경으로 2007년부터 '한센서비스대상자' 추가(2006년 이전은 기존의 '요관찰' 과 '요보호'의 합계임 </t>
  </si>
  <si>
    <t>당해년도 등록(신고)된 결핵 환자수</t>
  </si>
  <si>
    <t>당해년도 결핵예방 접종실적</t>
  </si>
  <si>
    <t>당해년도 보건소 결핵검진 실적</t>
  </si>
  <si>
    <t>합계</t>
  </si>
  <si>
    <t>신환자</t>
  </si>
  <si>
    <t>재발자</t>
  </si>
  <si>
    <t>초치료
실패자</t>
  </si>
  <si>
    <t>중단후
재등록</t>
  </si>
  <si>
    <t>전 입</t>
  </si>
  <si>
    <t>만   성
배균자</t>
  </si>
  <si>
    <t>기타</t>
  </si>
  <si>
    <t>병·의원</t>
  </si>
  <si>
    <t>검사건수</t>
  </si>
  <si>
    <t>발견환자수</t>
  </si>
  <si>
    <t>미취학
아   동</t>
  </si>
  <si>
    <t>취학
아동</t>
  </si>
  <si>
    <t>X-선
 검사</t>
  </si>
  <si>
    <t>객담
검사</t>
  </si>
  <si>
    <t>도말
양성</t>
  </si>
  <si>
    <t>도말
음성</t>
  </si>
  <si>
    <t>자 료 : 보건소</t>
  </si>
  <si>
    <t>주 : 1) 식이조절, 교환기유치발거, 우식병소충전, 유치치수절단 등 포함</t>
  </si>
  <si>
    <t>단위 : 가구수, 명, 건수</t>
  </si>
  <si>
    <t>가               정               방               문</t>
  </si>
  <si>
    <t>등록가구</t>
  </si>
  <si>
    <t>방문건수</t>
  </si>
  <si>
    <t>질    환    별    방 문 간 호  환 자 수</t>
  </si>
  <si>
    <t>소  계</t>
  </si>
  <si>
    <t>암</t>
  </si>
  <si>
    <t>당뇨병</t>
  </si>
  <si>
    <t>고혈압</t>
  </si>
  <si>
    <t>관절염</t>
  </si>
  <si>
    <t>뇌졸증</t>
  </si>
  <si>
    <t>치 매</t>
  </si>
  <si>
    <t>정신질환</t>
  </si>
  <si>
    <t>내당2.3동</t>
  </si>
  <si>
    <t>비산2.3동</t>
  </si>
  <si>
    <t>상중이동</t>
  </si>
  <si>
    <t>면    허  ·  자    격    종    별</t>
  </si>
  <si>
    <t>계</t>
  </si>
  <si>
    <t>의사</t>
  </si>
  <si>
    <t>치과의사</t>
  </si>
  <si>
    <t>한의사</t>
  </si>
  <si>
    <t>약사</t>
  </si>
  <si>
    <t>조산사</t>
  </si>
  <si>
    <t>간호사</t>
  </si>
  <si>
    <t>임   상
병리사</t>
  </si>
  <si>
    <t>방사선사</t>
  </si>
  <si>
    <t>물   리
치료사</t>
  </si>
  <si>
    <t>치   과
위생사</t>
  </si>
  <si>
    <t>-</t>
  </si>
  <si>
    <t>2 0 0 6</t>
  </si>
  <si>
    <t>2 0 0 7</t>
  </si>
  <si>
    <t>면 허 자 격 종 별   외</t>
  </si>
  <si>
    <t>영양사</t>
  </si>
  <si>
    <t>위생사
 ·
위생
시험사</t>
  </si>
  <si>
    <t>정신보건
전문요원</t>
  </si>
  <si>
    <t>정보처리
기     사</t>
  </si>
  <si>
    <t>응   급
구조사</t>
  </si>
  <si>
    <t>보건직</t>
  </si>
  <si>
    <t>행정직</t>
  </si>
  <si>
    <t>기   타</t>
  </si>
  <si>
    <t>주 : 정원기준</t>
  </si>
  <si>
    <t>단위 : 건</t>
  </si>
  <si>
    <t>구  분</t>
  </si>
  <si>
    <t>면허대여</t>
  </si>
  <si>
    <t>성감별
행   위</t>
  </si>
  <si>
    <t>무자격자
에게의료
행위사주</t>
  </si>
  <si>
    <t>면허이외
의료행위</t>
  </si>
  <si>
    <t>품위손상</t>
  </si>
  <si>
    <t>허위진단
발      급</t>
  </si>
  <si>
    <t>진료거부</t>
  </si>
  <si>
    <t>기  타</t>
  </si>
  <si>
    <t>면허취소</t>
  </si>
  <si>
    <t>자격정지</t>
  </si>
  <si>
    <t>경  고</t>
  </si>
  <si>
    <t>고  발</t>
  </si>
  <si>
    <t>무 면 허
의료행위</t>
  </si>
  <si>
    <t>광고위반</t>
  </si>
  <si>
    <t>환자유인</t>
  </si>
  <si>
    <t>준수사항
미 이 행</t>
  </si>
  <si>
    <t>표방위반</t>
  </si>
  <si>
    <t>시설위반</t>
  </si>
  <si>
    <t>정원위반</t>
  </si>
  <si>
    <t>허가취소
또는폐쇄</t>
  </si>
  <si>
    <t>업무정지</t>
  </si>
  <si>
    <t>시정지시</t>
  </si>
  <si>
    <t>의료기기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</si>
  <si>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</si>
  <si>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</si>
  <si>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</si>
  <si>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</si>
  <si>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</si>
  <si>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</si>
  <si>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</si>
  <si>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</si>
  <si>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</si>
  <si>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</si>
  <si>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</si>
  <si>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</si>
  <si>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</si>
  <si>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</si>
  <si>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주) 2006년도 표준서식 변경으로 소분의약품, 위생용품 항목 삭제</t>
  </si>
  <si>
    <t>일본뇌염</t>
  </si>
  <si>
    <t>장티푸스</t>
  </si>
  <si>
    <t>가. 건강생활실천교육</t>
  </si>
  <si>
    <t>연 별</t>
  </si>
  <si>
    <t>금 연</t>
  </si>
  <si>
    <t>영 양</t>
  </si>
  <si>
    <t>절 주</t>
  </si>
  <si>
    <t>운 동</t>
  </si>
  <si>
    <t>구강보건</t>
  </si>
  <si>
    <t>안전관리
(응급처치)</t>
  </si>
  <si>
    <t>약   물
오남용</t>
  </si>
  <si>
    <t>성교육</t>
  </si>
  <si>
    <t>위생(식품
안전)교육</t>
  </si>
  <si>
    <t>나. 성인병예방 및 관리교육</t>
  </si>
  <si>
    <t>당 뇨</t>
  </si>
  <si>
    <t>비만·
고지혈증</t>
  </si>
  <si>
    <t>암예방</t>
  </si>
  <si>
    <t>뇌 심 혈
관계질환</t>
  </si>
  <si>
    <t>소화기계
질   환</t>
  </si>
  <si>
    <t>2 0 0 8</t>
  </si>
  <si>
    <t>-</t>
  </si>
  <si>
    <t>주:  1)수두, 뇌수막염, 패구균성폐렴, 기타 등</t>
  </si>
  <si>
    <t>-</t>
  </si>
  <si>
    <t>의    사</t>
  </si>
  <si>
    <t>의료기사</t>
  </si>
  <si>
    <t>비상근
의   사</t>
  </si>
  <si>
    <t>주 : 1) 개인약국 약사 제외함</t>
  </si>
  <si>
    <t>연도별
동   별</t>
  </si>
  <si>
    <t>제과점</t>
  </si>
  <si>
    <t>계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</si>
  <si>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</si>
  <si>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</si>
  <si>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</si>
  <si>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</si>
  <si>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</si>
  <si>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</si>
  <si>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</si>
  <si>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</si>
  <si>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</si>
  <si>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</si>
  <si>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</si>
  <si>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</si>
  <si>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</si>
  <si>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</si>
  <si>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주1) 학교급식소 제외</t>
  </si>
  <si>
    <t>주 : 2) 식품자동판매기영업,식용얼음판매업, 유통전문 판매업, 기타 식품판매업 등</t>
  </si>
  <si>
    <t>자료 : 위생과</t>
  </si>
  <si>
    <t>주1) 관광호텔포함</t>
  </si>
  <si>
    <t>애국
지사</t>
  </si>
  <si>
    <t>무공
보국
수훈자</t>
  </si>
  <si>
    <t>재일
학도
의용군</t>
  </si>
  <si>
    <t>공상
공무원</t>
  </si>
  <si>
    <t>순국애국
지사유족</t>
  </si>
  <si>
    <t>전몰,순직,
전·공상군경 유족</t>
  </si>
  <si>
    <t>무공.보국
수훈자</t>
  </si>
  <si>
    <t>지원
대상자</t>
  </si>
  <si>
    <t>미망인</t>
  </si>
  <si>
    <t>자녀</t>
  </si>
  <si>
    <t>부모</t>
  </si>
  <si>
    <t>자료 : 대구지방보훈청</t>
  </si>
  <si>
    <t>남</t>
  </si>
  <si>
    <t>여</t>
  </si>
  <si>
    <t>연   별</t>
  </si>
  <si>
    <t>단위 : 개소, 명</t>
  </si>
  <si>
    <t>구  분</t>
  </si>
  <si>
    <t>총가입자수</t>
  </si>
  <si>
    <t>사업장 가입자</t>
  </si>
  <si>
    <t>지역가입자</t>
  </si>
  <si>
    <t>임의가입자</t>
  </si>
  <si>
    <t>사업장</t>
  </si>
  <si>
    <t>가입자</t>
  </si>
  <si>
    <t xml:space="preserve">자료 : 국민연금관리공단 </t>
  </si>
  <si>
    <t>단위 :  명</t>
  </si>
  <si>
    <t>연 별</t>
  </si>
  <si>
    <t>성       별</t>
  </si>
  <si>
    <t>연     령     별</t>
  </si>
  <si>
    <t>계</t>
  </si>
  <si>
    <t>남</t>
  </si>
  <si>
    <t>여</t>
  </si>
  <si>
    <t>19세 이하</t>
  </si>
  <si>
    <t>20~29세</t>
  </si>
  <si>
    <t>30~39세</t>
  </si>
  <si>
    <t>40~49세</t>
  </si>
  <si>
    <t>50~59세</t>
  </si>
  <si>
    <t>60세이상</t>
  </si>
  <si>
    <t>2 0 0 6</t>
  </si>
  <si>
    <t>2 0 0 7</t>
  </si>
  <si>
    <t>2 0 0 8</t>
  </si>
  <si>
    <t>자료 : 주민생활지원과</t>
  </si>
  <si>
    <t>주) 자원봉사종합관리시스템에 등록 된 현황</t>
  </si>
  <si>
    <t xml:space="preserve">연 별 </t>
  </si>
  <si>
    <t>합    계</t>
  </si>
  <si>
    <t>한부모 가족지원법 수급자</t>
  </si>
  <si>
    <t>국민기초생활보장법 수급자</t>
  </si>
  <si>
    <t>국가보훈법 수급자</t>
  </si>
  <si>
    <t xml:space="preserve">가 구 수 </t>
  </si>
  <si>
    <t>가구원수</t>
  </si>
  <si>
    <t>가구수</t>
  </si>
  <si>
    <t>…</t>
  </si>
  <si>
    <t>2 0 0 6</t>
  </si>
  <si>
    <t>2 0 0 7</t>
  </si>
  <si>
    <t>2 0 0 8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</si>
  <si>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</si>
  <si>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</si>
  <si>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</si>
  <si>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</si>
  <si>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</si>
  <si>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</si>
  <si>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</si>
  <si>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</si>
  <si>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</si>
  <si>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</si>
  <si>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</si>
  <si>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</si>
  <si>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</si>
  <si>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</si>
  <si>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</si>
  <si>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</si>
  <si>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</si>
  <si>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복지사업과</t>
  </si>
  <si>
    <t>2 0 0 8</t>
  </si>
  <si>
    <t>단위 : 명</t>
  </si>
  <si>
    <t>연  별</t>
  </si>
  <si>
    <t>합   계</t>
  </si>
  <si>
    <t>양육시설</t>
  </si>
  <si>
    <t>자립지원시설</t>
  </si>
  <si>
    <t>보호치료시설</t>
  </si>
  <si>
    <t>기  타</t>
  </si>
  <si>
    <t>기  타</t>
  </si>
  <si>
    <t>시설수</t>
  </si>
  <si>
    <t>입소자</t>
  </si>
  <si>
    <t>퇴소자</t>
  </si>
  <si>
    <t>연말현재
생활인원</t>
  </si>
  <si>
    <t>-</t>
  </si>
  <si>
    <t>자료 : 복지사업과</t>
  </si>
  <si>
    <t>세대주</t>
  </si>
  <si>
    <t>단위 : 개소, 건</t>
  </si>
  <si>
    <t>가정폭력</t>
  </si>
  <si>
    <t>성폭력</t>
  </si>
  <si>
    <t>성매매피해</t>
  </si>
  <si>
    <t>심리·정서적
지원</t>
  </si>
  <si>
    <t>수사·법적
지원</t>
  </si>
  <si>
    <t>의료지원</t>
  </si>
  <si>
    <t>시설입소
연계</t>
  </si>
  <si>
    <t>상담소</t>
  </si>
  <si>
    <t>상담건수</t>
  </si>
  <si>
    <t>합       계</t>
  </si>
  <si>
    <t>시설수</t>
  </si>
  <si>
    <t>입소자</t>
  </si>
  <si>
    <t>퇴소자</t>
  </si>
  <si>
    <t>연말현재
생활인원</t>
  </si>
  <si>
    <t>내당2.3동</t>
  </si>
  <si>
    <t>비산2.3동</t>
  </si>
  <si>
    <t>상중이동</t>
  </si>
  <si>
    <t>자료 : 복지사업과</t>
  </si>
  <si>
    <t>단위 : 개소, 명</t>
  </si>
  <si>
    <t>연도별 및
시 설 명</t>
  </si>
  <si>
    <t>합     계</t>
  </si>
  <si>
    <t>방문요양서비스</t>
  </si>
  <si>
    <t>주 ．야간보호시설</t>
  </si>
  <si>
    <t>단기보호서비스</t>
  </si>
  <si>
    <t>방문목욕서비스</t>
  </si>
  <si>
    <t>시설수</t>
  </si>
  <si>
    <t>이용인원</t>
  </si>
  <si>
    <t>종사자
수</t>
  </si>
  <si>
    <t>정 원</t>
  </si>
  <si>
    <t>현 원</t>
  </si>
  <si>
    <t xml:space="preserve">정 원 </t>
  </si>
  <si>
    <t>2 0 0 6</t>
  </si>
  <si>
    <t>2 0 0 7</t>
  </si>
  <si>
    <t>자료 : 복지사업과</t>
  </si>
  <si>
    <t>단위 : 개소, 명</t>
  </si>
  <si>
    <t>연도별
및
동  별</t>
  </si>
  <si>
    <t>보     육     시     설     수</t>
  </si>
  <si>
    <t>보    육    아    동    수</t>
  </si>
  <si>
    <t>국공립</t>
  </si>
  <si>
    <t>법 인</t>
  </si>
  <si>
    <t>민           간</t>
  </si>
  <si>
    <r>
      <t>부 모</t>
    </r>
    <r>
      <rPr>
        <vertAlign val="superscript"/>
        <sz val="9"/>
        <rFont val="굴림"/>
        <family val="3"/>
      </rPr>
      <t>1)</t>
    </r>
    <r>
      <rPr>
        <sz val="9"/>
        <rFont val="굴림"/>
        <family val="3"/>
      </rPr>
      <t xml:space="preserve">
협 동</t>
    </r>
  </si>
  <si>
    <t>직 장</t>
  </si>
  <si>
    <t>가 정</t>
  </si>
  <si>
    <t>민         간</t>
  </si>
  <si>
    <t>부 모
협 동</t>
  </si>
  <si>
    <t>소 계</t>
  </si>
  <si>
    <t>개 인</t>
  </si>
  <si>
    <t>단체
(법인외)</t>
  </si>
  <si>
    <t>단 체
(법인외)</t>
  </si>
  <si>
    <t xml:space="preserve">  주:1)2005년까지는 개인에 포함</t>
  </si>
  <si>
    <t>연도별
및동별</t>
  </si>
  <si>
    <t>양 로 시 설</t>
  </si>
  <si>
    <t>노인공동생활가정</t>
  </si>
  <si>
    <t>노인복지주택</t>
  </si>
  <si>
    <t>입소인원</t>
  </si>
  <si>
    <t>종사자수</t>
  </si>
  <si>
    <t>정원</t>
  </si>
  <si>
    <t>현원</t>
  </si>
  <si>
    <t>노인요양시설</t>
  </si>
  <si>
    <t>노인요양공동생활가정</t>
  </si>
  <si>
    <t>노인전문병원</t>
  </si>
  <si>
    <t>2 0 0 9</t>
  </si>
  <si>
    <t>2 0 0 9</t>
  </si>
  <si>
    <t>2 0 0 9</t>
  </si>
  <si>
    <t>식    품    접    객    업</t>
  </si>
  <si>
    <t>휴 게 음 식 점 업 영 업</t>
  </si>
  <si>
    <t>일   반
음식점</t>
  </si>
  <si>
    <t>단란주점</t>
  </si>
  <si>
    <t>유흥주점</t>
  </si>
  <si>
    <t>위탁급식
영      업</t>
  </si>
  <si>
    <t>다 방</t>
  </si>
  <si>
    <t>식품제조업 및 가공업</t>
  </si>
  <si>
    <t>판  매  ·  운  반  ·  기  타  업</t>
  </si>
  <si>
    <t>건강기능식품제조,수입,판매업</t>
  </si>
  <si>
    <t>식품제조
가 공 업</t>
  </si>
  <si>
    <t>식   품
첨가물</t>
  </si>
  <si>
    <t>식   품
소분업</t>
  </si>
  <si>
    <t>즉석판매
제     조
가 공 업</t>
  </si>
  <si>
    <t>식   품
운반업</t>
  </si>
  <si>
    <t>용기·포장류 제조업 등</t>
  </si>
  <si>
    <t>건강기능식품제조업</t>
  </si>
  <si>
    <t>건강기능식품수입업</t>
  </si>
  <si>
    <t>건강기능식품판매업</t>
  </si>
  <si>
    <t>디프테리아,
파상풍,백일해
(DT&amp;P)</t>
  </si>
  <si>
    <t>폴리오
(Polio)</t>
  </si>
  <si>
    <t>홍역, 유행성
이하선염,풍진
(MMR)</t>
  </si>
  <si>
    <t>B형간염</t>
  </si>
  <si>
    <t>결 핵
B.C.G</t>
  </si>
  <si>
    <t>인플루엔자</t>
  </si>
  <si>
    <t>모 자 보 건 관 리</t>
  </si>
  <si>
    <t>임산부 등록관리</t>
  </si>
  <si>
    <t>영유아 등록관리</t>
  </si>
  <si>
    <t>노인복지회관</t>
  </si>
  <si>
    <t>경    로    당</t>
  </si>
  <si>
    <t>노인교실</t>
  </si>
  <si>
    <t>노인휴양소</t>
  </si>
  <si>
    <t>신  고</t>
  </si>
  <si>
    <t>미  신  고</t>
  </si>
  <si>
    <t>성     별</t>
  </si>
  <si>
    <t>장      애      유      형      별</t>
  </si>
  <si>
    <t>장   애   등   급  별</t>
  </si>
  <si>
    <t>지 체</t>
  </si>
  <si>
    <t>뇌병변</t>
  </si>
  <si>
    <t>시 각</t>
  </si>
  <si>
    <t>청 각</t>
  </si>
  <si>
    <t>언 어</t>
  </si>
  <si>
    <t>지적
장애</t>
  </si>
  <si>
    <t>자폐성</t>
  </si>
  <si>
    <t>정 신
장 애</t>
  </si>
  <si>
    <t>신 장
장 애</t>
  </si>
  <si>
    <t>심 장
장 애</t>
  </si>
  <si>
    <t>호흡기</t>
  </si>
  <si>
    <t>간</t>
  </si>
  <si>
    <t>안 면</t>
  </si>
  <si>
    <t>장루.요루</t>
  </si>
  <si>
    <t>간 질</t>
  </si>
  <si>
    <t>1급</t>
  </si>
  <si>
    <t>2급</t>
  </si>
  <si>
    <t>3급</t>
  </si>
  <si>
    <t>4급</t>
  </si>
  <si>
    <t>5급</t>
  </si>
  <si>
    <t>6급</t>
  </si>
  <si>
    <t>2 0 1 0</t>
  </si>
  <si>
    <t>…</t>
  </si>
  <si>
    <t>총계</t>
  </si>
  <si>
    <t xml:space="preserve">공     중     위     생     영    업     소 </t>
  </si>
  <si>
    <t>위 생 용 품 제 조 업</t>
  </si>
  <si>
    <t>목욕장업</t>
  </si>
  <si>
    <t>이용업</t>
  </si>
  <si>
    <t>미용업</t>
  </si>
  <si>
    <t>세탁업</t>
  </si>
  <si>
    <t>위생관리
용 역 업</t>
  </si>
  <si>
    <t>위생처리업</t>
  </si>
  <si>
    <t>세 척 제
제 조 업</t>
  </si>
  <si>
    <t>기타위생용품
제   조   업</t>
  </si>
  <si>
    <r>
      <t>숙박업</t>
    </r>
    <r>
      <rPr>
        <vertAlign val="superscript"/>
        <sz val="9"/>
        <rFont val="돋움"/>
        <family val="3"/>
      </rPr>
      <t>1)</t>
    </r>
  </si>
  <si>
    <t>연  별 
동  별</t>
  </si>
  <si>
    <t>정  착  농 원</t>
  </si>
  <si>
    <t>임의계속
가입자</t>
  </si>
  <si>
    <t xml:space="preserve"> </t>
  </si>
  <si>
    <t>재일학도
의용군인</t>
  </si>
  <si>
    <t>연  별 및
동  별</t>
  </si>
  <si>
    <t>총 수급자</t>
  </si>
  <si>
    <t>일반수급자</t>
  </si>
  <si>
    <t>특례수급자</t>
  </si>
  <si>
    <t>시설수급자</t>
  </si>
  <si>
    <r>
      <t>가구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</t>
    </r>
  </si>
  <si>
    <t>유기</t>
  </si>
  <si>
    <t>미아</t>
  </si>
  <si>
    <t>시설입소</t>
  </si>
  <si>
    <t>가정보호</t>
  </si>
  <si>
    <t>입양</t>
  </si>
  <si>
    <t>비행,가출
부랑아</t>
  </si>
  <si>
    <t>아동</t>
  </si>
  <si>
    <t>장애아</t>
  </si>
  <si>
    <t>소년소녀
가장책정</t>
  </si>
  <si>
    <t>미혼모
아동</t>
  </si>
  <si>
    <t>빈곤
실직
학대 등 기타</t>
  </si>
  <si>
    <t>위탁
보호</t>
  </si>
  <si>
    <t>공동생활
가정</t>
  </si>
  <si>
    <t>발   생   유   형</t>
  </si>
  <si>
    <t>보    호    내    용</t>
  </si>
  <si>
    <t>비 만</t>
  </si>
  <si>
    <t>아토피질환(환경성질환)</t>
  </si>
  <si>
    <t>약  국</t>
  </si>
  <si>
    <t>한약국</t>
  </si>
  <si>
    <t>약업사</t>
  </si>
  <si>
    <t>의약품
도매상</t>
  </si>
  <si>
    <t>매약상</t>
  </si>
  <si>
    <t>유 행 성
출 혈 열</t>
  </si>
  <si>
    <t>2 0 1 0</t>
  </si>
  <si>
    <t>2 0 1 0</t>
  </si>
  <si>
    <t>성폭력피해자  보호시설</t>
  </si>
  <si>
    <t>성매매피해자 지원시설</t>
  </si>
  <si>
    <t xml:space="preserve">가정폭력피해자 보호시설 </t>
  </si>
  <si>
    <t>2 0 1 0</t>
  </si>
  <si>
    <t xml:space="preserve"> </t>
  </si>
  <si>
    <t>2 0 1 0</t>
  </si>
  <si>
    <t>2 0 1 0</t>
  </si>
  <si>
    <t>2 0 1 0</t>
  </si>
  <si>
    <t>-</t>
  </si>
  <si>
    <t>연  별</t>
  </si>
  <si>
    <t>피부양자</t>
  </si>
  <si>
    <t>2 0 0 8</t>
  </si>
  <si>
    <t>2 0 0 9</t>
  </si>
  <si>
    <t>단위:명, 개소</t>
  </si>
  <si>
    <t>근   로   자</t>
  </si>
  <si>
    <t>지        역</t>
  </si>
  <si>
    <t>적  용  인  구</t>
  </si>
  <si>
    <t>가입자</t>
  </si>
  <si>
    <t>자료:국민건강보험공단 대구지역본부</t>
  </si>
  <si>
    <t xml:space="preserve">  주:주민등록 주소지 기준이며, 지역의 가입자는 적용대상자를 말함.</t>
  </si>
  <si>
    <t xml:space="preserve">     1)군인과 연금수급자 포함된 수임</t>
  </si>
  <si>
    <t>단위:명,백만원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</si>
  <si>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</si>
  <si>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</si>
  <si>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</si>
  <si>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</si>
  <si>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</si>
  <si>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</si>
  <si>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</si>
  <si>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</si>
  <si>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수급자수</t>
  </si>
  <si>
    <t>금 액</t>
  </si>
  <si>
    <t>금액</t>
  </si>
  <si>
    <t>2 0 1 0</t>
  </si>
  <si>
    <t>자료:국민연금공단</t>
  </si>
  <si>
    <t xml:space="preserve">  주:1)국민연금 확대 시행 당시 나이가 많아 최소가입기간 10년을 채울 수 없는 자가 5년이상 가입한 경우 지급</t>
  </si>
  <si>
    <t xml:space="preserve">     2)가입기간 20년 이상인 자가 60세에 도달하였을 경우 지급</t>
  </si>
  <si>
    <t xml:space="preserve">     3) 가입기간 10년 이상 20년 미만인 자가 60세 도달시 지급</t>
  </si>
  <si>
    <t xml:space="preserve">     4)가입기간 10년 이상이고 55세 이상인 자가 소득이 없는 경우 본인의 신청에 의해 60세 이전이라도 지급 받을 수 있는 연금 </t>
  </si>
  <si>
    <t xml:space="preserve">     5)이혼한 자가 배우자이었던 자의 노령연금액 중 혼인기간에 해당하는 연금액을 나누어 지급받는 연금</t>
  </si>
  <si>
    <t xml:space="preserve">      (2006년까지는 특례노령연금에 포함)</t>
  </si>
  <si>
    <t>3. 보건소 인력</t>
  </si>
  <si>
    <t xml:space="preserve"> 나. 의료기관</t>
  </si>
  <si>
    <t xml:space="preserve"> 가. 의료인 등</t>
  </si>
  <si>
    <t>한약
도매상</t>
  </si>
  <si>
    <t>의약품</t>
  </si>
  <si>
    <t>화장품</t>
  </si>
  <si>
    <t>한약업사</t>
  </si>
  <si>
    <t>의약외품</t>
  </si>
  <si>
    <t>제        조        업        소</t>
  </si>
  <si>
    <t>판        매        업        소</t>
  </si>
  <si>
    <t>식  품
보존업</t>
  </si>
  <si>
    <t>8. 예방접종</t>
  </si>
  <si>
    <t>11. 결핵환자현황</t>
  </si>
  <si>
    <t xml:space="preserve">12. 보건소 구강보건사업 </t>
  </si>
  <si>
    <t>단위:건수,명</t>
  </si>
  <si>
    <t>구강보건교육</t>
  </si>
  <si>
    <t>치면세마</t>
  </si>
  <si>
    <t>불소용액양치</t>
  </si>
  <si>
    <t>노인의치 보철사업</t>
  </si>
  <si>
    <t>회수</t>
  </si>
  <si>
    <t>인원</t>
  </si>
  <si>
    <t>건수</t>
  </si>
  <si>
    <t>연  별
및
분기별</t>
  </si>
  <si>
    <t>공무원, 사립학교 교직원1)</t>
  </si>
  <si>
    <r>
      <t>특    례</t>
    </r>
    <r>
      <rPr>
        <vertAlign val="superscript"/>
        <sz val="9"/>
        <rFont val="돋움"/>
        <family val="3"/>
      </rPr>
      <t>1)</t>
    </r>
  </si>
  <si>
    <r>
      <t>완   전</t>
    </r>
    <r>
      <rPr>
        <vertAlign val="superscript"/>
        <sz val="9"/>
        <rFont val="돋움"/>
        <family val="3"/>
      </rPr>
      <t>2)</t>
    </r>
  </si>
  <si>
    <r>
      <t>감    액</t>
    </r>
    <r>
      <rPr>
        <vertAlign val="superscript"/>
        <sz val="9"/>
        <rFont val="돋움"/>
        <family val="3"/>
      </rPr>
      <t>3)</t>
    </r>
  </si>
  <si>
    <r>
      <t>조    기</t>
    </r>
    <r>
      <rPr>
        <vertAlign val="superscript"/>
        <sz val="9"/>
        <rFont val="돋움"/>
        <family val="3"/>
      </rPr>
      <t>4)</t>
    </r>
  </si>
  <si>
    <r>
      <t>분    할</t>
    </r>
    <r>
      <rPr>
        <vertAlign val="superscript"/>
        <sz val="9"/>
        <rFont val="돋움"/>
        <family val="3"/>
      </rPr>
      <t>5)</t>
    </r>
  </si>
  <si>
    <t xml:space="preserve">  주:1)원 서식의 특별공로순직자는 유족으로 분류하였음</t>
  </si>
  <si>
    <t xml:space="preserve">     2)4.19사망자 유족도 포함</t>
  </si>
  <si>
    <t xml:space="preserve">     3)공상공무원 유족도 포함</t>
  </si>
  <si>
    <t xml:space="preserve">     4)특별공로자 및 상이자 유족도 포함</t>
  </si>
  <si>
    <t xml:space="preserve">     5)원 서식의 반공귀순상이자는 2006년부터 6.18자유상이자로 명칭변경</t>
  </si>
  <si>
    <t xml:space="preserve">     6)기타 대상자는 유족 포함</t>
  </si>
  <si>
    <t xml:space="preserve">     7)2007년 자료부터 수록</t>
  </si>
  <si>
    <t>국       가       유       공       자</t>
  </si>
  <si>
    <t>유                                                 족</t>
  </si>
  <si>
    <t>4.19
부상및
공로자</t>
  </si>
  <si>
    <t>전공상
군   경</t>
  </si>
  <si>
    <t>총  계</t>
  </si>
  <si>
    <t>6.25 참전</t>
  </si>
  <si>
    <t>월남전</t>
  </si>
  <si>
    <t>6.25 및 월남전</t>
  </si>
  <si>
    <t>기  타</t>
  </si>
  <si>
    <t>2 0 0 9</t>
  </si>
  <si>
    <t>2 0 1 0</t>
  </si>
  <si>
    <t xml:space="preserve">연    별 </t>
  </si>
  <si>
    <t>회비모금</t>
  </si>
  <si>
    <t>구               호               실               적</t>
  </si>
  <si>
    <t>회원수</t>
  </si>
  <si>
    <t>금액</t>
  </si>
  <si>
    <t>계</t>
  </si>
  <si>
    <t>재해구호</t>
  </si>
  <si>
    <t>일반구호</t>
  </si>
  <si>
    <t>특수구호</t>
  </si>
  <si>
    <t>세대</t>
  </si>
  <si>
    <t>인원</t>
  </si>
  <si>
    <t>2 0 1 0</t>
  </si>
  <si>
    <t>단위 : 개소,명</t>
  </si>
  <si>
    <t>단위 : 가구수, 명</t>
  </si>
  <si>
    <t>단위 : 개소, 명</t>
  </si>
  <si>
    <t>여     성     폭     력     상     담</t>
  </si>
  <si>
    <t>피     해     자      지     원     내     역</t>
  </si>
  <si>
    <t>단위 : 건수, 명</t>
  </si>
  <si>
    <t>2 0 1 0</t>
  </si>
  <si>
    <t>연 별 및
동     별</t>
  </si>
  <si>
    <t>약 사1)</t>
  </si>
  <si>
    <r>
      <t xml:space="preserve">합   계 </t>
    </r>
    <r>
      <rPr>
        <vertAlign val="superscript"/>
        <sz val="9"/>
        <rFont val="돋움"/>
        <family val="3"/>
      </rPr>
      <t>1)</t>
    </r>
  </si>
  <si>
    <r>
      <t>병  원</t>
    </r>
    <r>
      <rPr>
        <vertAlign val="superscript"/>
        <sz val="9"/>
        <rFont val="돋움"/>
        <family val="3"/>
      </rPr>
      <t>2)</t>
    </r>
  </si>
  <si>
    <r>
      <t>특수병원</t>
    </r>
    <r>
      <rPr>
        <vertAlign val="superscript"/>
        <sz val="9"/>
        <rFont val="돋움"/>
        <family val="3"/>
      </rPr>
      <t>3)</t>
    </r>
  </si>
  <si>
    <t>병
원
수</t>
  </si>
  <si>
    <t>병
상
수</t>
  </si>
  <si>
    <t>2 0 0 6</t>
  </si>
  <si>
    <t>2 0 0 7</t>
  </si>
  <si>
    <t>2 0 0 8</t>
  </si>
  <si>
    <t>2 0 0 9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</si>
  <si>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</si>
  <si>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</si>
  <si>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</si>
  <si>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</si>
  <si>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</si>
  <si>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</si>
  <si>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</si>
  <si>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</si>
  <si>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</si>
  <si>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</si>
  <si>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</si>
  <si>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</si>
  <si>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</si>
  <si>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</si>
  <si>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연  별
동  별</t>
  </si>
  <si>
    <t>한      방
병      원</t>
  </si>
  <si>
    <t>한 의 원</t>
  </si>
  <si>
    <t>부속의원</t>
  </si>
  <si>
    <t>보   건
의료원</t>
  </si>
  <si>
    <t>보건소</t>
  </si>
  <si>
    <t>보건지소</t>
  </si>
  <si>
    <t>보   건
진료소</t>
  </si>
  <si>
    <t>2 0 1 0</t>
  </si>
  <si>
    <t>자료 : 보건소</t>
  </si>
  <si>
    <t>주 : 1) 보건의료원 이하는 제외
      2) 군인병원 제외
      3) 정신병원, 결핵병원, 나병원 포함</t>
  </si>
  <si>
    <t>1. 의 료 기 관</t>
  </si>
  <si>
    <t>2. 의료기관종사 의료인력</t>
  </si>
  <si>
    <t>9. 법정전염병 발생 및 사망</t>
  </si>
  <si>
    <t>단위 : 명</t>
  </si>
  <si>
    <t>연  별</t>
  </si>
  <si>
    <t>제    1    군    전    염    병</t>
  </si>
  <si>
    <t>제    2    군    전    염    병</t>
  </si>
  <si>
    <t>제    3    군    전    염    병</t>
  </si>
  <si>
    <t>제4군전염병
및
지정전염병</t>
  </si>
  <si>
    <t>합  계</t>
  </si>
  <si>
    <t>콜레라</t>
  </si>
  <si>
    <t>장티푸스</t>
  </si>
  <si>
    <t>파리티푸스</t>
  </si>
  <si>
    <t>세균성
이   질</t>
  </si>
  <si>
    <t>디프테리아</t>
  </si>
  <si>
    <t>백일해</t>
  </si>
  <si>
    <t>파상풍</t>
  </si>
  <si>
    <t>홍 역</t>
  </si>
  <si>
    <t>유행성
이하선염</t>
  </si>
  <si>
    <t>풍  진</t>
  </si>
  <si>
    <t>폴리오</t>
  </si>
  <si>
    <t>일본뇌염</t>
  </si>
  <si>
    <t>수 두</t>
  </si>
  <si>
    <t>말라리아</t>
  </si>
  <si>
    <t>결핵</t>
  </si>
  <si>
    <t>한센병</t>
  </si>
  <si>
    <t>성홍열</t>
  </si>
  <si>
    <t>쯔쯔가
무시증</t>
  </si>
  <si>
    <t>렙토스
피라증</t>
  </si>
  <si>
    <t>브루셀
라증</t>
  </si>
  <si>
    <t>신증후군
출혈열</t>
  </si>
  <si>
    <r>
      <t>기 타</t>
    </r>
    <r>
      <rPr>
        <vertAlign val="superscript"/>
        <sz val="9"/>
        <rFont val="돋움"/>
        <family val="3"/>
      </rPr>
      <t>1)</t>
    </r>
  </si>
  <si>
    <t>발
생</t>
  </si>
  <si>
    <t>사
망</t>
  </si>
  <si>
    <t>-</t>
  </si>
  <si>
    <t>주: 1) 수막구군성수막염, 레지오넬라증, 비브리오패혈증, 발진열, 탄저, 공수병, 후천성면역결핍증을 포함</t>
  </si>
  <si>
    <t>주) 발생건수는 당해년도(등록.신고)환자수임</t>
  </si>
  <si>
    <r>
      <t>기 타1</t>
    </r>
    <r>
      <rPr>
        <vertAlign val="superscript"/>
        <sz val="9"/>
        <rFont val="돋움"/>
        <family val="3"/>
      </rPr>
      <t>)</t>
    </r>
  </si>
  <si>
    <t>7. 공중위생 관계업소</t>
  </si>
  <si>
    <r>
      <t xml:space="preserve">  집   단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급식소</t>
    </r>
  </si>
  <si>
    <r>
      <t>식품소분2</t>
    </r>
    <r>
      <rPr>
        <vertAlign val="superscript"/>
        <sz val="9"/>
        <rFont val="돋움"/>
        <family val="3"/>
      </rPr>
      <t>)</t>
    </r>
    <r>
      <rPr>
        <sz val="9"/>
        <rFont val="돋움"/>
        <family val="3"/>
      </rPr>
      <t xml:space="preserve">
판매업</t>
    </r>
  </si>
  <si>
    <t>5. 의약품 등 제조업소 및 판매업소</t>
  </si>
  <si>
    <r>
      <t>관 리 구 분 별</t>
    </r>
    <r>
      <rPr>
        <vertAlign val="superscript"/>
        <sz val="9"/>
        <rFont val="돋움"/>
        <family val="3"/>
      </rPr>
      <t>1)</t>
    </r>
  </si>
  <si>
    <r>
      <t>한센서비스 대상자</t>
    </r>
    <r>
      <rPr>
        <vertAlign val="superscript"/>
        <sz val="9"/>
        <rFont val="돋움"/>
        <family val="3"/>
      </rPr>
      <t>1)</t>
    </r>
  </si>
  <si>
    <t>10. 한센병 보건소 등록</t>
  </si>
  <si>
    <r>
      <t>기  타  대  상  자</t>
    </r>
    <r>
      <rPr>
        <vertAlign val="superscript"/>
        <sz val="9"/>
        <rFont val="돋움"/>
        <family val="3"/>
      </rPr>
      <t>6)</t>
    </r>
  </si>
  <si>
    <r>
      <t xml:space="preserve">특별 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공로자및상이자</t>
    </r>
  </si>
  <si>
    <r>
      <t>4.19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
부상자
공로자</t>
    </r>
  </si>
  <si>
    <r>
      <t xml:space="preserve"> 순직</t>
    </r>
    <r>
      <rPr>
        <vertAlign val="superscript"/>
        <sz val="9"/>
        <rFont val="돋움"/>
        <family val="3"/>
      </rPr>
      <t>3)</t>
    </r>
    <r>
      <rPr>
        <sz val="9"/>
        <rFont val="돋움"/>
        <family val="3"/>
      </rPr>
      <t xml:space="preserve">
공무원</t>
    </r>
  </si>
  <si>
    <r>
      <t>특별
공로</t>
    </r>
    <r>
      <rPr>
        <vertAlign val="superscript"/>
        <sz val="9"/>
        <rFont val="돋움"/>
        <family val="3"/>
      </rPr>
      <t>4)</t>
    </r>
    <r>
      <rPr>
        <sz val="9"/>
        <rFont val="돋움"/>
        <family val="3"/>
      </rPr>
      <t xml:space="preserve">
순직자</t>
    </r>
  </si>
  <si>
    <r>
      <t>6.18</t>
    </r>
    <r>
      <rPr>
        <vertAlign val="superscript"/>
        <sz val="9"/>
        <rFont val="돋움"/>
        <family val="3"/>
      </rPr>
      <t>5)</t>
    </r>
    <r>
      <rPr>
        <sz val="9"/>
        <rFont val="돋움"/>
        <family val="3"/>
      </rPr>
      <t xml:space="preserve">
자유
상이자</t>
    </r>
  </si>
  <si>
    <t>5.18
민주
유공자</t>
  </si>
  <si>
    <r>
      <t>특수
임무</t>
    </r>
    <r>
      <rPr>
        <vertAlign val="superscript"/>
        <sz val="6"/>
        <rFont val="돋움"/>
        <family val="3"/>
      </rPr>
      <t>7)</t>
    </r>
    <r>
      <rPr>
        <sz val="9"/>
        <rFont val="돋움"/>
        <family val="3"/>
      </rPr>
      <t xml:space="preserve">
수행자</t>
    </r>
  </si>
  <si>
    <t>단위 : 명</t>
  </si>
  <si>
    <t>연   별</t>
  </si>
  <si>
    <t>합     계</t>
  </si>
  <si>
    <t>국 가 유 공 자</t>
  </si>
  <si>
    <t>배   우   자</t>
  </si>
  <si>
    <t>자      녀</t>
  </si>
  <si>
    <t>계</t>
  </si>
  <si>
    <t>중학교</t>
  </si>
  <si>
    <t>고등학교</t>
  </si>
  <si>
    <t>대학(교)</t>
  </si>
  <si>
    <t>2 0 0 6</t>
  </si>
  <si>
    <t>2 0 0 7</t>
  </si>
  <si>
    <t>2 0 0 8</t>
  </si>
  <si>
    <t>2 0 0 9</t>
  </si>
  <si>
    <t>2 0 1 0</t>
  </si>
  <si>
    <t>자료 : 대구지방보훈청</t>
  </si>
  <si>
    <t>단위 : 명</t>
  </si>
  <si>
    <t>연 별</t>
  </si>
  <si>
    <t>합  계</t>
  </si>
  <si>
    <t>국가유공자</t>
  </si>
  <si>
    <t>유   족</t>
  </si>
  <si>
    <r>
      <t>기타대상자</t>
    </r>
    <r>
      <rPr>
        <vertAlign val="superscript"/>
        <sz val="9"/>
        <rFont val="돋움"/>
        <family val="3"/>
      </rPr>
      <t>1)</t>
    </r>
  </si>
  <si>
    <t>남</t>
  </si>
  <si>
    <t>여</t>
  </si>
  <si>
    <t>2 0 0 6</t>
  </si>
  <si>
    <t>2 0 0 7</t>
  </si>
  <si>
    <t>2 0 0 8</t>
  </si>
  <si>
    <t>2 0 0 9</t>
  </si>
  <si>
    <t>2 0 1 0</t>
  </si>
  <si>
    <t>단위 : 세대,명,천원</t>
  </si>
  <si>
    <t>자료 : 대한적십자사</t>
  </si>
  <si>
    <t>2 0 1 0</t>
  </si>
  <si>
    <t>시설수</t>
  </si>
  <si>
    <t>인원</t>
  </si>
  <si>
    <t>가구</t>
  </si>
  <si>
    <t xml:space="preserve">가구 </t>
  </si>
  <si>
    <t>2 0 0 6</t>
  </si>
  <si>
    <t>2 0 0 7</t>
  </si>
  <si>
    <t>2 0 0 8</t>
  </si>
  <si>
    <t>2 0 0 9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</si>
  <si>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</si>
  <si>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</si>
  <si>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</si>
  <si>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</si>
  <si>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</si>
  <si>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</si>
  <si>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</si>
  <si>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</si>
  <si>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</si>
  <si>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</si>
  <si>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</si>
  <si>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</si>
  <si>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</si>
  <si>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</si>
  <si>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</si>
  <si>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</si>
  <si>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</si>
  <si>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주민생활지원과</t>
  </si>
  <si>
    <t xml:space="preserve">  주:1)시설수급자 시설수 제외</t>
  </si>
  <si>
    <t xml:space="preserve">      2)2010년부터 노인장기요양시설이 많이 늘어나 시설수 급증</t>
  </si>
  <si>
    <t>단위 : 명</t>
  </si>
  <si>
    <t>연  별</t>
  </si>
  <si>
    <t>합  계</t>
  </si>
  <si>
    <t>세대주</t>
  </si>
  <si>
    <t>세대원</t>
  </si>
  <si>
    <t>재     학     별</t>
  </si>
  <si>
    <t>발생유형별(세 대)</t>
  </si>
  <si>
    <t>미취학</t>
  </si>
  <si>
    <t>초등학교</t>
  </si>
  <si>
    <t>중학교</t>
  </si>
  <si>
    <t>고등학교</t>
  </si>
  <si>
    <t>기  타
(미재학등)</t>
  </si>
  <si>
    <t>부모사망</t>
  </si>
  <si>
    <t>폐    질 ·
심신장애자</t>
  </si>
  <si>
    <t>가  출 ·
행방불명</t>
  </si>
  <si>
    <t>이 혼·
재  혼</t>
  </si>
  <si>
    <t>노  령</t>
  </si>
  <si>
    <t>기  타</t>
  </si>
  <si>
    <t>2 0 0 6</t>
  </si>
  <si>
    <t>2 0 0 7</t>
  </si>
  <si>
    <t>2 0 0 8</t>
  </si>
  <si>
    <t>2 0 0 9</t>
  </si>
  <si>
    <t>2 0 1 0</t>
  </si>
  <si>
    <t>자료 : 복지사업과</t>
  </si>
  <si>
    <t>자료 : 복지사업과, 주민생활지원과</t>
  </si>
  <si>
    <t>자료 : 보건소, 위생과</t>
  </si>
  <si>
    <t>연도별 
및동별</t>
  </si>
  <si>
    <t>단위 : 명</t>
  </si>
  <si>
    <t>4. 부정의료업자 단속실적</t>
  </si>
  <si>
    <t>의료기기수리업</t>
  </si>
  <si>
    <t>의료기기판매업</t>
  </si>
  <si>
    <t>6. 식품위생관계업소</t>
  </si>
  <si>
    <t>2 0 1 1</t>
  </si>
  <si>
    <t>2 0 1 1</t>
  </si>
  <si>
    <t>위생처리업</t>
  </si>
  <si>
    <t>일반</t>
  </si>
  <si>
    <t>피부</t>
  </si>
  <si>
    <t>종합</t>
  </si>
  <si>
    <t>파상풍,디프테리아
(TD)</t>
  </si>
  <si>
    <t>B형감염</t>
  </si>
  <si>
    <t>장출혈
대장균
감염증</t>
  </si>
  <si>
    <t>A형감염</t>
  </si>
  <si>
    <t>2 0 1 1</t>
  </si>
  <si>
    <t>2011. 1/4</t>
  </si>
  <si>
    <t>2011. 2/4</t>
  </si>
  <si>
    <t>2011. 3/4</t>
  </si>
  <si>
    <t>2011. 4/4</t>
  </si>
  <si>
    <t>2 0 1 1</t>
  </si>
  <si>
    <t>2 0 1 1</t>
  </si>
  <si>
    <t>소계</t>
  </si>
  <si>
    <t>소 외 여 성 복 지 시 설</t>
  </si>
  <si>
    <t>계</t>
  </si>
  <si>
    <t>모자보호시설</t>
  </si>
  <si>
    <t>미혼모자시설</t>
  </si>
  <si>
    <t>미혼모자 공동생활가정</t>
  </si>
  <si>
    <t>모자일시 보호시시설</t>
  </si>
  <si>
    <t>계</t>
  </si>
  <si>
    <r>
      <t>한부모가족복지시설</t>
    </r>
    <r>
      <rPr>
        <vertAlign val="superscript"/>
        <sz val="9"/>
        <rFont val="돋움"/>
        <family val="3"/>
      </rPr>
      <t>1)</t>
    </r>
  </si>
  <si>
    <t>주 : 1) 2011년 부터 한부모가족시설 모자보호시설,미혼모자시설,미혼모자 공동생활가정,모자일시 보호시설로 세분화</t>
  </si>
  <si>
    <t>2 0 1 1</t>
  </si>
  <si>
    <t>단위:개소,명</t>
  </si>
  <si>
    <t>합</t>
  </si>
  <si>
    <t>연 별 및 구 군 별</t>
  </si>
  <si>
    <t>부랑인 시설 (남성)</t>
  </si>
  <si>
    <t>부랑인 시설 (여성)</t>
  </si>
  <si>
    <t>시설수</t>
  </si>
  <si>
    <t>입소자</t>
  </si>
  <si>
    <t>퇴소자</t>
  </si>
  <si>
    <t>연말현재
생활인원</t>
  </si>
  <si>
    <t xml:space="preserve"> 자료:복지정책관실</t>
  </si>
  <si>
    <t>2 0 1 1</t>
  </si>
  <si>
    <t>보건소 내외 서비스연계 건수</t>
  </si>
  <si>
    <t>-</t>
  </si>
  <si>
    <r>
      <t>방문보건대상</t>
    </r>
    <r>
      <rPr>
        <vertAlign val="superscript"/>
        <sz val="9"/>
        <rFont val="굴림"/>
        <family val="3"/>
      </rPr>
      <t>1)</t>
    </r>
  </si>
  <si>
    <t>주: 1) 2011년부터 방문보건대상추가</t>
  </si>
  <si>
    <t>2 0 1 1</t>
  </si>
  <si>
    <t>2 0 1 1</t>
  </si>
  <si>
    <t>단위:개소,천㎡</t>
  </si>
  <si>
    <t>설</t>
  </si>
  <si>
    <t>공설</t>
  </si>
  <si>
    <t>사설</t>
  </si>
  <si>
    <t>총면적</t>
  </si>
  <si>
    <t>점유면적</t>
  </si>
  <si>
    <t xml:space="preserve"> </t>
  </si>
  <si>
    <t>매                                                        장</t>
  </si>
  <si>
    <t>화   장   시   설</t>
  </si>
  <si>
    <t>봉          안          당1)</t>
  </si>
  <si>
    <t>계</t>
  </si>
  <si>
    <t>공  설  묘  지</t>
  </si>
  <si>
    <t>법  인  묘  지</t>
  </si>
  <si>
    <t>공   설</t>
  </si>
  <si>
    <t>사   설</t>
  </si>
  <si>
    <t>개  소  수</t>
  </si>
  <si>
    <t>총 봉 안 능 력 (기)</t>
  </si>
  <si>
    <t>봉 안 기 수</t>
  </si>
  <si>
    <t>개소</t>
  </si>
  <si>
    <t>면       적</t>
  </si>
  <si>
    <t>분묘설
치가능</t>
  </si>
  <si>
    <t>분묘설치
가    능</t>
  </si>
  <si>
    <t>화로</t>
  </si>
  <si>
    <t>자료:저출산고령사회과</t>
  </si>
  <si>
    <t xml:space="preserve">  주:공설묘지, 납골당은 시에서 관리하나 위치는 칠곡군 소재</t>
  </si>
  <si>
    <t xml:space="preserve">      1)봉안당:공설, 법인, 종교단체 봉안당 현황</t>
  </si>
  <si>
    <t>불소용액도포</t>
  </si>
  <si>
    <t xml:space="preserve">13. 모자보건사업 </t>
  </si>
  <si>
    <t>14. 건강보험 적용인구</t>
  </si>
  <si>
    <t>15. 국민연금가입자</t>
  </si>
  <si>
    <t>16. 국민연금 급여 지급현황</t>
  </si>
  <si>
    <t>17. 국가보훈대상자</t>
  </si>
  <si>
    <t>18. 국가보훈대상자 취업</t>
  </si>
  <si>
    <t>19. 국가보훈대상자 자녀취학</t>
  </si>
  <si>
    <t xml:space="preserve">20. 참전용사 등록현황 </t>
  </si>
  <si>
    <t>21. 적십자회비 모금 및 구호실적</t>
  </si>
  <si>
    <t>22. 노인여가복지시설</t>
  </si>
  <si>
    <t>23. 노인주거복지시설</t>
  </si>
  <si>
    <t>24. 노인의료복지시설</t>
  </si>
  <si>
    <t>25. 재가노인 복지시설</t>
  </si>
  <si>
    <t>26. 국민기초생활보장수급자</t>
  </si>
  <si>
    <t>27. 여성복지시설</t>
  </si>
  <si>
    <t>28. 여성폭력상담</t>
  </si>
  <si>
    <t>29. 소년 · 소녀 가정 현황</t>
  </si>
  <si>
    <t>30. 아동복지시설</t>
  </si>
  <si>
    <t>31. 장애인등록 현황</t>
  </si>
  <si>
    <t>33. 요보호아동 발생 및 조치현황</t>
  </si>
  <si>
    <t>34. 저소득 및 한부모 가족</t>
  </si>
  <si>
    <t xml:space="preserve">      35. 묘지 및 봉안시설</t>
  </si>
  <si>
    <t xml:space="preserve">36. 방문 건강관리 사업실적  </t>
  </si>
  <si>
    <t xml:space="preserve">37. 보건교육실적  </t>
  </si>
  <si>
    <t>38. 보육시설</t>
  </si>
  <si>
    <t>39. 자원봉사자 현황</t>
  </si>
  <si>
    <t>요관찰</t>
  </si>
  <si>
    <t>자료:대구지방보훈청</t>
  </si>
  <si>
    <t xml:space="preserve">  주:`09년까지는 대구소재업체 기준이었으며, `10년부터는 취업대상자 소재지 기준으로 발췌한 전산자료임</t>
  </si>
  <si>
    <t xml:space="preserve">      1)6.18자유상이자, 지원대상자, 5.18민주유공자, 특수임무수행자임</t>
  </si>
  <si>
    <t>계
(발생유형)</t>
  </si>
  <si>
    <t>연 별 및
동     별</t>
  </si>
  <si>
    <t>정다운노인
복지센터</t>
  </si>
  <si>
    <t>보은노인복지센터</t>
  </si>
  <si>
    <t>청솔노인복지센터</t>
  </si>
  <si>
    <t>평안교회부설노인복지센터</t>
  </si>
  <si>
    <t>사랑채노인
복지센터</t>
  </si>
  <si>
    <t>장수노인요양센터</t>
  </si>
  <si>
    <t>새롬노인복지센터</t>
  </si>
  <si>
    <t>샬롬노인종합센터</t>
  </si>
  <si>
    <t xml:space="preserve">연  별 </t>
  </si>
  <si>
    <t xml:space="preserve">32.  부 랑 인  시 설 </t>
  </si>
</sst>
</file>

<file path=xl/styles.xml><?xml version="1.0" encoding="utf-8"?>
<styleSheet xmlns="http://schemas.openxmlformats.org/spreadsheetml/2006/main">
  <numFmts count="6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0.00_ "/>
    <numFmt numFmtId="182" formatCode="000\-000"/>
    <numFmt numFmtId="183" formatCode="0_);[Red]\(0\)"/>
    <numFmt numFmtId="184" formatCode="0.0_ "/>
    <numFmt numFmtId="185" formatCode="#,##0_);[Red]\(#,##0\)"/>
    <numFmt numFmtId="186" formatCode="0_ "/>
    <numFmt numFmtId="187" formatCode="[$-412]yyyy&quot;년&quot;\ m&quot;월&quot;\ d&quot;일&quot;\ dddd"/>
    <numFmt numFmtId="188" formatCode="[$-412]AM/PM\ h:mm:ss"/>
    <numFmt numFmtId="189" formatCode="#,##0.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_ "/>
    <numFmt numFmtId="198" formatCode="#,##0;\-#,##0;&quot;-&quot;"/>
    <numFmt numFmtId="199" formatCode="\(0\)"/>
    <numFmt numFmtId="200" formatCode="\(#,##0\)"/>
    <numFmt numFmtId="201" formatCode="#,##0;\-#,##0;&quot; &quot;"/>
    <numFmt numFmtId="202" formatCode="#,##0;\-#,##0;&quot;-&quot;;"/>
    <numFmt numFmtId="203" formatCode="0_);\(0\)"/>
    <numFmt numFmtId="204" formatCode="#,##0;\-#,##0;&quot;-&quot;\ "/>
    <numFmt numFmtId="205" formatCode="#,##0;\-#,##0;&quot;-&quot;;\ "/>
    <numFmt numFmtId="206" formatCode="#,##0.0;[Red]#,##0.0"/>
    <numFmt numFmtId="207" formatCode="#,##0;\-#,##0;&quot; &quot;\ "/>
    <numFmt numFmtId="208" formatCode="#,##0.0;\-#,##0.0;&quot;-&quot;;\ "/>
    <numFmt numFmtId="209" formatCode="#,##0;[Red]#,##0"/>
    <numFmt numFmtId="210" formatCode="#,##0.000;[Red]#,##0.000"/>
    <numFmt numFmtId="211" formatCode="#,##0.00;\-#,##0.00;&quot;-&quot;;\ "/>
    <numFmt numFmtId="212" formatCode="&quot;\&quot;#,##0"/>
    <numFmt numFmtId="213" formatCode="######\-#######"/>
    <numFmt numFmtId="214" formatCode="#,##0.00_);[Red]\(#,##0.00\)"/>
    <numFmt numFmtId="215" formatCode="#,##0.0_);[Red]\(#,##0.0\)"/>
    <numFmt numFmtId="216" formatCode="[$€-2]\ #,##0.00_);[Red]\([$€-2]\ #,##0.00\)"/>
    <numFmt numFmtId="217" formatCode="#,##0;\-#,##0;&quot; &quot;;"/>
    <numFmt numFmtId="218" formatCode="_-* #,##0_-;&quot;\&quot;\!\-* #,##0_-;_-* &quot;-&quot;_-;_-@_-"/>
    <numFmt numFmtId="219" formatCode="_ * #,##0_ ;_ * &quot;\&quot;\!\-#,##0_ ;_ * &quot;-&quot;_ ;_ @_ "/>
    <numFmt numFmtId="220" formatCode="_-&quot;\&quot;* #,##0_-;&quot;\&quot;\!\-&quot;\&quot;* #,##0_-;_-&quot;\&quot;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,##0\ ;"/>
    <numFmt numFmtId="224" formatCode="\(#,##0\);\(\-#,##0\);&quot;-&quot;;"/>
    <numFmt numFmtId="225" formatCode="_-* #,##0_-;\-* #,##0_-;_-* &quot; &quot;_-;_-@_-"/>
    <numFmt numFmtId="226" formatCode="\(\-\)"/>
    <numFmt numFmtId="227" formatCode="#,##0_);\(#,##0\)"/>
    <numFmt numFmtId="228" formatCode="mm&quot;월&quot;\ dd&quot;일&quot;"/>
    <numFmt numFmtId="229" formatCode="#,##0,"/>
    <numFmt numFmtId="230" formatCode="##,###,###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vertAlign val="superscript"/>
      <sz val="9"/>
      <name val="굴림"/>
      <family val="3"/>
    </font>
    <font>
      <b/>
      <sz val="9"/>
      <color indexed="16"/>
      <name val="굴림"/>
      <family val="3"/>
    </font>
    <font>
      <sz val="8"/>
      <name val="굴림"/>
      <family val="3"/>
    </font>
    <font>
      <sz val="9"/>
      <name val="돋움"/>
      <family val="3"/>
    </font>
    <font>
      <sz val="9"/>
      <color indexed="10"/>
      <name val="돋움"/>
      <family val="3"/>
    </font>
    <font>
      <sz val="9"/>
      <color indexed="8"/>
      <name val="굴림"/>
      <family val="3"/>
    </font>
    <font>
      <sz val="11"/>
      <name val="바탕체"/>
      <family val="1"/>
    </font>
    <font>
      <sz val="9"/>
      <name val="바탕체"/>
      <family val="1"/>
    </font>
    <font>
      <vertAlign val="superscript"/>
      <sz val="9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0"/>
      <name val="돋움"/>
      <family val="3"/>
    </font>
    <font>
      <b/>
      <sz val="10"/>
      <name val="굴림"/>
      <family val="3"/>
    </font>
    <font>
      <b/>
      <sz val="16"/>
      <name val="돋움"/>
      <family val="3"/>
    </font>
    <font>
      <b/>
      <sz val="9"/>
      <name val="굴림"/>
      <family val="3"/>
    </font>
    <font>
      <b/>
      <sz val="10"/>
      <color indexed="16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9"/>
      <color indexed="16"/>
      <name val="돋움"/>
      <family val="3"/>
    </font>
    <font>
      <sz val="9"/>
      <color indexed="8"/>
      <name val="돋움"/>
      <family val="3"/>
    </font>
    <font>
      <vertAlign val="superscript"/>
      <sz val="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Tahoma"/>
      <family val="2"/>
    </font>
    <font>
      <b/>
      <sz val="8"/>
      <name val="돋움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2" fillId="2" borderId="9" applyNumberFormat="0" applyAlignment="0" applyProtection="0"/>
    <xf numFmtId="21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</cellStyleXfs>
  <cellXfs count="6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2" xfId="48" applyNumberFormat="1" applyFont="1" applyFill="1" applyBorder="1" applyAlignment="1">
      <alignment horizontal="center" vertical="center"/>
    </xf>
    <xf numFmtId="3" fontId="8" fillId="0" borderId="15" xfId="48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0" fontId="4" fillId="14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14" borderId="15" xfId="0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horizontal="left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4" fillId="0" borderId="0" xfId="65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0" fontId="4" fillId="0" borderId="25" xfId="0" applyFont="1" applyBorder="1" applyAlignment="1">
      <alignment horizontal="center" vertical="center"/>
    </xf>
    <xf numFmtId="198" fontId="4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202" fontId="4" fillId="0" borderId="12" xfId="0" applyNumberFormat="1" applyFont="1" applyFill="1" applyBorder="1" applyAlignment="1">
      <alignment horizontal="center" vertical="center"/>
    </xf>
    <xf numFmtId="20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1" fontId="8" fillId="0" borderId="26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8" fillId="14" borderId="12" xfId="0" applyNumberFormat="1" applyFont="1" applyFill="1" applyBorder="1" applyAlignment="1">
      <alignment horizontal="center" vertical="center" wrapText="1"/>
    </xf>
    <xf numFmtId="180" fontId="8" fillId="14" borderId="15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80" fontId="8" fillId="14" borderId="1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98" fontId="4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left" vertical="center"/>
    </xf>
    <xf numFmtId="0" fontId="8" fillId="14" borderId="30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left" vertical="center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14" borderId="29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/>
    </xf>
    <xf numFmtId="41" fontId="4" fillId="0" borderId="12" xfId="48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/>
    </xf>
    <xf numFmtId="41" fontId="8" fillId="0" borderId="12" xfId="48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15" borderId="12" xfId="48" applyNumberFormat="1" applyFont="1" applyFill="1" applyBorder="1" applyAlignment="1">
      <alignment horizontal="center" vertical="center"/>
    </xf>
    <xf numFmtId="202" fontId="4" fillId="15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horizontal="center" vertical="center"/>
    </xf>
    <xf numFmtId="41" fontId="8" fillId="0" borderId="34" xfId="0" applyNumberFormat="1" applyFont="1" applyFill="1" applyBorder="1" applyAlignment="1">
      <alignment horizontal="center" vertical="center"/>
    </xf>
    <xf numFmtId="41" fontId="8" fillId="0" borderId="35" xfId="0" applyNumberFormat="1" applyFont="1" applyFill="1" applyBorder="1" applyAlignment="1">
      <alignment horizontal="center" vertical="center"/>
    </xf>
    <xf numFmtId="41" fontId="8" fillId="0" borderId="36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41" fontId="8" fillId="0" borderId="19" xfId="48" applyNumberFormat="1" applyFont="1" applyFill="1" applyBorder="1" applyAlignment="1">
      <alignment vertical="center"/>
    </xf>
    <xf numFmtId="41" fontId="8" fillId="0" borderId="20" xfId="48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37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3" fontId="8" fillId="0" borderId="0" xfId="48" applyNumberFormat="1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 wrapText="1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38" xfId="0" applyNumberFormat="1" applyFont="1" applyFill="1" applyBorder="1" applyAlignment="1">
      <alignment horizontal="center" vertical="center"/>
    </xf>
    <xf numFmtId="41" fontId="8" fillId="0" borderId="39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indent="1"/>
    </xf>
    <xf numFmtId="41" fontId="4" fillId="0" borderId="4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42" xfId="0" applyFont="1" applyFill="1" applyBorder="1" applyAlignment="1">
      <alignment horizontal="center" vertical="center" wrapText="1"/>
    </xf>
    <xf numFmtId="41" fontId="4" fillId="0" borderId="12" xfId="48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0" fontId="8" fillId="0" borderId="0" xfId="0" applyNumberFormat="1" applyFont="1" applyFill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217" fontId="8" fillId="0" borderId="0" xfId="0" applyNumberFormat="1" applyFont="1" applyFill="1" applyBorder="1" applyAlignment="1">
      <alignment vertical="center"/>
    </xf>
    <xf numFmtId="217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80" fontId="22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67" applyFont="1">
      <alignment/>
      <protection/>
    </xf>
    <xf numFmtId="0" fontId="8" fillId="0" borderId="0" xfId="0" applyFont="1" applyFill="1" applyBorder="1" applyAlignment="1">
      <alignment horizontal="center" vertical="center"/>
    </xf>
    <xf numFmtId="41" fontId="8" fillId="0" borderId="12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41" fontId="8" fillId="0" borderId="0" xfId="48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180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1" fontId="8" fillId="0" borderId="12" xfId="0" applyNumberFormat="1" applyFont="1" applyFill="1" applyBorder="1" applyAlignment="1">
      <alignment vertical="center"/>
    </xf>
    <xf numFmtId="41" fontId="8" fillId="0" borderId="12" xfId="5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4" fillId="0" borderId="18" xfId="48" applyNumberFormat="1" applyFont="1" applyFill="1" applyBorder="1" applyAlignment="1">
      <alignment horizontal="center" vertical="center"/>
    </xf>
    <xf numFmtId="41" fontId="4" fillId="15" borderId="12" xfId="0" applyNumberFormat="1" applyFont="1" applyFill="1" applyBorder="1" applyAlignment="1">
      <alignment horizontal="center" vertical="center"/>
    </xf>
    <xf numFmtId="41" fontId="4" fillId="15" borderId="29" xfId="0" applyNumberFormat="1" applyFont="1" applyFill="1" applyBorder="1" applyAlignment="1">
      <alignment horizontal="center" vertical="center"/>
    </xf>
    <xf numFmtId="41" fontId="4" fillId="15" borderId="15" xfId="0" applyNumberFormat="1" applyFont="1" applyFill="1" applyBorder="1" applyAlignment="1">
      <alignment horizontal="center" vertical="center"/>
    </xf>
    <xf numFmtId="41" fontId="4" fillId="15" borderId="12" xfId="48" applyNumberFormat="1" applyFont="1" applyFill="1" applyBorder="1" applyAlignment="1">
      <alignment horizontal="center" vertical="center"/>
    </xf>
    <xf numFmtId="41" fontId="4" fillId="0" borderId="23" xfId="48" applyNumberFormat="1" applyFont="1" applyFill="1" applyBorder="1" applyAlignment="1">
      <alignment horizontal="center" vertical="center"/>
    </xf>
    <xf numFmtId="41" fontId="10" fillId="0" borderId="12" xfId="48" applyNumberFormat="1" applyFont="1" applyFill="1" applyBorder="1" applyAlignment="1">
      <alignment horizontal="center" vertical="center"/>
    </xf>
    <xf numFmtId="41" fontId="4" fillId="0" borderId="15" xfId="48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/>
    </xf>
    <xf numFmtId="41" fontId="8" fillId="15" borderId="15" xfId="48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41" fontId="8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1" fontId="8" fillId="0" borderId="12" xfId="48" applyNumberFormat="1" applyFont="1" applyFill="1" applyBorder="1" applyAlignment="1">
      <alignment horizontal="center" vertical="center"/>
    </xf>
    <xf numFmtId="41" fontId="8" fillId="0" borderId="15" xfId="48" applyNumberFormat="1" applyFont="1" applyFill="1" applyBorder="1" applyAlignment="1">
      <alignment horizontal="center" vertical="center"/>
    </xf>
    <xf numFmtId="41" fontId="8" fillId="0" borderId="43" xfId="0" applyNumberFormat="1" applyFont="1" applyFill="1" applyBorder="1" applyAlignment="1">
      <alignment horizontal="center" vertical="center"/>
    </xf>
    <xf numFmtId="41" fontId="8" fillId="0" borderId="43" xfId="48" applyNumberFormat="1" applyFont="1" applyFill="1" applyBorder="1" applyAlignment="1">
      <alignment horizontal="center" vertical="center"/>
    </xf>
    <xf numFmtId="41" fontId="8" fillId="0" borderId="18" xfId="48" applyNumberFormat="1" applyFont="1" applyFill="1" applyBorder="1" applyAlignment="1">
      <alignment horizontal="center" vertical="center"/>
    </xf>
    <xf numFmtId="41" fontId="8" fillId="0" borderId="23" xfId="48" applyNumberFormat="1" applyFont="1" applyFill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15" xfId="48" applyNumberFormat="1" applyFont="1" applyBorder="1" applyAlignment="1">
      <alignment horizontal="center" vertical="center"/>
    </xf>
    <xf numFmtId="41" fontId="4" fillId="0" borderId="12" xfId="6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25" xfId="48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4" fillId="0" borderId="0" xfId="48" applyFont="1" applyBorder="1" applyAlignment="1">
      <alignment horizontal="center" vertical="center"/>
    </xf>
    <xf numFmtId="41" fontId="4" fillId="0" borderId="15" xfId="48" applyNumberFormat="1" applyFont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41" fontId="8" fillId="0" borderId="19" xfId="66" applyNumberFormat="1" applyFont="1" applyBorder="1" applyAlignment="1">
      <alignment horizontal="center" vertical="center"/>
      <protection/>
    </xf>
    <xf numFmtId="41" fontId="8" fillId="0" borderId="19" xfId="66" applyNumberFormat="1" applyFont="1" applyFill="1" applyBorder="1" applyAlignment="1">
      <alignment horizontal="center" vertical="center"/>
      <protection/>
    </xf>
    <xf numFmtId="41" fontId="8" fillId="0" borderId="20" xfId="66" applyNumberFormat="1" applyFont="1" applyFill="1" applyBorder="1" applyAlignment="1">
      <alignment horizontal="center" vertical="center"/>
      <protection/>
    </xf>
    <xf numFmtId="0" fontId="8" fillId="0" borderId="0" xfId="66" applyFont="1" applyAlignment="1">
      <alignment horizontal="center"/>
      <protection/>
    </xf>
    <xf numFmtId="41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0" xfId="0" applyFont="1" applyAlignment="1">
      <alignment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15" borderId="12" xfId="0" applyNumberFormat="1" applyFont="1" applyFill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center" vertical="center" wrapText="1"/>
    </xf>
    <xf numFmtId="41" fontId="8" fillId="0" borderId="4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1" fontId="8" fillId="0" borderId="4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41" fontId="8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vertical="center" wrapText="1"/>
    </xf>
    <xf numFmtId="41" fontId="8" fillId="0" borderId="33" xfId="0" applyNumberFormat="1" applyFont="1" applyBorder="1" applyAlignment="1">
      <alignment horizontal="center" vertical="center"/>
    </xf>
    <xf numFmtId="41" fontId="8" fillId="0" borderId="47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1" fontId="8" fillId="0" borderId="33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48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6" xfId="66" applyFont="1" applyBorder="1" applyAlignment="1">
      <alignment horizontal="distributed" vertical="center" wrapText="1" indent="1"/>
      <protection/>
    </xf>
    <xf numFmtId="41" fontId="8" fillId="0" borderId="19" xfId="66" applyNumberFormat="1" applyFont="1" applyBorder="1" applyAlignment="1">
      <alignment horizontal="center" vertical="center" wrapText="1"/>
      <protection/>
    </xf>
    <xf numFmtId="41" fontId="8" fillId="0" borderId="20" xfId="6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distributed" vertical="center" wrapText="1" indent="1"/>
    </xf>
    <xf numFmtId="41" fontId="8" fillId="0" borderId="0" xfId="0" applyNumberFormat="1" applyFont="1" applyBorder="1" applyAlignment="1">
      <alignment horizontal="center" vertical="center" wrapText="1"/>
    </xf>
    <xf numFmtId="198" fontId="8" fillId="0" borderId="0" xfId="0" applyNumberFormat="1" applyFont="1" applyFill="1" applyBorder="1" applyAlignment="1">
      <alignment vertical="center"/>
    </xf>
    <xf numFmtId="41" fontId="0" fillId="0" borderId="12" xfId="0" applyNumberFormat="1" applyFont="1" applyBorder="1" applyAlignment="1">
      <alignment/>
    </xf>
    <xf numFmtId="41" fontId="8" fillId="0" borderId="20" xfId="0" applyNumberFormat="1" applyFont="1" applyBorder="1" applyAlignment="1">
      <alignment horizontal="center" vertical="center"/>
    </xf>
    <xf numFmtId="0" fontId="8" fillId="0" borderId="16" xfId="66" applyFont="1" applyBorder="1" applyAlignment="1">
      <alignment horizontal="distributed" vertical="center" wrapText="1"/>
      <protection/>
    </xf>
    <xf numFmtId="41" fontId="8" fillId="0" borderId="20" xfId="66" applyNumberFormat="1" applyFont="1" applyBorder="1" applyAlignment="1">
      <alignment horizontal="center" vertical="center"/>
      <protection/>
    </xf>
    <xf numFmtId="41" fontId="8" fillId="0" borderId="16" xfId="66" applyNumberFormat="1" applyFont="1" applyBorder="1" applyAlignment="1">
      <alignment horizontal="center" vertical="center"/>
      <protection/>
    </xf>
    <xf numFmtId="41" fontId="8" fillId="0" borderId="12" xfId="66" applyNumberFormat="1" applyFont="1" applyBorder="1" applyAlignment="1">
      <alignment horizontal="center" vertical="center"/>
      <protection/>
    </xf>
    <xf numFmtId="0" fontId="0" fillId="0" borderId="0" xfId="66" applyFont="1">
      <alignment/>
      <protection/>
    </xf>
    <xf numFmtId="41" fontId="8" fillId="0" borderId="33" xfId="66" applyNumberFormat="1" applyFont="1" applyBorder="1" applyAlignment="1">
      <alignment horizontal="center" vertical="center"/>
      <protection/>
    </xf>
    <xf numFmtId="41" fontId="8" fillId="0" borderId="42" xfId="66" applyNumberFormat="1" applyFont="1" applyBorder="1" applyAlignment="1">
      <alignment horizontal="center" vertical="center"/>
      <protection/>
    </xf>
    <xf numFmtId="41" fontId="8" fillId="0" borderId="49" xfId="66" applyNumberFormat="1" applyFont="1" applyBorder="1" applyAlignment="1">
      <alignment horizontal="center" vertical="center"/>
      <protection/>
    </xf>
    <xf numFmtId="0" fontId="8" fillId="0" borderId="17" xfId="66" applyFont="1" applyBorder="1" applyAlignment="1">
      <alignment horizontal="distributed" vertical="center" wrapText="1"/>
      <protection/>
    </xf>
    <xf numFmtId="41" fontId="8" fillId="0" borderId="26" xfId="66" applyNumberFormat="1" applyFont="1" applyBorder="1" applyAlignment="1">
      <alignment horizontal="center" vertical="center"/>
      <protection/>
    </xf>
    <xf numFmtId="41" fontId="8" fillId="0" borderId="27" xfId="66" applyNumberFormat="1" applyFont="1" applyBorder="1" applyAlignment="1">
      <alignment horizontal="center" vertical="center"/>
      <protection/>
    </xf>
    <xf numFmtId="41" fontId="8" fillId="0" borderId="13" xfId="66" applyNumberFormat="1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distributed" vertical="center" wrapText="1"/>
      <protection/>
    </xf>
    <xf numFmtId="41" fontId="8" fillId="0" borderId="15" xfId="66" applyNumberFormat="1" applyFont="1" applyBorder="1" applyAlignment="1">
      <alignment horizontal="center" vertical="center"/>
      <protection/>
    </xf>
    <xf numFmtId="41" fontId="8" fillId="0" borderId="11" xfId="66" applyNumberFormat="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198" fontId="8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41" fontId="8" fillId="0" borderId="4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41" fontId="8" fillId="0" borderId="2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203" fontId="8" fillId="0" borderId="25" xfId="0" applyNumberFormat="1" applyFont="1" applyFill="1" applyBorder="1" applyAlignment="1">
      <alignment horizontal="center" vertical="center"/>
    </xf>
    <xf numFmtId="3" fontId="8" fillId="0" borderId="12" xfId="48" applyNumberFormat="1" applyFont="1" applyBorder="1" applyAlignment="1">
      <alignment horizontal="center" vertical="center"/>
    </xf>
    <xf numFmtId="3" fontId="8" fillId="0" borderId="15" xfId="48" applyNumberFormat="1" applyFont="1" applyBorder="1" applyAlignment="1">
      <alignment horizontal="center" vertical="center"/>
    </xf>
    <xf numFmtId="3" fontId="8" fillId="0" borderId="12" xfId="48" applyNumberFormat="1" applyFont="1" applyBorder="1" applyAlignment="1">
      <alignment horizontal="right" vertical="center" indent="1"/>
    </xf>
    <xf numFmtId="3" fontId="8" fillId="0" borderId="15" xfId="48" applyNumberFormat="1" applyFont="1" applyBorder="1" applyAlignment="1">
      <alignment horizontal="right" vertical="center" indent="1"/>
    </xf>
    <xf numFmtId="3" fontId="8" fillId="0" borderId="46" xfId="48" applyNumberFormat="1" applyFont="1" applyFill="1" applyBorder="1" applyAlignment="1">
      <alignment horizontal="center" vertical="center" wrapText="1"/>
    </xf>
    <xf numFmtId="3" fontId="8" fillId="0" borderId="12" xfId="48" applyNumberFormat="1" applyFont="1" applyFill="1" applyBorder="1" applyAlignment="1">
      <alignment horizontal="center" vertical="center" wrapText="1"/>
    </xf>
    <xf numFmtId="3" fontId="8" fillId="0" borderId="46" xfId="48" applyNumberFormat="1" applyFont="1" applyBorder="1" applyAlignment="1">
      <alignment horizontal="center" vertical="center" wrapText="1"/>
    </xf>
    <xf numFmtId="3" fontId="8" fillId="0" borderId="50" xfId="48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0" fontId="8" fillId="0" borderId="25" xfId="48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14" borderId="19" xfId="0" applyFont="1" applyFill="1" applyBorder="1" applyAlignment="1">
      <alignment horizontal="center" vertical="center" wrapText="1"/>
    </xf>
    <xf numFmtId="41" fontId="8" fillId="0" borderId="26" xfId="0" applyNumberFormat="1" applyFont="1" applyFill="1" applyBorder="1" applyAlignment="1">
      <alignment horizontal="center" vertical="center" wrapText="1"/>
    </xf>
    <xf numFmtId="41" fontId="8" fillId="0" borderId="27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41" fontId="22" fillId="0" borderId="12" xfId="48" applyNumberFormat="1" applyFont="1" applyFill="1" applyBorder="1" applyAlignment="1">
      <alignment horizontal="center" vertical="center"/>
    </xf>
    <xf numFmtId="41" fontId="0" fillId="0" borderId="0" xfId="0" applyNumberFormat="1" applyFont="1" applyAlignment="1">
      <alignment/>
    </xf>
    <xf numFmtId="0" fontId="8" fillId="0" borderId="13" xfId="0" applyFont="1" applyBorder="1" applyAlignment="1">
      <alignment horizontal="distributed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41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41" fontId="8" fillId="0" borderId="23" xfId="0" applyNumberFormat="1" applyFont="1" applyFill="1" applyBorder="1" applyAlignment="1">
      <alignment horizontal="center" vertical="center"/>
    </xf>
    <xf numFmtId="41" fontId="8" fillId="0" borderId="14" xfId="48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0" fillId="0" borderId="0" xfId="48" applyNumberFormat="1" applyFont="1" applyFill="1" applyAlignment="1">
      <alignment horizontal="right" vertical="center"/>
    </xf>
    <xf numFmtId="41" fontId="0" fillId="0" borderId="0" xfId="48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14" borderId="26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4" borderId="1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41" fontId="8" fillId="0" borderId="12" xfId="48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vertical="center"/>
    </xf>
    <xf numFmtId="41" fontId="8" fillId="0" borderId="0" xfId="65" applyNumberFormat="1" applyFont="1" applyFill="1" applyAlignment="1">
      <alignment vertical="center"/>
    </xf>
    <xf numFmtId="180" fontId="2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top"/>
    </xf>
    <xf numFmtId="202" fontId="8" fillId="0" borderId="12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14" borderId="1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41" fontId="8" fillId="0" borderId="24" xfId="0" applyNumberFormat="1" applyFont="1" applyBorder="1" applyAlignment="1">
      <alignment vertical="center" wrapText="1"/>
    </xf>
    <xf numFmtId="202" fontId="8" fillId="0" borderId="12" xfId="0" applyNumberFormat="1" applyFont="1" applyFill="1" applyBorder="1" applyAlignment="1">
      <alignment horizontal="right" vertical="center"/>
    </xf>
    <xf numFmtId="41" fontId="8" fillId="0" borderId="27" xfId="0" applyNumberFormat="1" applyFont="1" applyBorder="1" applyAlignment="1">
      <alignment horizontal="center" vertical="center" wrapText="1"/>
    </xf>
    <xf numFmtId="202" fontId="8" fillId="0" borderId="15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center" vertical="center" wrapText="1"/>
    </xf>
    <xf numFmtId="41" fontId="8" fillId="0" borderId="26" xfId="48" applyNumberFormat="1" applyFont="1" applyFill="1" applyBorder="1" applyAlignment="1">
      <alignment vertical="center"/>
    </xf>
    <xf numFmtId="41" fontId="8" fillId="0" borderId="27" xfId="48" applyNumberFormat="1" applyFont="1" applyFill="1" applyBorder="1" applyAlignment="1">
      <alignment vertical="center"/>
    </xf>
    <xf numFmtId="41" fontId="8" fillId="0" borderId="18" xfId="48" applyNumberFormat="1" applyFont="1" applyFill="1" applyBorder="1" applyAlignment="1">
      <alignment vertical="center"/>
    </xf>
    <xf numFmtId="0" fontId="8" fillId="0" borderId="53" xfId="0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/>
    </xf>
    <xf numFmtId="41" fontId="8" fillId="0" borderId="12" xfId="48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Border="1" applyAlignment="1">
      <alignment/>
    </xf>
    <xf numFmtId="217" fontId="8" fillId="0" borderId="12" xfId="0" applyNumberFormat="1" applyFont="1" applyFill="1" applyBorder="1" applyAlignment="1">
      <alignment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217" fontId="8" fillId="0" borderId="12" xfId="0" applyNumberFormat="1" applyFont="1" applyFill="1" applyBorder="1" applyAlignment="1">
      <alignment horizontal="right" vertical="center"/>
    </xf>
    <xf numFmtId="202" fontId="8" fillId="0" borderId="12" xfId="67" applyNumberFormat="1" applyFont="1" applyFill="1" applyBorder="1" applyAlignment="1">
      <alignment horizontal="right" vertical="center"/>
      <protection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41" fontId="4" fillId="0" borderId="19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41" fontId="8" fillId="0" borderId="15" xfId="48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0" fontId="21" fillId="0" borderId="54" xfId="0" applyFont="1" applyBorder="1" applyAlignment="1">
      <alignment vertical="center" wrapText="1"/>
    </xf>
    <xf numFmtId="41" fontId="8" fillId="0" borderId="5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left" vertical="center"/>
    </xf>
    <xf numFmtId="180" fontId="8" fillId="14" borderId="14" xfId="0" applyNumberFormat="1" applyFont="1" applyFill="1" applyBorder="1" applyAlignment="1">
      <alignment vertical="center"/>
    </xf>
    <xf numFmtId="41" fontId="4" fillId="0" borderId="12" xfId="48" applyNumberFormat="1" applyFont="1" applyFill="1" applyBorder="1" applyAlignment="1">
      <alignment horizontal="right" vertical="center"/>
    </xf>
    <xf numFmtId="41" fontId="4" fillId="0" borderId="15" xfId="48" applyNumberFormat="1" applyFont="1" applyFill="1" applyBorder="1" applyAlignment="1">
      <alignment horizontal="right" vertical="center"/>
    </xf>
    <xf numFmtId="41" fontId="8" fillId="15" borderId="33" xfId="68" applyNumberFormat="1" applyFont="1" applyFill="1" applyBorder="1" applyAlignment="1">
      <alignment horizontal="center" vertical="center" wrapText="1"/>
      <protection/>
    </xf>
    <xf numFmtId="41" fontId="8" fillId="0" borderId="15" xfId="68" applyNumberFormat="1" applyFont="1" applyFill="1" applyBorder="1" applyAlignment="1">
      <alignment horizontal="center" vertical="center" wrapText="1"/>
      <protection/>
    </xf>
    <xf numFmtId="41" fontId="8" fillId="0" borderId="15" xfId="68" applyNumberFormat="1" applyFont="1" applyBorder="1" applyAlignment="1">
      <alignment horizontal="center" vertical="center"/>
      <protection/>
    </xf>
    <xf numFmtId="41" fontId="8" fillId="0" borderId="19" xfId="68" applyNumberFormat="1" applyFont="1" applyBorder="1" applyAlignment="1">
      <alignment horizontal="center" vertical="center" wrapText="1"/>
      <protection/>
    </xf>
    <xf numFmtId="41" fontId="8" fillId="15" borderId="19" xfId="68" applyNumberFormat="1" applyFont="1" applyFill="1" applyBorder="1" applyAlignment="1">
      <alignment horizontal="center" vertical="center" wrapText="1"/>
      <protection/>
    </xf>
    <xf numFmtId="41" fontId="8" fillId="15" borderId="40" xfId="68" applyNumberFormat="1" applyFont="1" applyFill="1" applyBorder="1" applyAlignment="1">
      <alignment horizontal="center" vertical="center" wrapText="1"/>
      <protection/>
    </xf>
    <xf numFmtId="41" fontId="8" fillId="0" borderId="19" xfId="68" applyNumberFormat="1" applyFont="1" applyFill="1" applyBorder="1" applyAlignment="1">
      <alignment horizontal="center" vertical="center" wrapText="1"/>
      <protection/>
    </xf>
    <xf numFmtId="41" fontId="8" fillId="0" borderId="20" xfId="68" applyNumberFormat="1" applyFont="1" applyFill="1" applyBorder="1" applyAlignment="1">
      <alignment horizontal="center" vertical="center" wrapText="1"/>
      <protection/>
    </xf>
    <xf numFmtId="41" fontId="8" fillId="0" borderId="19" xfId="68" applyNumberFormat="1" applyFont="1" applyFill="1" applyBorder="1" applyAlignment="1">
      <alignment vertical="center"/>
      <protection/>
    </xf>
    <xf numFmtId="41" fontId="8" fillId="0" borderId="19" xfId="68" applyNumberFormat="1" applyFont="1" applyBorder="1" applyAlignment="1">
      <alignment vertical="center"/>
      <protection/>
    </xf>
    <xf numFmtId="41" fontId="8" fillId="0" borderId="37" xfId="68" applyNumberFormat="1" applyFont="1" applyBorder="1" applyAlignment="1">
      <alignment vertical="center"/>
      <protection/>
    </xf>
    <xf numFmtId="41" fontId="8" fillId="0" borderId="12" xfId="68" applyNumberFormat="1" applyFont="1" applyBorder="1" applyAlignment="1">
      <alignment vertical="center"/>
      <protection/>
    </xf>
    <xf numFmtId="41" fontId="8" fillId="0" borderId="26" xfId="68" applyNumberFormat="1" applyFont="1" applyFill="1" applyBorder="1" applyAlignment="1">
      <alignment vertical="center"/>
      <protection/>
    </xf>
    <xf numFmtId="41" fontId="8" fillId="0" borderId="26" xfId="68" applyNumberFormat="1" applyFont="1" applyBorder="1" applyAlignment="1">
      <alignment vertical="center"/>
      <protection/>
    </xf>
    <xf numFmtId="41" fontId="8" fillId="0" borderId="12" xfId="68" applyNumberFormat="1" applyFont="1" applyFill="1" applyBorder="1" applyAlignment="1">
      <alignment horizontal="center" vertical="center"/>
      <protection/>
    </xf>
    <xf numFmtId="41" fontId="8" fillId="0" borderId="12" xfId="68" applyNumberFormat="1" applyFont="1" applyFill="1" applyBorder="1" applyAlignment="1">
      <alignment vertical="center"/>
      <protection/>
    </xf>
    <xf numFmtId="230" fontId="8" fillId="0" borderId="12" xfId="68" applyNumberFormat="1" applyFont="1" applyBorder="1" applyAlignment="1">
      <alignment horizontal="right" vertical="center"/>
      <protection/>
    </xf>
    <xf numFmtId="41" fontId="0" fillId="0" borderId="12" xfId="66" applyNumberFormat="1" applyFont="1" applyBorder="1" applyAlignment="1">
      <alignment/>
      <protection/>
    </xf>
    <xf numFmtId="41" fontId="0" fillId="0" borderId="12" xfId="68" applyNumberFormat="1" applyFont="1" applyFill="1" applyBorder="1" applyAlignment="1">
      <alignment/>
      <protection/>
    </xf>
    <xf numFmtId="41" fontId="8" fillId="0" borderId="12" xfId="68" applyNumberFormat="1" applyFont="1" applyFill="1" applyBorder="1" applyAlignment="1">
      <alignment horizontal="right" vertical="center"/>
      <protection/>
    </xf>
    <xf numFmtId="0" fontId="8" fillId="0" borderId="0" xfId="66" applyFont="1" applyAlignment="1">
      <alignment horizontal="right"/>
      <protection/>
    </xf>
    <xf numFmtId="41" fontId="8" fillId="0" borderId="12" xfId="68" applyNumberFormat="1" applyFont="1" applyBorder="1" applyAlignment="1">
      <alignment horizontal="center" vertical="center"/>
      <protection/>
    </xf>
    <xf numFmtId="41" fontId="8" fillId="0" borderId="19" xfId="68" applyNumberFormat="1" applyFont="1" applyBorder="1" applyAlignment="1">
      <alignment horizontal="center" vertical="center"/>
      <protection/>
    </xf>
    <xf numFmtId="41" fontId="8" fillId="0" borderId="15" xfId="68" applyNumberFormat="1" applyFont="1" applyFill="1" applyBorder="1" applyAlignment="1">
      <alignment horizontal="center" vertical="center"/>
      <protection/>
    </xf>
    <xf numFmtId="41" fontId="8" fillId="0" borderId="12" xfId="48" applyNumberFormat="1" applyFont="1" applyFill="1" applyBorder="1" applyAlignment="1">
      <alignment horizontal="center" vertical="center"/>
    </xf>
    <xf numFmtId="41" fontId="8" fillId="0" borderId="12" xfId="68" applyNumberFormat="1" applyFont="1" applyFill="1" applyBorder="1" applyAlignment="1">
      <alignment horizontal="center" vertical="center"/>
      <protection/>
    </xf>
    <xf numFmtId="41" fontId="8" fillId="0" borderId="15" xfId="68" applyNumberFormat="1" applyFont="1" applyFill="1" applyBorder="1" applyAlignment="1">
      <alignment horizontal="center" vertical="center"/>
      <protection/>
    </xf>
    <xf numFmtId="41" fontId="8" fillId="0" borderId="12" xfId="48" applyNumberFormat="1" applyFont="1" applyFill="1" applyBorder="1" applyAlignment="1">
      <alignment horizontal="right" vertical="center"/>
    </xf>
    <xf numFmtId="41" fontId="8" fillId="15" borderId="12" xfId="68" applyNumberFormat="1" applyFont="1" applyFill="1" applyBorder="1" applyAlignment="1">
      <alignment horizontal="center" vertical="center"/>
      <protection/>
    </xf>
    <xf numFmtId="41" fontId="8" fillId="15" borderId="19" xfId="68" applyNumberFormat="1" applyFont="1" applyFill="1" applyBorder="1" applyAlignment="1">
      <alignment horizontal="center" vertical="center"/>
      <protection/>
    </xf>
    <xf numFmtId="41" fontId="4" fillId="0" borderId="12" xfId="48" applyNumberFormat="1" applyFont="1" applyFill="1" applyBorder="1" applyAlignment="1">
      <alignment horizontal="center" vertical="center"/>
    </xf>
    <xf numFmtId="41" fontId="4" fillId="0" borderId="15" xfId="48" applyNumberFormat="1" applyFont="1" applyFill="1" applyBorder="1" applyAlignment="1">
      <alignment horizontal="center" vertical="center"/>
    </xf>
    <xf numFmtId="0" fontId="4" fillId="0" borderId="14" xfId="68" applyFont="1" applyBorder="1" applyAlignment="1">
      <alignment horizontal="distributed" wrapText="1" shrinkToFit="1"/>
      <protection/>
    </xf>
    <xf numFmtId="41" fontId="4" fillId="0" borderId="12" xfId="68" applyNumberFormat="1" applyFont="1" applyBorder="1" applyAlignment="1">
      <alignment horizontal="center" vertical="center"/>
      <protection/>
    </xf>
    <xf numFmtId="41" fontId="4" fillId="15" borderId="12" xfId="68" applyNumberFormat="1" applyFont="1" applyFill="1" applyBorder="1" applyAlignment="1">
      <alignment horizontal="center" vertical="center"/>
      <protection/>
    </xf>
    <xf numFmtId="41" fontId="4" fillId="0" borderId="15" xfId="68" applyNumberFormat="1" applyFont="1" applyBorder="1" applyAlignment="1">
      <alignment horizontal="center" vertical="center"/>
      <protection/>
    </xf>
    <xf numFmtId="41" fontId="4" fillId="15" borderId="15" xfId="68" applyNumberFormat="1" applyFont="1" applyFill="1" applyBorder="1" applyAlignment="1">
      <alignment horizontal="center" vertical="center"/>
      <protection/>
    </xf>
    <xf numFmtId="41" fontId="8" fillId="0" borderId="12" xfId="68" applyNumberFormat="1" applyFont="1" applyFill="1" applyBorder="1" applyAlignment="1">
      <alignment vertical="center"/>
      <protection/>
    </xf>
    <xf numFmtId="41" fontId="4" fillId="0" borderId="12" xfId="68" applyNumberFormat="1" applyFont="1" applyFill="1" applyBorder="1" applyAlignment="1">
      <alignment horizontal="center" vertical="center"/>
      <protection/>
    </xf>
    <xf numFmtId="41" fontId="4" fillId="0" borderId="15" xfId="68" applyNumberFormat="1" applyFont="1" applyFill="1" applyBorder="1" applyAlignment="1">
      <alignment horizontal="center" vertical="center"/>
      <protection/>
    </xf>
    <xf numFmtId="41" fontId="4" fillId="0" borderId="12" xfId="68" applyNumberFormat="1" applyFont="1" applyFill="1" applyBorder="1" applyAlignment="1">
      <alignment horizontal="center" vertical="center"/>
      <protection/>
    </xf>
    <xf numFmtId="41" fontId="4" fillId="0" borderId="12" xfId="68" applyNumberFormat="1" applyFont="1" applyFill="1" applyBorder="1" applyAlignment="1">
      <alignment horizontal="right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41" fontId="8" fillId="0" borderId="14" xfId="68" applyNumberFormat="1" applyFont="1" applyFill="1" applyBorder="1" applyAlignment="1">
      <alignment horizontal="center" vertical="center"/>
      <protection/>
    </xf>
    <xf numFmtId="41" fontId="8" fillId="0" borderId="14" xfId="68" applyNumberFormat="1" applyFont="1" applyBorder="1" applyAlignment="1">
      <alignment horizontal="center" vertical="center"/>
      <protection/>
    </xf>
    <xf numFmtId="41" fontId="4" fillId="0" borderId="12" xfId="68" applyNumberFormat="1" applyFont="1" applyBorder="1" applyAlignment="1">
      <alignment horizontal="center" vertical="center" shrinkToFit="1"/>
      <protection/>
    </xf>
    <xf numFmtId="3" fontId="4" fillId="0" borderId="12" xfId="68" applyNumberFormat="1" applyFont="1" applyFill="1" applyBorder="1" applyAlignment="1">
      <alignment horizontal="center" vertical="center" wrapText="1"/>
      <protection/>
    </xf>
    <xf numFmtId="3" fontId="4" fillId="0" borderId="12" xfId="68" applyNumberFormat="1" applyFont="1" applyFill="1" applyBorder="1" applyAlignment="1">
      <alignment horizontal="center" vertical="center"/>
      <protection/>
    </xf>
    <xf numFmtId="202" fontId="4" fillId="0" borderId="12" xfId="68" applyNumberFormat="1" applyFont="1" applyFill="1" applyBorder="1" applyAlignment="1">
      <alignment horizontal="center" vertical="center"/>
      <protection/>
    </xf>
    <xf numFmtId="41" fontId="12" fillId="0" borderId="12" xfId="68" applyNumberFormat="1" applyFont="1" applyFill="1" applyBorder="1" applyAlignment="1">
      <alignment horizontal="center" vertical="center"/>
      <protection/>
    </xf>
    <xf numFmtId="41" fontId="4" fillId="0" borderId="15" xfId="68" applyNumberFormat="1" applyFont="1" applyFill="1" applyBorder="1" applyAlignment="1">
      <alignment vertical="center"/>
      <protection/>
    </xf>
    <xf numFmtId="41" fontId="4" fillId="0" borderId="30" xfId="68" applyNumberFormat="1" applyFont="1" applyFill="1" applyBorder="1" applyAlignment="1">
      <alignment horizontal="center" vertical="center"/>
      <protection/>
    </xf>
    <xf numFmtId="3" fontId="8" fillId="0" borderId="53" xfId="0" applyNumberFormat="1" applyFont="1" applyFill="1" applyBorder="1" applyAlignment="1">
      <alignment vertical="center"/>
    </xf>
    <xf numFmtId="41" fontId="8" fillId="0" borderId="55" xfId="0" applyNumberFormat="1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56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/>
    </xf>
    <xf numFmtId="0" fontId="8" fillId="14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14" borderId="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8" fillId="14" borderId="41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 wrapText="1"/>
    </xf>
    <xf numFmtId="0" fontId="8" fillId="14" borderId="57" xfId="0" applyFont="1" applyFill="1" applyBorder="1" applyAlignment="1">
      <alignment horizontal="center" vertical="center" wrapText="1"/>
    </xf>
    <xf numFmtId="0" fontId="8" fillId="14" borderId="58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41" fontId="8" fillId="0" borderId="0" xfId="68" applyNumberFormat="1" applyFont="1" applyFill="1" applyBorder="1" applyAlignment="1">
      <alignment horizontal="center" vertical="center" wrapText="1"/>
      <protection/>
    </xf>
    <xf numFmtId="41" fontId="8" fillId="0" borderId="0" xfId="68" applyNumberFormat="1" applyFont="1" applyBorder="1" applyAlignment="1">
      <alignment horizontal="center" vertical="center" wrapText="1"/>
      <protection/>
    </xf>
    <xf numFmtId="41" fontId="8" fillId="0" borderId="25" xfId="0" applyNumberFormat="1" applyFont="1" applyFill="1" applyBorder="1" applyAlignment="1">
      <alignment horizontal="right" vertical="center"/>
    </xf>
    <xf numFmtId="217" fontId="8" fillId="0" borderId="0" xfId="0" applyNumberFormat="1" applyFont="1" applyFill="1" applyBorder="1" applyAlignment="1">
      <alignment horizontal="right" vertical="center"/>
    </xf>
    <xf numFmtId="202" fontId="8" fillId="0" borderId="0" xfId="67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0" xfId="68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8" fillId="14" borderId="60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8" fillId="14" borderId="61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8" fillId="14" borderId="27" xfId="0" applyFont="1" applyFill="1" applyBorder="1" applyAlignment="1">
      <alignment horizontal="center" vertical="center" wrapText="1"/>
    </xf>
    <xf numFmtId="0" fontId="8" fillId="14" borderId="40" xfId="0" applyFont="1" applyFill="1" applyBorder="1" applyAlignment="1">
      <alignment horizontal="center" vertical="center" wrapText="1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/>
    </xf>
    <xf numFmtId="0" fontId="8" fillId="14" borderId="12" xfId="0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8" fillId="0" borderId="12" xfId="68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14" borderId="20" xfId="0" applyNumberFormat="1" applyFont="1" applyFill="1" applyBorder="1" applyAlignment="1">
      <alignment horizontal="center" vertical="center" wrapText="1"/>
    </xf>
    <xf numFmtId="0" fontId="8" fillId="14" borderId="16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8" fillId="0" borderId="3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203" fontId="8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14" borderId="22" xfId="0" applyFont="1" applyFill="1" applyBorder="1" applyAlignment="1">
      <alignment horizontal="center" vertical="center" wrapText="1"/>
    </xf>
    <xf numFmtId="0" fontId="8" fillId="14" borderId="62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42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63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64" xfId="0" applyFont="1" applyFill="1" applyBorder="1" applyAlignment="1">
      <alignment horizontal="center" vertical="center" wrapText="1"/>
    </xf>
    <xf numFmtId="0" fontId="8" fillId="14" borderId="65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/>
    </xf>
    <xf numFmtId="180" fontId="8" fillId="14" borderId="23" xfId="0" applyNumberFormat="1" applyFont="1" applyFill="1" applyBorder="1" applyAlignment="1">
      <alignment horizontal="center" vertical="center"/>
    </xf>
    <xf numFmtId="180" fontId="8" fillId="14" borderId="25" xfId="0" applyNumberFormat="1" applyFont="1" applyFill="1" applyBorder="1" applyAlignment="1">
      <alignment horizontal="center" vertical="center"/>
    </xf>
    <xf numFmtId="180" fontId="8" fillId="14" borderId="11" xfId="0" applyNumberFormat="1" applyFont="1" applyFill="1" applyBorder="1" applyAlignment="1">
      <alignment horizontal="center" vertical="center"/>
    </xf>
    <xf numFmtId="180" fontId="8" fillId="14" borderId="14" xfId="0" applyNumberFormat="1" applyFont="1" applyFill="1" applyBorder="1" applyAlignment="1">
      <alignment horizontal="center" vertical="center"/>
    </xf>
    <xf numFmtId="0" fontId="8" fillId="14" borderId="66" xfId="0" applyFont="1" applyFill="1" applyBorder="1" applyAlignment="1">
      <alignment horizontal="center" vertical="center"/>
    </xf>
    <xf numFmtId="0" fontId="8" fillId="14" borderId="67" xfId="0" applyFont="1" applyFill="1" applyBorder="1" applyAlignment="1">
      <alignment horizontal="center" vertical="center" wrapText="1"/>
    </xf>
    <xf numFmtId="0" fontId="8" fillId="14" borderId="49" xfId="0" applyFont="1" applyFill="1" applyBorder="1" applyAlignment="1">
      <alignment horizontal="center" vertical="center"/>
    </xf>
    <xf numFmtId="0" fontId="8" fillId="14" borderId="66" xfId="0" applyFont="1" applyFill="1" applyBorder="1" applyAlignment="1">
      <alignment horizontal="center" vertical="center" wrapText="1"/>
    </xf>
    <xf numFmtId="0" fontId="8" fillId="14" borderId="53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/>
    </xf>
    <xf numFmtId="0" fontId="8" fillId="14" borderId="63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14" borderId="29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8" fillId="14" borderId="61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left" vertical="center"/>
    </xf>
    <xf numFmtId="0" fontId="8" fillId="14" borderId="25" xfId="0" applyFont="1" applyFill="1" applyBorder="1" applyAlignment="1">
      <alignment horizontal="left" vertical="center"/>
    </xf>
    <xf numFmtId="0" fontId="8" fillId="14" borderId="43" xfId="0" applyFont="1" applyFill="1" applyBorder="1" applyAlignment="1">
      <alignment horizontal="left" vertical="center"/>
    </xf>
    <xf numFmtId="0" fontId="8" fillId="14" borderId="28" xfId="0" applyFont="1" applyFill="1" applyBorder="1" applyAlignment="1">
      <alignment horizontal="center" vertical="center" wrapText="1"/>
    </xf>
    <xf numFmtId="0" fontId="8" fillId="14" borderId="68" xfId="0" applyFont="1" applyFill="1" applyBorder="1" applyAlignment="1">
      <alignment horizontal="center" vertical="center"/>
    </xf>
    <xf numFmtId="0" fontId="8" fillId="14" borderId="65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8" fillId="14" borderId="41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80" fontId="20" fillId="0" borderId="0" xfId="0" applyNumberFormat="1" applyFont="1" applyFill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41" xfId="0" applyFont="1" applyBorder="1" applyAlignment="1">
      <alignment horizontal="left" vertical="center"/>
    </xf>
    <xf numFmtId="0" fontId="4" fillId="14" borderId="17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14" borderId="31" xfId="0" applyFont="1" applyFill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14" borderId="18" xfId="0" applyFont="1" applyFill="1" applyBorder="1" applyAlignment="1">
      <alignment horizontal="left" vertical="center" wrapText="1"/>
    </xf>
    <xf numFmtId="0" fontId="8" fillId="14" borderId="29" xfId="0" applyFont="1" applyFill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4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14" borderId="43" xfId="0" applyFont="1" applyFill="1" applyBorder="1" applyAlignment="1">
      <alignment horizontal="center" vertical="center" wrapText="1"/>
    </xf>
    <xf numFmtId="0" fontId="4" fillId="14" borderId="61" xfId="0" applyFont="1" applyFill="1" applyBorder="1" applyAlignment="1">
      <alignment horizontal="center" vertical="center"/>
    </xf>
    <xf numFmtId="0" fontId="4" fillId="14" borderId="63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4" borderId="25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4" fillId="14" borderId="63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180" fontId="8" fillId="14" borderId="12" xfId="0" applyNumberFormat="1" applyFont="1" applyFill="1" applyBorder="1" applyAlignment="1">
      <alignment horizontal="center" vertical="center" wrapText="1"/>
    </xf>
    <xf numFmtId="180" fontId="8" fillId="14" borderId="12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180" fontId="8" fillId="14" borderId="1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4" fillId="14" borderId="18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4" fillId="14" borderId="6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12. 보건 및 사회보장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2" xfId="66"/>
    <cellStyle name="표준_12. 보건" xfId="67"/>
    <cellStyle name="표준_12.보건 및 사회보장(서구)" xfId="68"/>
    <cellStyle name="Hyperlink" xfId="69"/>
    <cellStyle name="Header1" xfId="70"/>
    <cellStyle name="Header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F28" sqref="F28"/>
    </sheetView>
  </sheetViews>
  <sheetFormatPr defaultColWidth="8.88671875" defaultRowHeight="13.5"/>
  <cols>
    <col min="1" max="1" width="7.6640625" style="44" customWidth="1"/>
    <col min="2" max="15" width="6.10546875" style="44" customWidth="1"/>
    <col min="16" max="16384" width="8.88671875" style="44" customWidth="1"/>
  </cols>
  <sheetData>
    <row r="1" spans="1:13" ht="20.25" customHeight="1">
      <c r="A1" s="558" t="s">
        <v>617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5" ht="20.25" customHeight="1">
      <c r="A3" s="562" t="s">
        <v>21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s="258" customFormat="1" ht="30" customHeight="1">
      <c r="A4" s="565" t="s">
        <v>22</v>
      </c>
      <c r="B4" s="559" t="s">
        <v>583</v>
      </c>
      <c r="C4" s="561"/>
      <c r="D4" s="559" t="s">
        <v>0</v>
      </c>
      <c r="E4" s="561"/>
      <c r="F4" s="559" t="s">
        <v>584</v>
      </c>
      <c r="G4" s="561"/>
      <c r="H4" s="559" t="s">
        <v>23</v>
      </c>
      <c r="I4" s="561"/>
      <c r="J4" s="559" t="s">
        <v>585</v>
      </c>
      <c r="K4" s="561"/>
      <c r="L4" s="559" t="s">
        <v>24</v>
      </c>
      <c r="M4" s="560"/>
      <c r="N4" s="563" t="s">
        <v>25</v>
      </c>
      <c r="O4" s="564"/>
    </row>
    <row r="5" spans="1:15" s="258" customFormat="1" ht="42.75" customHeight="1">
      <c r="A5" s="566"/>
      <c r="B5" s="151" t="s">
        <v>586</v>
      </c>
      <c r="C5" s="151" t="s">
        <v>587</v>
      </c>
      <c r="D5" s="151" t="s">
        <v>586</v>
      </c>
      <c r="E5" s="151" t="s">
        <v>587</v>
      </c>
      <c r="F5" s="151" t="s">
        <v>586</v>
      </c>
      <c r="G5" s="151" t="s">
        <v>587</v>
      </c>
      <c r="H5" s="151" t="s">
        <v>586</v>
      </c>
      <c r="I5" s="151" t="s">
        <v>587</v>
      </c>
      <c r="J5" s="151" t="s">
        <v>586</v>
      </c>
      <c r="K5" s="151" t="s">
        <v>587</v>
      </c>
      <c r="L5" s="151" t="s">
        <v>586</v>
      </c>
      <c r="M5" s="152" t="s">
        <v>587</v>
      </c>
      <c r="N5" s="151" t="s">
        <v>586</v>
      </c>
      <c r="O5" s="152" t="s">
        <v>587</v>
      </c>
    </row>
    <row r="6" spans="1:15" s="68" customFormat="1" ht="30" customHeight="1">
      <c r="A6" s="192" t="s">
        <v>588</v>
      </c>
      <c r="B6" s="259">
        <v>248</v>
      </c>
      <c r="C6" s="259">
        <v>1920</v>
      </c>
      <c r="D6" s="259">
        <v>1</v>
      </c>
      <c r="E6" s="259">
        <v>398</v>
      </c>
      <c r="F6" s="259">
        <v>8</v>
      </c>
      <c r="G6" s="261">
        <v>1056</v>
      </c>
      <c r="H6" s="259">
        <v>126</v>
      </c>
      <c r="I6" s="261">
        <v>370</v>
      </c>
      <c r="J6" s="260">
        <v>0</v>
      </c>
      <c r="K6" s="260">
        <v>0</v>
      </c>
      <c r="L6" s="71">
        <v>1</v>
      </c>
      <c r="M6" s="71">
        <v>96</v>
      </c>
      <c r="N6" s="259">
        <v>50</v>
      </c>
      <c r="O6" s="260">
        <v>0</v>
      </c>
    </row>
    <row r="7" spans="1:15" s="68" customFormat="1" ht="30" customHeight="1">
      <c r="A7" s="253" t="s">
        <v>589</v>
      </c>
      <c r="B7" s="262">
        <v>245</v>
      </c>
      <c r="C7" s="262">
        <v>2595</v>
      </c>
      <c r="D7" s="262">
        <v>1</v>
      </c>
      <c r="E7" s="262">
        <v>398</v>
      </c>
      <c r="F7" s="262">
        <v>9</v>
      </c>
      <c r="G7" s="262">
        <v>1054</v>
      </c>
      <c r="H7" s="262">
        <v>121</v>
      </c>
      <c r="I7" s="262">
        <v>369</v>
      </c>
      <c r="J7" s="260">
        <v>0</v>
      </c>
      <c r="K7" s="260">
        <v>0</v>
      </c>
      <c r="L7" s="71">
        <v>5</v>
      </c>
      <c r="M7" s="71">
        <v>774</v>
      </c>
      <c r="N7" s="263">
        <v>49</v>
      </c>
      <c r="O7" s="260">
        <v>0</v>
      </c>
    </row>
    <row r="8" spans="1:15" ht="30" customHeight="1">
      <c r="A8" s="264" t="s">
        <v>590</v>
      </c>
      <c r="B8" s="265">
        <v>249</v>
      </c>
      <c r="C8" s="265">
        <v>2812</v>
      </c>
      <c r="D8" s="265">
        <v>1</v>
      </c>
      <c r="E8" s="265">
        <v>460</v>
      </c>
      <c r="F8" s="265">
        <v>10</v>
      </c>
      <c r="G8" s="265">
        <v>1179</v>
      </c>
      <c r="H8" s="265">
        <v>120</v>
      </c>
      <c r="I8" s="265">
        <v>347</v>
      </c>
      <c r="J8" s="260">
        <v>0</v>
      </c>
      <c r="K8" s="260">
        <v>0</v>
      </c>
      <c r="L8" s="71">
        <v>5</v>
      </c>
      <c r="M8" s="71">
        <v>826</v>
      </c>
      <c r="N8" s="263">
        <v>50</v>
      </c>
      <c r="O8" s="260">
        <v>0</v>
      </c>
    </row>
    <row r="9" spans="1:15" ht="30" customHeight="1">
      <c r="A9" s="264" t="s">
        <v>591</v>
      </c>
      <c r="B9" s="265">
        <v>255</v>
      </c>
      <c r="C9" s="265">
        <v>2893</v>
      </c>
      <c r="D9" s="265">
        <v>1</v>
      </c>
      <c r="E9" s="265">
        <v>460</v>
      </c>
      <c r="F9" s="265">
        <v>11</v>
      </c>
      <c r="G9" s="265">
        <v>1211</v>
      </c>
      <c r="H9" s="265">
        <v>120</v>
      </c>
      <c r="I9" s="265">
        <v>326</v>
      </c>
      <c r="J9" s="260">
        <v>0</v>
      </c>
      <c r="K9" s="260">
        <v>0</v>
      </c>
      <c r="L9" s="71">
        <v>6</v>
      </c>
      <c r="M9" s="71">
        <v>896</v>
      </c>
      <c r="N9" s="263">
        <v>52</v>
      </c>
      <c r="O9" s="260">
        <v>0</v>
      </c>
    </row>
    <row r="10" spans="1:15" ht="30" customHeight="1">
      <c r="A10" s="266" t="s">
        <v>472</v>
      </c>
      <c r="B10" s="267">
        <v>259</v>
      </c>
      <c r="C10" s="267">
        <v>3153</v>
      </c>
      <c r="D10" s="267">
        <v>1</v>
      </c>
      <c r="E10" s="267">
        <v>460</v>
      </c>
      <c r="F10" s="267">
        <v>12</v>
      </c>
      <c r="G10" s="267">
        <v>1420</v>
      </c>
      <c r="H10" s="267">
        <v>123</v>
      </c>
      <c r="I10" s="267">
        <v>363</v>
      </c>
      <c r="J10" s="260">
        <v>0</v>
      </c>
      <c r="K10" s="260">
        <v>0</v>
      </c>
      <c r="L10" s="71">
        <v>6</v>
      </c>
      <c r="M10" s="71">
        <v>910</v>
      </c>
      <c r="N10" s="267">
        <v>52</v>
      </c>
      <c r="O10" s="260">
        <v>0</v>
      </c>
    </row>
    <row r="11" spans="1:15" ht="30" customHeight="1">
      <c r="A11" s="393" t="s">
        <v>762</v>
      </c>
      <c r="B11" s="267">
        <f>SUM(D11,F11,H11,J11,L11,N11,B38,D38,F38,H38)</f>
        <v>257</v>
      </c>
      <c r="C11" s="267">
        <f>SUM(E11,G11,I11,K11,M11,O11,C38,E38,G38,I38)</f>
        <v>3112</v>
      </c>
      <c r="D11" s="267">
        <v>1</v>
      </c>
      <c r="E11" s="267">
        <v>494</v>
      </c>
      <c r="F11" s="267">
        <v>12</v>
      </c>
      <c r="G11" s="267">
        <v>1428</v>
      </c>
      <c r="H11" s="267">
        <v>120</v>
      </c>
      <c r="I11" s="267">
        <v>330</v>
      </c>
      <c r="J11" s="259">
        <v>0</v>
      </c>
      <c r="K11" s="259">
        <v>0</v>
      </c>
      <c r="L11" s="71">
        <v>5</v>
      </c>
      <c r="M11" s="71">
        <v>860</v>
      </c>
      <c r="N11" s="267">
        <v>50</v>
      </c>
      <c r="O11" s="260">
        <v>0</v>
      </c>
    </row>
    <row r="12" spans="1:15" ht="15" customHeight="1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178"/>
      <c r="O12" s="178"/>
    </row>
    <row r="13" spans="1:17" ht="30" customHeight="1">
      <c r="A13" s="268" t="s">
        <v>592</v>
      </c>
      <c r="B13" s="267">
        <f aca="true" t="shared" si="0" ref="B13:B29">SUM(D13,F13,H13,J13,L13,N13,B40,D40,F40,H40)</f>
        <v>17</v>
      </c>
      <c r="C13" s="267">
        <f aca="true" t="shared" si="1" ref="C13:C29">SUM(E13,G13,I13,K13,M13,O13,C40,E40,G40,I40)</f>
        <v>431</v>
      </c>
      <c r="D13" s="438">
        <v>0</v>
      </c>
      <c r="E13" s="438">
        <v>0</v>
      </c>
      <c r="F13" s="437">
        <v>2</v>
      </c>
      <c r="G13" s="437">
        <v>178</v>
      </c>
      <c r="H13" s="437">
        <v>7</v>
      </c>
      <c r="I13" s="437">
        <v>30</v>
      </c>
      <c r="J13" s="438">
        <v>0</v>
      </c>
      <c r="K13" s="438">
        <v>0</v>
      </c>
      <c r="L13" s="437">
        <v>1</v>
      </c>
      <c r="M13" s="437">
        <v>223</v>
      </c>
      <c r="N13" s="439">
        <v>2</v>
      </c>
      <c r="O13" s="438">
        <v>0</v>
      </c>
      <c r="P13" s="269"/>
      <c r="Q13" s="269"/>
    </row>
    <row r="14" spans="1:17" ht="30" customHeight="1">
      <c r="A14" s="270" t="s">
        <v>3</v>
      </c>
      <c r="B14" s="267">
        <f t="shared" si="0"/>
        <v>25</v>
      </c>
      <c r="C14" s="267">
        <f t="shared" si="1"/>
        <v>319</v>
      </c>
      <c r="D14" s="438">
        <v>0</v>
      </c>
      <c r="E14" s="438">
        <v>0</v>
      </c>
      <c r="F14" s="441">
        <v>3</v>
      </c>
      <c r="G14" s="437">
        <v>305</v>
      </c>
      <c r="H14" s="437">
        <v>11</v>
      </c>
      <c r="I14" s="437">
        <v>14</v>
      </c>
      <c r="J14" s="438">
        <v>0</v>
      </c>
      <c r="K14" s="438">
        <v>0</v>
      </c>
      <c r="L14" s="438">
        <v>0</v>
      </c>
      <c r="M14" s="438">
        <v>0</v>
      </c>
      <c r="N14" s="439">
        <v>7</v>
      </c>
      <c r="O14" s="438">
        <v>0</v>
      </c>
      <c r="P14" s="269"/>
      <c r="Q14" s="269"/>
    </row>
    <row r="15" spans="1:17" ht="30" customHeight="1">
      <c r="A15" s="270" t="s">
        <v>593</v>
      </c>
      <c r="B15" s="267">
        <f t="shared" si="0"/>
        <v>18</v>
      </c>
      <c r="C15" s="267">
        <f t="shared" si="1"/>
        <v>162</v>
      </c>
      <c r="D15" s="438">
        <v>0</v>
      </c>
      <c r="E15" s="438">
        <v>0</v>
      </c>
      <c r="F15" s="441">
        <v>2</v>
      </c>
      <c r="G15" s="437">
        <v>160</v>
      </c>
      <c r="H15" s="437">
        <v>6</v>
      </c>
      <c r="I15" s="437">
        <v>2</v>
      </c>
      <c r="J15" s="438">
        <v>0</v>
      </c>
      <c r="K15" s="438">
        <v>0</v>
      </c>
      <c r="L15" s="438">
        <v>0</v>
      </c>
      <c r="M15" s="438">
        <v>0</v>
      </c>
      <c r="N15" s="439">
        <v>6</v>
      </c>
      <c r="O15" s="438">
        <v>0</v>
      </c>
      <c r="P15" s="269"/>
      <c r="Q15" s="269"/>
    </row>
    <row r="16" spans="1:17" ht="30" customHeight="1">
      <c r="A16" s="270" t="s">
        <v>594</v>
      </c>
      <c r="B16" s="267">
        <f t="shared" si="0"/>
        <v>9</v>
      </c>
      <c r="C16" s="267">
        <f t="shared" si="1"/>
        <v>6</v>
      </c>
      <c r="D16" s="438">
        <v>0</v>
      </c>
      <c r="E16" s="438">
        <v>0</v>
      </c>
      <c r="F16" s="438">
        <v>0</v>
      </c>
      <c r="G16" s="438">
        <v>0</v>
      </c>
      <c r="H16" s="437">
        <v>7</v>
      </c>
      <c r="I16" s="437">
        <v>6</v>
      </c>
      <c r="J16" s="438">
        <v>0</v>
      </c>
      <c r="K16" s="438">
        <v>0</v>
      </c>
      <c r="L16" s="438">
        <v>0</v>
      </c>
      <c r="M16" s="438">
        <v>0</v>
      </c>
      <c r="N16" s="439">
        <v>1</v>
      </c>
      <c r="O16" s="438">
        <v>0</v>
      </c>
      <c r="P16" s="269"/>
      <c r="Q16" s="269"/>
    </row>
    <row r="17" spans="1:17" ht="30" customHeight="1">
      <c r="A17" s="270" t="s">
        <v>4</v>
      </c>
      <c r="B17" s="267">
        <f t="shared" si="0"/>
        <v>24</v>
      </c>
      <c r="C17" s="267">
        <f t="shared" si="1"/>
        <v>236</v>
      </c>
      <c r="D17" s="438">
        <v>0</v>
      </c>
      <c r="E17" s="438">
        <v>0</v>
      </c>
      <c r="F17" s="437">
        <v>1</v>
      </c>
      <c r="G17" s="437">
        <v>174</v>
      </c>
      <c r="H17" s="437">
        <v>14</v>
      </c>
      <c r="I17" s="437">
        <v>62</v>
      </c>
      <c r="J17" s="438">
        <v>0</v>
      </c>
      <c r="K17" s="438">
        <v>0</v>
      </c>
      <c r="L17" s="438">
        <v>0</v>
      </c>
      <c r="M17" s="438">
        <v>0</v>
      </c>
      <c r="N17" s="439">
        <v>2</v>
      </c>
      <c r="O17" s="438">
        <v>0</v>
      </c>
      <c r="P17" s="269"/>
      <c r="Q17" s="269"/>
    </row>
    <row r="18" spans="1:17" ht="30" customHeight="1">
      <c r="A18" s="270" t="s">
        <v>595</v>
      </c>
      <c r="B18" s="267">
        <f t="shared" si="0"/>
        <v>9</v>
      </c>
      <c r="C18" s="267">
        <f t="shared" si="1"/>
        <v>0</v>
      </c>
      <c r="D18" s="438">
        <v>0</v>
      </c>
      <c r="E18" s="438">
        <v>0</v>
      </c>
      <c r="F18" s="438">
        <v>0</v>
      </c>
      <c r="G18" s="438">
        <v>0</v>
      </c>
      <c r="H18" s="437">
        <v>4</v>
      </c>
      <c r="I18" s="438">
        <v>0</v>
      </c>
      <c r="J18" s="438">
        <v>0</v>
      </c>
      <c r="K18" s="438">
        <v>0</v>
      </c>
      <c r="L18" s="438">
        <v>0</v>
      </c>
      <c r="M18" s="438">
        <v>0</v>
      </c>
      <c r="N18" s="439">
        <v>1</v>
      </c>
      <c r="O18" s="438">
        <v>0</v>
      </c>
      <c r="P18" s="269"/>
      <c r="Q18" s="269"/>
    </row>
    <row r="19" spans="1:17" ht="30" customHeight="1">
      <c r="A19" s="270" t="s">
        <v>596</v>
      </c>
      <c r="B19" s="267">
        <f t="shared" si="0"/>
        <v>10</v>
      </c>
      <c r="C19" s="267">
        <f t="shared" si="1"/>
        <v>49</v>
      </c>
      <c r="D19" s="438">
        <v>0</v>
      </c>
      <c r="E19" s="438">
        <v>0</v>
      </c>
      <c r="F19" s="438">
        <v>0</v>
      </c>
      <c r="G19" s="438">
        <v>0</v>
      </c>
      <c r="H19" s="437">
        <v>5</v>
      </c>
      <c r="I19" s="437">
        <v>49</v>
      </c>
      <c r="J19" s="438">
        <v>0</v>
      </c>
      <c r="K19" s="438">
        <v>0</v>
      </c>
      <c r="L19" s="438">
        <v>0</v>
      </c>
      <c r="M19" s="438">
        <v>0</v>
      </c>
      <c r="N19" s="439">
        <v>3</v>
      </c>
      <c r="O19" s="438">
        <v>0</v>
      </c>
      <c r="P19" s="269"/>
      <c r="Q19" s="269"/>
    </row>
    <row r="20" spans="1:17" ht="30" customHeight="1">
      <c r="A20" s="270" t="s">
        <v>597</v>
      </c>
      <c r="B20" s="267">
        <f t="shared" si="0"/>
        <v>17</v>
      </c>
      <c r="C20" s="267">
        <f t="shared" si="1"/>
        <v>55</v>
      </c>
      <c r="D20" s="438">
        <v>0</v>
      </c>
      <c r="E20" s="438">
        <v>0</v>
      </c>
      <c r="F20" s="438">
        <v>0</v>
      </c>
      <c r="G20" s="438">
        <v>0</v>
      </c>
      <c r="H20" s="437">
        <v>10</v>
      </c>
      <c r="I20" s="437">
        <v>55</v>
      </c>
      <c r="J20" s="438">
        <v>0</v>
      </c>
      <c r="K20" s="438">
        <v>0</v>
      </c>
      <c r="L20" s="438">
        <v>0</v>
      </c>
      <c r="M20" s="438">
        <v>0</v>
      </c>
      <c r="N20" s="439">
        <v>3</v>
      </c>
      <c r="O20" s="438">
        <v>0</v>
      </c>
      <c r="P20" s="269"/>
      <c r="Q20" s="269"/>
    </row>
    <row r="21" spans="1:17" ht="30" customHeight="1">
      <c r="A21" s="270" t="s">
        <v>598</v>
      </c>
      <c r="B21" s="267">
        <f t="shared" si="0"/>
        <v>13</v>
      </c>
      <c r="C21" s="267">
        <f t="shared" si="1"/>
        <v>0</v>
      </c>
      <c r="D21" s="438">
        <v>0</v>
      </c>
      <c r="E21" s="438">
        <v>0</v>
      </c>
      <c r="F21" s="438">
        <v>0</v>
      </c>
      <c r="G21" s="438">
        <v>0</v>
      </c>
      <c r="H21" s="437">
        <v>7</v>
      </c>
      <c r="I21" s="437">
        <v>0</v>
      </c>
      <c r="J21" s="438">
        <v>0</v>
      </c>
      <c r="K21" s="438">
        <v>0</v>
      </c>
      <c r="L21" s="438">
        <v>0</v>
      </c>
      <c r="M21" s="438">
        <v>0</v>
      </c>
      <c r="N21" s="439">
        <v>2</v>
      </c>
      <c r="O21" s="438">
        <v>0</v>
      </c>
      <c r="P21" s="269"/>
      <c r="Q21" s="269"/>
    </row>
    <row r="22" spans="1:17" ht="30" customHeight="1">
      <c r="A22" s="270" t="s">
        <v>599</v>
      </c>
      <c r="B22" s="267">
        <f t="shared" si="0"/>
        <v>7</v>
      </c>
      <c r="C22" s="267">
        <f t="shared" si="1"/>
        <v>2</v>
      </c>
      <c r="D22" s="438">
        <v>0</v>
      </c>
      <c r="E22" s="438">
        <v>0</v>
      </c>
      <c r="F22" s="438">
        <v>0</v>
      </c>
      <c r="G22" s="438">
        <v>0</v>
      </c>
      <c r="H22" s="437">
        <v>4</v>
      </c>
      <c r="I22" s="438">
        <v>2</v>
      </c>
      <c r="J22" s="438">
        <v>0</v>
      </c>
      <c r="K22" s="438">
        <v>0</v>
      </c>
      <c r="L22" s="438">
        <v>0</v>
      </c>
      <c r="M22" s="438">
        <v>0</v>
      </c>
      <c r="N22" s="439">
        <v>1</v>
      </c>
      <c r="O22" s="438">
        <v>0</v>
      </c>
      <c r="P22" s="269"/>
      <c r="Q22" s="269"/>
    </row>
    <row r="23" spans="1:17" ht="30" customHeight="1">
      <c r="A23" s="270" t="s">
        <v>600</v>
      </c>
      <c r="B23" s="267">
        <f t="shared" si="0"/>
        <v>6</v>
      </c>
      <c r="C23" s="267">
        <f t="shared" si="1"/>
        <v>171</v>
      </c>
      <c r="D23" s="438">
        <v>0</v>
      </c>
      <c r="E23" s="438">
        <v>0</v>
      </c>
      <c r="F23" s="437">
        <v>1</v>
      </c>
      <c r="G23" s="437">
        <v>171</v>
      </c>
      <c r="H23" s="437">
        <v>3</v>
      </c>
      <c r="I23" s="438">
        <v>0</v>
      </c>
      <c r="J23" s="438">
        <v>0</v>
      </c>
      <c r="K23" s="438">
        <v>0</v>
      </c>
      <c r="L23" s="438">
        <v>0</v>
      </c>
      <c r="M23" s="438">
        <v>0</v>
      </c>
      <c r="N23" s="439">
        <v>2</v>
      </c>
      <c r="O23" s="438">
        <v>0</v>
      </c>
      <c r="P23" s="269"/>
      <c r="Q23" s="269"/>
    </row>
    <row r="24" spans="1:17" ht="30" customHeight="1">
      <c r="A24" s="270" t="s">
        <v>601</v>
      </c>
      <c r="B24" s="267">
        <f t="shared" si="0"/>
        <v>20</v>
      </c>
      <c r="C24" s="267">
        <f t="shared" si="1"/>
        <v>485</v>
      </c>
      <c r="D24" s="438">
        <v>0</v>
      </c>
      <c r="E24" s="438">
        <v>0</v>
      </c>
      <c r="F24" s="441">
        <v>2</v>
      </c>
      <c r="G24" s="437">
        <v>275</v>
      </c>
      <c r="H24" s="437">
        <v>7</v>
      </c>
      <c r="I24" s="437">
        <v>33</v>
      </c>
      <c r="J24" s="438">
        <v>0</v>
      </c>
      <c r="K24" s="438">
        <v>0</v>
      </c>
      <c r="L24" s="441">
        <v>2</v>
      </c>
      <c r="M24" s="442">
        <v>177</v>
      </c>
      <c r="N24" s="439">
        <v>3</v>
      </c>
      <c r="O24" s="438">
        <v>0</v>
      </c>
      <c r="P24" s="269"/>
      <c r="Q24" s="269"/>
    </row>
    <row r="25" spans="1:17" ht="30" customHeight="1">
      <c r="A25" s="270" t="s">
        <v>602</v>
      </c>
      <c r="B25" s="267">
        <f t="shared" si="0"/>
        <v>32</v>
      </c>
      <c r="C25" s="267">
        <f t="shared" si="1"/>
        <v>190</v>
      </c>
      <c r="D25" s="438">
        <v>0</v>
      </c>
      <c r="E25" s="438">
        <v>0</v>
      </c>
      <c r="F25" s="437">
        <v>1</v>
      </c>
      <c r="G25" s="437">
        <v>165</v>
      </c>
      <c r="H25" s="437">
        <v>15</v>
      </c>
      <c r="I25" s="437">
        <v>25</v>
      </c>
      <c r="J25" s="438">
        <v>0</v>
      </c>
      <c r="K25" s="438">
        <v>0</v>
      </c>
      <c r="L25" s="438">
        <v>0</v>
      </c>
      <c r="M25" s="438">
        <v>0</v>
      </c>
      <c r="N25" s="439">
        <v>9</v>
      </c>
      <c r="O25" s="438">
        <v>0</v>
      </c>
      <c r="P25" s="269"/>
      <c r="Q25" s="269"/>
    </row>
    <row r="26" spans="1:17" ht="30" customHeight="1">
      <c r="A26" s="270" t="s">
        <v>603</v>
      </c>
      <c r="B26" s="267">
        <f t="shared" si="0"/>
        <v>17</v>
      </c>
      <c r="C26" s="267">
        <f t="shared" si="1"/>
        <v>0</v>
      </c>
      <c r="D26" s="438">
        <v>0</v>
      </c>
      <c r="E26" s="438">
        <v>0</v>
      </c>
      <c r="F26" s="438">
        <v>0</v>
      </c>
      <c r="G26" s="438">
        <v>0</v>
      </c>
      <c r="H26" s="437">
        <v>7</v>
      </c>
      <c r="I26" s="437">
        <v>0</v>
      </c>
      <c r="J26" s="438">
        <v>0</v>
      </c>
      <c r="K26" s="438">
        <v>0</v>
      </c>
      <c r="L26" s="438">
        <v>0</v>
      </c>
      <c r="M26" s="438">
        <v>0</v>
      </c>
      <c r="N26" s="439">
        <v>5</v>
      </c>
      <c r="O26" s="438">
        <v>0</v>
      </c>
      <c r="P26" s="269"/>
      <c r="Q26" s="269"/>
    </row>
    <row r="27" spans="1:17" ht="30" customHeight="1">
      <c r="A27" s="270" t="s">
        <v>604</v>
      </c>
      <c r="B27" s="267">
        <f t="shared" si="0"/>
        <v>6</v>
      </c>
      <c r="C27" s="267">
        <f t="shared" si="1"/>
        <v>218</v>
      </c>
      <c r="D27" s="438">
        <v>0</v>
      </c>
      <c r="E27" s="438">
        <v>0</v>
      </c>
      <c r="F27" s="438">
        <v>0</v>
      </c>
      <c r="G27" s="438">
        <v>0</v>
      </c>
      <c r="H27" s="437">
        <v>2</v>
      </c>
      <c r="I27" s="438">
        <v>0</v>
      </c>
      <c r="J27" s="438">
        <v>0</v>
      </c>
      <c r="K27" s="438">
        <v>0</v>
      </c>
      <c r="L27" s="437">
        <v>1</v>
      </c>
      <c r="M27" s="437">
        <v>218</v>
      </c>
      <c r="N27" s="439">
        <v>1</v>
      </c>
      <c r="O27" s="438">
        <v>0</v>
      </c>
      <c r="P27" s="269"/>
      <c r="Q27" s="269"/>
    </row>
    <row r="28" spans="1:17" ht="30" customHeight="1">
      <c r="A28" s="270" t="s">
        <v>5</v>
      </c>
      <c r="B28" s="267">
        <f t="shared" si="0"/>
        <v>12</v>
      </c>
      <c r="C28" s="267">
        <f t="shared" si="1"/>
        <v>736</v>
      </c>
      <c r="D28" s="441">
        <v>1</v>
      </c>
      <c r="E28" s="441">
        <v>494</v>
      </c>
      <c r="F28" s="438">
        <v>0</v>
      </c>
      <c r="G28" s="438">
        <v>0</v>
      </c>
      <c r="H28" s="437">
        <v>3</v>
      </c>
      <c r="I28" s="438">
        <v>0</v>
      </c>
      <c r="J28" s="438">
        <v>0</v>
      </c>
      <c r="K28" s="438">
        <v>0</v>
      </c>
      <c r="L28" s="437">
        <v>1</v>
      </c>
      <c r="M28" s="437">
        <v>242</v>
      </c>
      <c r="N28" s="439">
        <v>1</v>
      </c>
      <c r="O28" s="438">
        <v>0</v>
      </c>
      <c r="P28" s="269"/>
      <c r="Q28" s="269"/>
    </row>
    <row r="29" spans="1:17" ht="30" customHeight="1">
      <c r="A29" s="270" t="s">
        <v>605</v>
      </c>
      <c r="B29" s="267">
        <f t="shared" si="0"/>
        <v>15</v>
      </c>
      <c r="C29" s="267">
        <f t="shared" si="1"/>
        <v>52</v>
      </c>
      <c r="D29" s="438">
        <v>0</v>
      </c>
      <c r="E29" s="438">
        <v>0</v>
      </c>
      <c r="F29" s="438">
        <v>0</v>
      </c>
      <c r="G29" s="438">
        <v>0</v>
      </c>
      <c r="H29" s="437">
        <v>8</v>
      </c>
      <c r="I29" s="437">
        <v>52</v>
      </c>
      <c r="J29" s="438">
        <v>0</v>
      </c>
      <c r="K29" s="438">
        <v>0</v>
      </c>
      <c r="L29" s="437">
        <v>0</v>
      </c>
      <c r="M29" s="437">
        <v>0</v>
      </c>
      <c r="N29" s="438">
        <v>1</v>
      </c>
      <c r="O29" s="438">
        <v>0</v>
      </c>
      <c r="P29" s="269"/>
      <c r="Q29" s="269"/>
    </row>
    <row r="30" spans="1:13" ht="20.2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15" s="258" customFormat="1" ht="30" customHeight="1">
      <c r="A31" s="565" t="s">
        <v>606</v>
      </c>
      <c r="B31" s="560" t="s">
        <v>607</v>
      </c>
      <c r="C31" s="561"/>
      <c r="D31" s="559" t="s">
        <v>608</v>
      </c>
      <c r="E31" s="561"/>
      <c r="F31" s="559" t="s">
        <v>1</v>
      </c>
      <c r="G31" s="561"/>
      <c r="H31" s="559" t="s">
        <v>609</v>
      </c>
      <c r="I31" s="561"/>
      <c r="J31" s="573" t="s">
        <v>610</v>
      </c>
      <c r="K31" s="575" t="s">
        <v>611</v>
      </c>
      <c r="L31" s="567" t="s">
        <v>612</v>
      </c>
      <c r="M31" s="571"/>
      <c r="N31" s="567" t="s">
        <v>613</v>
      </c>
      <c r="O31" s="568"/>
    </row>
    <row r="32" spans="1:15" s="258" customFormat="1" ht="42.75" customHeight="1">
      <c r="A32" s="566"/>
      <c r="B32" s="238" t="s">
        <v>586</v>
      </c>
      <c r="C32" s="151" t="s">
        <v>587</v>
      </c>
      <c r="D32" s="238" t="s">
        <v>586</v>
      </c>
      <c r="E32" s="151" t="s">
        <v>587</v>
      </c>
      <c r="F32" s="151" t="s">
        <v>586</v>
      </c>
      <c r="G32" s="151" t="s">
        <v>587</v>
      </c>
      <c r="H32" s="151" t="s">
        <v>586</v>
      </c>
      <c r="I32" s="151" t="s">
        <v>587</v>
      </c>
      <c r="J32" s="574"/>
      <c r="K32" s="576"/>
      <c r="L32" s="569"/>
      <c r="M32" s="572"/>
      <c r="N32" s="569"/>
      <c r="O32" s="570"/>
    </row>
    <row r="33" spans="1:15" s="68" customFormat="1" ht="30" customHeight="1">
      <c r="A33" s="192" t="s">
        <v>588</v>
      </c>
      <c r="B33" s="259">
        <v>0</v>
      </c>
      <c r="C33" s="259">
        <v>0</v>
      </c>
      <c r="D33" s="259">
        <v>61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  <c r="K33" s="259">
        <v>1</v>
      </c>
      <c r="L33" s="544">
        <v>0</v>
      </c>
      <c r="M33" s="546"/>
      <c r="N33" s="544">
        <v>0</v>
      </c>
      <c r="O33" s="545"/>
    </row>
    <row r="34" spans="1:15" s="68" customFormat="1" ht="30" customHeight="1">
      <c r="A34" s="252" t="s">
        <v>589</v>
      </c>
      <c r="B34" s="259">
        <v>0</v>
      </c>
      <c r="C34" s="259">
        <v>0</v>
      </c>
      <c r="D34" s="271">
        <v>60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71">
        <v>1</v>
      </c>
      <c r="L34" s="544">
        <v>0</v>
      </c>
      <c r="M34" s="546"/>
      <c r="N34" s="544">
        <v>0</v>
      </c>
      <c r="O34" s="545"/>
    </row>
    <row r="35" spans="1:15" ht="30" customHeight="1">
      <c r="A35" s="252" t="s">
        <v>590</v>
      </c>
      <c r="B35" s="259">
        <v>0</v>
      </c>
      <c r="C35" s="259">
        <v>0</v>
      </c>
      <c r="D35" s="271">
        <v>63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71">
        <v>1</v>
      </c>
      <c r="L35" s="544">
        <v>0</v>
      </c>
      <c r="M35" s="546"/>
      <c r="N35" s="544">
        <v>0</v>
      </c>
      <c r="O35" s="545"/>
    </row>
    <row r="36" spans="1:15" ht="30" customHeight="1">
      <c r="A36" s="252" t="s">
        <v>591</v>
      </c>
      <c r="B36" s="259">
        <v>0</v>
      </c>
      <c r="C36" s="259">
        <v>0</v>
      </c>
      <c r="D36" s="271">
        <v>64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71">
        <v>1</v>
      </c>
      <c r="L36" s="544">
        <v>0</v>
      </c>
      <c r="M36" s="546"/>
      <c r="N36" s="544">
        <v>0</v>
      </c>
      <c r="O36" s="545"/>
    </row>
    <row r="37" spans="1:15" ht="30" customHeight="1">
      <c r="A37" s="266" t="s">
        <v>614</v>
      </c>
      <c r="B37" s="259">
        <v>0</v>
      </c>
      <c r="C37" s="259">
        <v>0</v>
      </c>
      <c r="D37" s="267">
        <v>65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1</v>
      </c>
      <c r="L37" s="544">
        <v>0</v>
      </c>
      <c r="M37" s="546"/>
      <c r="N37" s="544">
        <v>0</v>
      </c>
      <c r="O37" s="545"/>
    </row>
    <row r="38" spans="1:15" ht="30" customHeight="1">
      <c r="A38" s="266" t="s">
        <v>762</v>
      </c>
      <c r="B38" s="259">
        <v>0</v>
      </c>
      <c r="C38" s="259">
        <v>0</v>
      </c>
      <c r="D38" s="267">
        <v>69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1</v>
      </c>
      <c r="L38" s="544">
        <v>0</v>
      </c>
      <c r="M38" s="546"/>
      <c r="N38" s="544">
        <v>0</v>
      </c>
      <c r="O38" s="545"/>
    </row>
    <row r="39" spans="1:15" ht="15" customHeight="1">
      <c r="A39" s="247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178"/>
      <c r="O39" s="178"/>
    </row>
    <row r="40" spans="1:15" ht="30" customHeight="1">
      <c r="A40" s="272" t="s">
        <v>592</v>
      </c>
      <c r="B40" s="438">
        <v>0</v>
      </c>
      <c r="C40" s="438">
        <v>0</v>
      </c>
      <c r="D40" s="440">
        <v>5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547">
        <v>0</v>
      </c>
      <c r="M40" s="547"/>
      <c r="N40" s="547">
        <v>0</v>
      </c>
      <c r="O40" s="547"/>
    </row>
    <row r="41" spans="1:15" ht="30" customHeight="1">
      <c r="A41" s="272" t="s">
        <v>3</v>
      </c>
      <c r="B41" s="438">
        <v>0</v>
      </c>
      <c r="C41" s="438">
        <v>0</v>
      </c>
      <c r="D41" s="440">
        <v>4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547">
        <v>0</v>
      </c>
      <c r="M41" s="547"/>
      <c r="N41" s="547">
        <v>0</v>
      </c>
      <c r="O41" s="547"/>
    </row>
    <row r="42" spans="1:15" ht="30" customHeight="1">
      <c r="A42" s="272" t="s">
        <v>593</v>
      </c>
      <c r="B42" s="438">
        <v>0</v>
      </c>
      <c r="C42" s="438">
        <v>0</v>
      </c>
      <c r="D42" s="440">
        <v>4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547">
        <v>0</v>
      </c>
      <c r="M42" s="547"/>
      <c r="N42" s="547">
        <v>0</v>
      </c>
      <c r="O42" s="547"/>
    </row>
    <row r="43" spans="1:15" ht="30" customHeight="1">
      <c r="A43" s="272" t="s">
        <v>594</v>
      </c>
      <c r="B43" s="438">
        <v>0</v>
      </c>
      <c r="C43" s="438">
        <v>0</v>
      </c>
      <c r="D43" s="440">
        <v>1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547">
        <v>0</v>
      </c>
      <c r="M43" s="547"/>
      <c r="N43" s="547">
        <v>0</v>
      </c>
      <c r="O43" s="547"/>
    </row>
    <row r="44" spans="1:15" ht="30" customHeight="1">
      <c r="A44" s="272" t="s">
        <v>4</v>
      </c>
      <c r="B44" s="438">
        <v>0</v>
      </c>
      <c r="C44" s="438">
        <v>0</v>
      </c>
      <c r="D44" s="440">
        <v>7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547">
        <v>0</v>
      </c>
      <c r="M44" s="547"/>
      <c r="N44" s="547">
        <v>0</v>
      </c>
      <c r="O44" s="547"/>
    </row>
    <row r="45" spans="1:15" ht="30" customHeight="1">
      <c r="A45" s="272" t="s">
        <v>595</v>
      </c>
      <c r="B45" s="438">
        <v>0</v>
      </c>
      <c r="C45" s="438">
        <v>0</v>
      </c>
      <c r="D45" s="440">
        <v>4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0</v>
      </c>
      <c r="K45" s="438">
        <v>0</v>
      </c>
      <c r="L45" s="547">
        <v>0</v>
      </c>
      <c r="M45" s="547"/>
      <c r="N45" s="547">
        <v>0</v>
      </c>
      <c r="O45" s="547"/>
    </row>
    <row r="46" spans="1:15" ht="30" customHeight="1">
      <c r="A46" s="272" t="s">
        <v>596</v>
      </c>
      <c r="B46" s="438">
        <v>0</v>
      </c>
      <c r="C46" s="438">
        <v>0</v>
      </c>
      <c r="D46" s="440">
        <v>2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547">
        <v>0</v>
      </c>
      <c r="M46" s="547"/>
      <c r="N46" s="547">
        <v>0</v>
      </c>
      <c r="O46" s="547"/>
    </row>
    <row r="47" spans="1:15" ht="30" customHeight="1">
      <c r="A47" s="272" t="s">
        <v>597</v>
      </c>
      <c r="B47" s="438">
        <v>0</v>
      </c>
      <c r="C47" s="438">
        <v>0</v>
      </c>
      <c r="D47" s="440">
        <v>4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547">
        <v>0</v>
      </c>
      <c r="M47" s="547"/>
      <c r="N47" s="547">
        <v>0</v>
      </c>
      <c r="O47" s="547"/>
    </row>
    <row r="48" spans="1:15" ht="30" customHeight="1">
      <c r="A48" s="272" t="s">
        <v>598</v>
      </c>
      <c r="B48" s="438">
        <v>0</v>
      </c>
      <c r="C48" s="438">
        <v>0</v>
      </c>
      <c r="D48" s="440">
        <v>4</v>
      </c>
      <c r="E48" s="438">
        <v>0</v>
      </c>
      <c r="F48" s="438">
        <v>0</v>
      </c>
      <c r="G48" s="438">
        <v>0</v>
      </c>
      <c r="H48" s="438">
        <v>0</v>
      </c>
      <c r="I48" s="438">
        <v>0</v>
      </c>
      <c r="J48" s="438">
        <v>0</v>
      </c>
      <c r="K48" s="438">
        <v>0</v>
      </c>
      <c r="L48" s="547">
        <v>0</v>
      </c>
      <c r="M48" s="547"/>
      <c r="N48" s="547">
        <v>0</v>
      </c>
      <c r="O48" s="547"/>
    </row>
    <row r="49" spans="1:15" ht="30" customHeight="1">
      <c r="A49" s="272" t="s">
        <v>599</v>
      </c>
      <c r="B49" s="438">
        <v>0</v>
      </c>
      <c r="C49" s="438">
        <v>0</v>
      </c>
      <c r="D49" s="440">
        <v>2</v>
      </c>
      <c r="E49" s="438">
        <v>0</v>
      </c>
      <c r="F49" s="438">
        <v>0</v>
      </c>
      <c r="G49" s="438">
        <v>0</v>
      </c>
      <c r="H49" s="438">
        <v>0</v>
      </c>
      <c r="I49" s="438">
        <v>0</v>
      </c>
      <c r="J49" s="438">
        <v>0</v>
      </c>
      <c r="K49" s="438">
        <v>0</v>
      </c>
      <c r="L49" s="547">
        <v>0</v>
      </c>
      <c r="M49" s="547"/>
      <c r="N49" s="547">
        <v>0</v>
      </c>
      <c r="O49" s="547"/>
    </row>
    <row r="50" spans="1:15" ht="30" customHeight="1">
      <c r="A50" s="272" t="s">
        <v>600</v>
      </c>
      <c r="B50" s="438">
        <v>0</v>
      </c>
      <c r="C50" s="438">
        <v>0</v>
      </c>
      <c r="D50" s="440">
        <v>0</v>
      </c>
      <c r="E50" s="438">
        <v>0</v>
      </c>
      <c r="F50" s="438">
        <v>0</v>
      </c>
      <c r="G50" s="438">
        <v>0</v>
      </c>
      <c r="H50" s="438">
        <v>0</v>
      </c>
      <c r="I50" s="438">
        <v>0</v>
      </c>
      <c r="J50" s="438">
        <v>0</v>
      </c>
      <c r="K50" s="438">
        <v>0</v>
      </c>
      <c r="L50" s="547">
        <v>0</v>
      </c>
      <c r="M50" s="547"/>
      <c r="N50" s="547">
        <v>0</v>
      </c>
      <c r="O50" s="547"/>
    </row>
    <row r="51" spans="1:15" ht="30" customHeight="1">
      <c r="A51" s="272" t="s">
        <v>601</v>
      </c>
      <c r="B51" s="438">
        <v>0</v>
      </c>
      <c r="C51" s="438">
        <v>0</v>
      </c>
      <c r="D51" s="440">
        <v>6</v>
      </c>
      <c r="E51" s="438">
        <v>0</v>
      </c>
      <c r="F51" s="438">
        <v>0</v>
      </c>
      <c r="G51" s="438">
        <v>0</v>
      </c>
      <c r="H51" s="438">
        <v>0</v>
      </c>
      <c r="I51" s="438">
        <v>0</v>
      </c>
      <c r="J51" s="438">
        <v>0</v>
      </c>
      <c r="K51" s="440">
        <v>1</v>
      </c>
      <c r="L51" s="547">
        <v>0</v>
      </c>
      <c r="M51" s="547"/>
      <c r="N51" s="547">
        <v>0</v>
      </c>
      <c r="O51" s="547"/>
    </row>
    <row r="52" spans="1:15" ht="30" customHeight="1">
      <c r="A52" s="272" t="s">
        <v>602</v>
      </c>
      <c r="B52" s="438">
        <v>0</v>
      </c>
      <c r="C52" s="438">
        <v>0</v>
      </c>
      <c r="D52" s="440">
        <v>7</v>
      </c>
      <c r="E52" s="438">
        <v>0</v>
      </c>
      <c r="F52" s="438">
        <v>0</v>
      </c>
      <c r="G52" s="438">
        <v>0</v>
      </c>
      <c r="H52" s="438">
        <v>0</v>
      </c>
      <c r="I52" s="438">
        <v>0</v>
      </c>
      <c r="J52" s="438">
        <v>0</v>
      </c>
      <c r="K52" s="438">
        <v>0</v>
      </c>
      <c r="L52" s="547">
        <v>0</v>
      </c>
      <c r="M52" s="547"/>
      <c r="N52" s="547">
        <v>0</v>
      </c>
      <c r="O52" s="547"/>
    </row>
    <row r="53" spans="1:15" ht="30" customHeight="1">
      <c r="A53" s="272" t="s">
        <v>603</v>
      </c>
      <c r="B53" s="438">
        <v>0</v>
      </c>
      <c r="C53" s="438">
        <v>0</v>
      </c>
      <c r="D53" s="440">
        <v>5</v>
      </c>
      <c r="E53" s="438">
        <v>0</v>
      </c>
      <c r="F53" s="438">
        <v>0</v>
      </c>
      <c r="G53" s="438">
        <v>0</v>
      </c>
      <c r="H53" s="438">
        <v>0</v>
      </c>
      <c r="I53" s="438">
        <v>0</v>
      </c>
      <c r="J53" s="438">
        <v>0</v>
      </c>
      <c r="K53" s="438">
        <v>0</v>
      </c>
      <c r="L53" s="547">
        <v>0</v>
      </c>
      <c r="M53" s="547"/>
      <c r="N53" s="547">
        <v>0</v>
      </c>
      <c r="O53" s="547"/>
    </row>
    <row r="54" spans="1:15" ht="30" customHeight="1">
      <c r="A54" s="272" t="s">
        <v>604</v>
      </c>
      <c r="B54" s="438">
        <v>0</v>
      </c>
      <c r="C54" s="438">
        <v>0</v>
      </c>
      <c r="D54" s="440">
        <v>2</v>
      </c>
      <c r="E54" s="438">
        <v>0</v>
      </c>
      <c r="F54" s="438">
        <v>0</v>
      </c>
      <c r="G54" s="438">
        <v>0</v>
      </c>
      <c r="H54" s="438">
        <v>0</v>
      </c>
      <c r="I54" s="438">
        <v>0</v>
      </c>
      <c r="J54" s="438">
        <v>0</v>
      </c>
      <c r="K54" s="438">
        <v>0</v>
      </c>
      <c r="L54" s="547">
        <v>0</v>
      </c>
      <c r="M54" s="547"/>
      <c r="N54" s="547">
        <v>0</v>
      </c>
      <c r="O54" s="547"/>
    </row>
    <row r="55" spans="1:15" ht="30" customHeight="1">
      <c r="A55" s="273" t="s">
        <v>5</v>
      </c>
      <c r="B55" s="438">
        <v>0</v>
      </c>
      <c r="C55" s="438">
        <v>0</v>
      </c>
      <c r="D55" s="440">
        <v>6</v>
      </c>
      <c r="E55" s="438">
        <v>0</v>
      </c>
      <c r="F55" s="438">
        <v>0</v>
      </c>
      <c r="G55" s="438">
        <v>0</v>
      </c>
      <c r="H55" s="438">
        <v>0</v>
      </c>
      <c r="I55" s="438">
        <v>0</v>
      </c>
      <c r="J55" s="438">
        <v>0</v>
      </c>
      <c r="K55" s="438">
        <v>0</v>
      </c>
      <c r="L55" s="547">
        <v>0</v>
      </c>
      <c r="M55" s="547"/>
      <c r="N55" s="547">
        <v>0</v>
      </c>
      <c r="O55" s="547"/>
    </row>
    <row r="56" spans="1:15" ht="30" customHeight="1">
      <c r="A56" s="274" t="s">
        <v>605</v>
      </c>
      <c r="B56" s="438">
        <v>0</v>
      </c>
      <c r="C56" s="438">
        <v>0</v>
      </c>
      <c r="D56" s="440">
        <v>6</v>
      </c>
      <c r="E56" s="438">
        <v>0</v>
      </c>
      <c r="F56" s="438">
        <v>0</v>
      </c>
      <c r="G56" s="438">
        <v>0</v>
      </c>
      <c r="H56" s="438">
        <v>0</v>
      </c>
      <c r="I56" s="438">
        <v>0</v>
      </c>
      <c r="J56" s="438">
        <v>0</v>
      </c>
      <c r="K56" s="438">
        <v>0</v>
      </c>
      <c r="L56" s="547">
        <v>0</v>
      </c>
      <c r="M56" s="547"/>
      <c r="N56" s="547">
        <v>0</v>
      </c>
      <c r="O56" s="547"/>
    </row>
    <row r="57" spans="1:15" ht="14.25" customHeight="1">
      <c r="A57" s="511"/>
      <c r="B57" s="512"/>
      <c r="C57" s="512"/>
      <c r="D57" s="513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</row>
    <row r="58" ht="23.25" customHeight="1">
      <c r="A58" s="44" t="s">
        <v>615</v>
      </c>
    </row>
    <row r="59" spans="1:13" ht="48" customHeight="1">
      <c r="A59" s="548" t="s">
        <v>616</v>
      </c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</row>
  </sheetData>
  <sheetProtection/>
  <mergeCells count="66">
    <mergeCell ref="L53:M53"/>
    <mergeCell ref="L51:M51"/>
    <mergeCell ref="N51:O51"/>
    <mergeCell ref="N53:O53"/>
    <mergeCell ref="L52:M52"/>
    <mergeCell ref="N52:O52"/>
    <mergeCell ref="L56:M56"/>
    <mergeCell ref="A59:M59"/>
    <mergeCell ref="L54:M54"/>
    <mergeCell ref="N54:O54"/>
    <mergeCell ref="L55:M55"/>
    <mergeCell ref="N55:O55"/>
    <mergeCell ref="N56:O56"/>
    <mergeCell ref="L47:M47"/>
    <mergeCell ref="N47:O47"/>
    <mergeCell ref="L48:M48"/>
    <mergeCell ref="N48:O48"/>
    <mergeCell ref="L49:M49"/>
    <mergeCell ref="N49:O49"/>
    <mergeCell ref="L50:M50"/>
    <mergeCell ref="N50:O50"/>
    <mergeCell ref="L45:M45"/>
    <mergeCell ref="N45:O45"/>
    <mergeCell ref="L46:M46"/>
    <mergeCell ref="N46:O46"/>
    <mergeCell ref="L44:M44"/>
    <mergeCell ref="N44:O44"/>
    <mergeCell ref="L43:M43"/>
    <mergeCell ref="N43:O43"/>
    <mergeCell ref="L37:M37"/>
    <mergeCell ref="N37:O37"/>
    <mergeCell ref="L42:M42"/>
    <mergeCell ref="N42:O42"/>
    <mergeCell ref="L40:M40"/>
    <mergeCell ref="N40:O40"/>
    <mergeCell ref="L41:M41"/>
    <mergeCell ref="N41:O41"/>
    <mergeCell ref="L38:M38"/>
    <mergeCell ref="N38:O38"/>
    <mergeCell ref="N33:O33"/>
    <mergeCell ref="L35:M35"/>
    <mergeCell ref="L34:M34"/>
    <mergeCell ref="L33:M33"/>
    <mergeCell ref="N36:O36"/>
    <mergeCell ref="N35:O35"/>
    <mergeCell ref="N34:O34"/>
    <mergeCell ref="L36:M36"/>
    <mergeCell ref="N31:O32"/>
    <mergeCell ref="L31:M32"/>
    <mergeCell ref="A31:A32"/>
    <mergeCell ref="J31:J32"/>
    <mergeCell ref="K31:K32"/>
    <mergeCell ref="B31:C31"/>
    <mergeCell ref="D31:E31"/>
    <mergeCell ref="F31:G31"/>
    <mergeCell ref="H31:I31"/>
    <mergeCell ref="A1:M1"/>
    <mergeCell ref="L4:M4"/>
    <mergeCell ref="F4:G4"/>
    <mergeCell ref="H4:I4"/>
    <mergeCell ref="J4:K4"/>
    <mergeCell ref="A3:O3"/>
    <mergeCell ref="N4:O4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N25" sqref="N25"/>
    </sheetView>
  </sheetViews>
  <sheetFormatPr defaultColWidth="8.88671875" defaultRowHeight="13.5"/>
  <cols>
    <col min="1" max="13" width="7.77734375" style="44" customWidth="1"/>
    <col min="14" max="16384" width="8.88671875" style="44" customWidth="1"/>
  </cols>
  <sheetData>
    <row r="1" spans="1:13" ht="20.25" customHeight="1">
      <c r="A1" s="558" t="s">
        <v>661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20.25" customHeight="1">
      <c r="A3" s="542" t="s">
        <v>12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s="155" customFormat="1" ht="24.75" customHeight="1">
      <c r="A4" s="587" t="s">
        <v>45</v>
      </c>
      <c r="B4" s="602" t="s">
        <v>50</v>
      </c>
      <c r="C4" s="603"/>
      <c r="D4" s="604"/>
      <c r="E4" s="504" t="s">
        <v>51</v>
      </c>
      <c r="F4" s="504" t="s">
        <v>52</v>
      </c>
      <c r="G4" s="528" t="s">
        <v>53</v>
      </c>
      <c r="H4" s="505"/>
      <c r="I4" s="495"/>
      <c r="J4" s="505"/>
      <c r="K4" s="528" t="s">
        <v>659</v>
      </c>
      <c r="L4" s="505"/>
      <c r="M4" s="505"/>
    </row>
    <row r="5" spans="1:13" s="155" customFormat="1" ht="24" customHeight="1">
      <c r="A5" s="601"/>
      <c r="B5" s="90"/>
      <c r="C5" s="502" t="s">
        <v>54</v>
      </c>
      <c r="D5" s="502" t="s">
        <v>55</v>
      </c>
      <c r="E5" s="600"/>
      <c r="F5" s="600"/>
      <c r="G5" s="589" t="s">
        <v>56</v>
      </c>
      <c r="H5" s="587"/>
      <c r="I5" s="589" t="s">
        <v>439</v>
      </c>
      <c r="J5" s="587"/>
      <c r="K5" s="502" t="s">
        <v>57</v>
      </c>
      <c r="L5" s="589" t="s">
        <v>660</v>
      </c>
      <c r="M5" s="495"/>
    </row>
    <row r="6" spans="1:13" s="155" customFormat="1" ht="25.5" customHeight="1">
      <c r="A6" s="588"/>
      <c r="B6" s="96"/>
      <c r="C6" s="597"/>
      <c r="D6" s="597"/>
      <c r="E6" s="597"/>
      <c r="F6" s="597"/>
      <c r="G6" s="96"/>
      <c r="H6" s="46" t="s">
        <v>58</v>
      </c>
      <c r="I6" s="241"/>
      <c r="J6" s="93" t="s">
        <v>58</v>
      </c>
      <c r="K6" s="597"/>
      <c r="L6" s="598"/>
      <c r="M6" s="599"/>
    </row>
    <row r="7" spans="1:13" s="335" customFormat="1" ht="30" customHeight="1">
      <c r="A7" s="169" t="s">
        <v>19</v>
      </c>
      <c r="B7" s="554">
        <v>170</v>
      </c>
      <c r="C7" s="554">
        <v>88</v>
      </c>
      <c r="D7" s="554">
        <v>82</v>
      </c>
      <c r="E7" s="554" t="s">
        <v>15</v>
      </c>
      <c r="F7" s="554">
        <v>8</v>
      </c>
      <c r="G7" s="554">
        <v>130</v>
      </c>
      <c r="H7" s="554">
        <v>1</v>
      </c>
      <c r="I7" s="554" t="s">
        <v>15</v>
      </c>
      <c r="J7" s="554" t="s">
        <v>15</v>
      </c>
      <c r="K7" s="554">
        <v>84</v>
      </c>
      <c r="L7" s="554">
        <v>52</v>
      </c>
      <c r="M7" s="555">
        <v>34</v>
      </c>
    </row>
    <row r="8" spans="1:13" s="335" customFormat="1" ht="30" customHeight="1">
      <c r="A8" s="169" t="s">
        <v>26</v>
      </c>
      <c r="B8" s="554">
        <v>166</v>
      </c>
      <c r="C8" s="554">
        <v>86</v>
      </c>
      <c r="D8" s="554">
        <v>82</v>
      </c>
      <c r="E8" s="554" t="s">
        <v>15</v>
      </c>
      <c r="F8" s="554">
        <v>1</v>
      </c>
      <c r="G8" s="554">
        <v>126</v>
      </c>
      <c r="H8" s="556">
        <v>1</v>
      </c>
      <c r="I8" s="557" t="s">
        <v>15</v>
      </c>
      <c r="J8" s="557" t="s">
        <v>15</v>
      </c>
      <c r="K8" s="554">
        <v>80</v>
      </c>
      <c r="L8" s="594">
        <v>139</v>
      </c>
      <c r="M8" s="595"/>
    </row>
    <row r="9" spans="1:13" s="276" customFormat="1" ht="30" customHeight="1">
      <c r="A9" s="192" t="s">
        <v>183</v>
      </c>
      <c r="B9" s="554">
        <v>152</v>
      </c>
      <c r="C9" s="554">
        <v>78</v>
      </c>
      <c r="D9" s="554">
        <v>74</v>
      </c>
      <c r="E9" s="554" t="s">
        <v>15</v>
      </c>
      <c r="F9" s="554">
        <v>3</v>
      </c>
      <c r="G9" s="554">
        <v>122</v>
      </c>
      <c r="H9" s="556">
        <v>1</v>
      </c>
      <c r="I9" s="554" t="s">
        <v>15</v>
      </c>
      <c r="J9" s="554" t="s">
        <v>15</v>
      </c>
      <c r="K9" s="554">
        <v>67</v>
      </c>
      <c r="L9" s="554">
        <v>85</v>
      </c>
      <c r="M9" s="555">
        <v>52</v>
      </c>
    </row>
    <row r="10" spans="1:13" s="276" customFormat="1" ht="30" customHeight="1">
      <c r="A10" s="192" t="s">
        <v>363</v>
      </c>
      <c r="B10" s="419">
        <v>148</v>
      </c>
      <c r="C10" s="419">
        <v>73</v>
      </c>
      <c r="D10" s="419">
        <v>75</v>
      </c>
      <c r="E10" s="554" t="s">
        <v>15</v>
      </c>
      <c r="F10" s="554">
        <v>2</v>
      </c>
      <c r="G10" s="554">
        <v>120</v>
      </c>
      <c r="H10" s="556">
        <v>1</v>
      </c>
      <c r="I10" s="554" t="s">
        <v>15</v>
      </c>
      <c r="J10" s="554" t="s">
        <v>15</v>
      </c>
      <c r="K10" s="554">
        <v>63</v>
      </c>
      <c r="L10" s="594">
        <v>85</v>
      </c>
      <c r="M10" s="595"/>
    </row>
    <row r="11" spans="1:13" s="276" customFormat="1" ht="30" customHeight="1">
      <c r="A11" s="192" t="s">
        <v>424</v>
      </c>
      <c r="B11" s="419">
        <v>145</v>
      </c>
      <c r="C11" s="419">
        <v>72</v>
      </c>
      <c r="D11" s="419">
        <v>73</v>
      </c>
      <c r="E11" s="554">
        <v>0</v>
      </c>
      <c r="F11" s="554">
        <v>1</v>
      </c>
      <c r="G11" s="554">
        <v>145</v>
      </c>
      <c r="H11" s="556">
        <v>1</v>
      </c>
      <c r="I11" s="554">
        <v>0</v>
      </c>
      <c r="J11" s="554">
        <v>0</v>
      </c>
      <c r="K11" s="554">
        <v>60</v>
      </c>
      <c r="L11" s="594">
        <v>85</v>
      </c>
      <c r="M11" s="596"/>
    </row>
    <row r="12" spans="1:13" s="276" customFormat="1" ht="30" customHeight="1">
      <c r="A12" s="192" t="s">
        <v>763</v>
      </c>
      <c r="B12" s="419">
        <v>142</v>
      </c>
      <c r="C12" s="419">
        <v>72</v>
      </c>
      <c r="D12" s="419">
        <v>70</v>
      </c>
      <c r="E12" s="406">
        <v>0</v>
      </c>
      <c r="F12" s="554">
        <v>2</v>
      </c>
      <c r="G12" s="554">
        <v>119</v>
      </c>
      <c r="H12" s="556">
        <v>1</v>
      </c>
      <c r="I12" s="406">
        <v>0</v>
      </c>
      <c r="J12" s="406">
        <v>0</v>
      </c>
      <c r="K12" s="554">
        <v>58</v>
      </c>
      <c r="L12" s="594">
        <v>84</v>
      </c>
      <c r="M12" s="596"/>
    </row>
    <row r="13" spans="1:13" s="276" customFormat="1" ht="15" customHeight="1">
      <c r="A13" s="333"/>
      <c r="B13" s="118"/>
      <c r="C13" s="118"/>
      <c r="D13" s="118"/>
      <c r="E13" s="278"/>
      <c r="F13" s="278"/>
      <c r="G13" s="278"/>
      <c r="H13" s="336"/>
      <c r="I13" s="278"/>
      <c r="J13" s="278"/>
      <c r="K13" s="278"/>
      <c r="L13" s="278"/>
      <c r="M13" s="278"/>
    </row>
    <row r="14" spans="1:13" s="276" customFormat="1" ht="20.25" customHeight="1">
      <c r="A14" s="148" t="s">
        <v>59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s="276" customFormat="1" ht="20.25" customHeight="1">
      <c r="A15" s="562" t="s">
        <v>60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</row>
    <row r="16" s="276" customFormat="1" ht="11.25"/>
    <row r="17" spans="1:13" ht="11.2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</sheetData>
  <sheetProtection/>
  <mergeCells count="19">
    <mergeCell ref="L12:M12"/>
    <mergeCell ref="A15:M15"/>
    <mergeCell ref="A1:M1"/>
    <mergeCell ref="A3:M3"/>
    <mergeCell ref="E4:E6"/>
    <mergeCell ref="F4:F6"/>
    <mergeCell ref="A4:A6"/>
    <mergeCell ref="K4:M4"/>
    <mergeCell ref="G4:J4"/>
    <mergeCell ref="B4:D4"/>
    <mergeCell ref="L10:M10"/>
    <mergeCell ref="L11:M11"/>
    <mergeCell ref="L8:M8"/>
    <mergeCell ref="C5:C6"/>
    <mergeCell ref="L5:M6"/>
    <mergeCell ref="D5:D6"/>
    <mergeCell ref="K5:K6"/>
    <mergeCell ref="I5:J5"/>
    <mergeCell ref="G5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E1">
      <selection activeCell="Y17" sqref="Y17"/>
    </sheetView>
  </sheetViews>
  <sheetFormatPr defaultColWidth="8.88671875" defaultRowHeight="13.5"/>
  <cols>
    <col min="1" max="1" width="7.4453125" style="44" customWidth="1"/>
    <col min="2" max="16" width="5.21484375" style="44" customWidth="1"/>
    <col min="17" max="18" width="6.99609375" style="44" customWidth="1"/>
    <col min="19" max="23" width="5.21484375" style="44" customWidth="1"/>
    <col min="24" max="16384" width="8.88671875" style="44" customWidth="1"/>
  </cols>
  <sheetData>
    <row r="1" spans="1:9" ht="20.25" customHeight="1">
      <c r="A1" s="558" t="s">
        <v>527</v>
      </c>
      <c r="B1" s="558"/>
      <c r="C1" s="558"/>
      <c r="D1" s="558"/>
      <c r="E1" s="558"/>
      <c r="F1" s="558"/>
      <c r="G1" s="558"/>
      <c r="H1" s="558"/>
      <c r="I1" s="558"/>
    </row>
    <row r="2" spans="1:9" ht="15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9" ht="20.25" customHeight="1">
      <c r="A3" s="44" t="s">
        <v>757</v>
      </c>
      <c r="B3" s="148"/>
      <c r="C3" s="148"/>
      <c r="D3" s="148"/>
      <c r="E3" s="148"/>
      <c r="F3" s="148"/>
      <c r="G3" s="148"/>
      <c r="H3" s="148"/>
      <c r="I3" s="148"/>
    </row>
    <row r="4" spans="1:23" ht="36" customHeight="1">
      <c r="A4" s="608" t="s">
        <v>45</v>
      </c>
      <c r="B4" s="534" t="s">
        <v>61</v>
      </c>
      <c r="C4" s="534"/>
      <c r="D4" s="534"/>
      <c r="E4" s="534"/>
      <c r="F4" s="534"/>
      <c r="G4" s="534"/>
      <c r="H4" s="534"/>
      <c r="I4" s="534"/>
      <c r="J4" s="543" t="s">
        <v>62</v>
      </c>
      <c r="K4" s="543"/>
      <c r="L4" s="543"/>
      <c r="M4" s="543"/>
      <c r="N4" s="543"/>
      <c r="O4" s="543"/>
      <c r="P4" s="528"/>
      <c r="Q4" s="528" t="s">
        <v>63</v>
      </c>
      <c r="R4" s="505"/>
      <c r="S4" s="505"/>
      <c r="T4" s="505"/>
      <c r="U4" s="505"/>
      <c r="V4" s="505"/>
      <c r="W4" s="505"/>
    </row>
    <row r="5" spans="1:23" ht="36" customHeight="1">
      <c r="A5" s="609"/>
      <c r="B5" s="611" t="s">
        <v>64</v>
      </c>
      <c r="C5" s="611" t="s">
        <v>65</v>
      </c>
      <c r="D5" s="611" t="s">
        <v>66</v>
      </c>
      <c r="E5" s="605" t="s">
        <v>67</v>
      </c>
      <c r="F5" s="605" t="s">
        <v>68</v>
      </c>
      <c r="G5" s="605" t="s">
        <v>69</v>
      </c>
      <c r="H5" s="605" t="s">
        <v>70</v>
      </c>
      <c r="I5" s="606" t="s">
        <v>71</v>
      </c>
      <c r="J5" s="502" t="s">
        <v>64</v>
      </c>
      <c r="K5" s="543" t="s">
        <v>41</v>
      </c>
      <c r="L5" s="543"/>
      <c r="M5" s="543"/>
      <c r="N5" s="543" t="s">
        <v>72</v>
      </c>
      <c r="O5" s="543"/>
      <c r="P5" s="528"/>
      <c r="Q5" s="589" t="s">
        <v>73</v>
      </c>
      <c r="R5" s="495"/>
      <c r="S5" s="587"/>
      <c r="T5" s="528" t="s">
        <v>74</v>
      </c>
      <c r="U5" s="505"/>
      <c r="V5" s="532"/>
      <c r="W5" s="589" t="s">
        <v>860</v>
      </c>
    </row>
    <row r="6" spans="1:23" ht="36" customHeight="1">
      <c r="A6" s="610"/>
      <c r="B6" s="577"/>
      <c r="C6" s="577"/>
      <c r="D6" s="577"/>
      <c r="E6" s="574"/>
      <c r="F6" s="574"/>
      <c r="G6" s="574"/>
      <c r="H6" s="574"/>
      <c r="I6" s="607"/>
      <c r="J6" s="597"/>
      <c r="K6" s="93" t="s">
        <v>47</v>
      </c>
      <c r="L6" s="150" t="s">
        <v>75</v>
      </c>
      <c r="M6" s="150" t="s">
        <v>76</v>
      </c>
      <c r="N6" s="150" t="s">
        <v>47</v>
      </c>
      <c r="O6" s="150" t="s">
        <v>75</v>
      </c>
      <c r="P6" s="97" t="s">
        <v>76</v>
      </c>
      <c r="Q6" s="93" t="s">
        <v>47</v>
      </c>
      <c r="R6" s="150" t="s">
        <v>77</v>
      </c>
      <c r="S6" s="150" t="s">
        <v>78</v>
      </c>
      <c r="T6" s="150" t="s">
        <v>47</v>
      </c>
      <c r="U6" s="150" t="s">
        <v>79</v>
      </c>
      <c r="V6" s="150" t="s">
        <v>80</v>
      </c>
      <c r="W6" s="598"/>
    </row>
    <row r="7" spans="1:23" ht="36" customHeight="1">
      <c r="A7" s="192" t="s">
        <v>19</v>
      </c>
      <c r="B7" s="341">
        <v>423</v>
      </c>
      <c r="C7" s="342">
        <v>282</v>
      </c>
      <c r="D7" s="342">
        <v>42</v>
      </c>
      <c r="E7" s="343">
        <v>1</v>
      </c>
      <c r="F7" s="342">
        <v>3</v>
      </c>
      <c r="G7" s="342">
        <v>87</v>
      </c>
      <c r="H7" s="343" t="s">
        <v>15</v>
      </c>
      <c r="I7" s="344">
        <v>8</v>
      </c>
      <c r="J7" s="337">
        <v>3223</v>
      </c>
      <c r="K7" s="337">
        <v>2760</v>
      </c>
      <c r="L7" s="337">
        <v>323</v>
      </c>
      <c r="M7" s="337">
        <v>2437</v>
      </c>
      <c r="N7" s="337">
        <v>463</v>
      </c>
      <c r="O7" s="337">
        <v>463</v>
      </c>
      <c r="P7" s="338" t="s">
        <v>15</v>
      </c>
      <c r="Q7" s="337">
        <v>17461</v>
      </c>
      <c r="R7" s="337">
        <v>16507</v>
      </c>
      <c r="S7" s="337">
        <v>954</v>
      </c>
      <c r="T7" s="339">
        <v>92</v>
      </c>
      <c r="U7" s="339">
        <v>40</v>
      </c>
      <c r="V7" s="339">
        <v>52</v>
      </c>
      <c r="W7" s="340">
        <v>60</v>
      </c>
    </row>
    <row r="8" spans="1:23" ht="36" customHeight="1">
      <c r="A8" s="345" t="s">
        <v>26</v>
      </c>
      <c r="B8" s="35">
        <v>405</v>
      </c>
      <c r="C8" s="35">
        <v>281</v>
      </c>
      <c r="D8" s="35">
        <v>8</v>
      </c>
      <c r="E8" s="35">
        <v>2</v>
      </c>
      <c r="F8" s="35">
        <v>3</v>
      </c>
      <c r="G8" s="35">
        <v>111</v>
      </c>
      <c r="H8" s="35" t="s">
        <v>15</v>
      </c>
      <c r="I8" s="35" t="s">
        <v>15</v>
      </c>
      <c r="J8" s="35">
        <v>746</v>
      </c>
      <c r="K8" s="35">
        <v>343</v>
      </c>
      <c r="L8" s="35">
        <v>337</v>
      </c>
      <c r="M8" s="35">
        <v>6</v>
      </c>
      <c r="N8" s="35">
        <v>403</v>
      </c>
      <c r="O8" s="35">
        <v>403</v>
      </c>
      <c r="P8" s="35" t="s">
        <v>15</v>
      </c>
      <c r="Q8" s="35">
        <v>17537</v>
      </c>
      <c r="R8" s="35">
        <v>17046</v>
      </c>
      <c r="S8" s="35">
        <v>491</v>
      </c>
      <c r="T8" s="38">
        <v>63</v>
      </c>
      <c r="U8" s="38">
        <v>35</v>
      </c>
      <c r="V8" s="38">
        <v>28</v>
      </c>
      <c r="W8" s="39">
        <v>17</v>
      </c>
    </row>
    <row r="9" spans="1:23" s="68" customFormat="1" ht="36" customHeight="1">
      <c r="A9" s="345" t="s">
        <v>183</v>
      </c>
      <c r="B9" s="35">
        <v>300</v>
      </c>
      <c r="C9" s="35">
        <v>170</v>
      </c>
      <c r="D9" s="35">
        <v>17</v>
      </c>
      <c r="E9" s="35" t="s">
        <v>15</v>
      </c>
      <c r="F9" s="35">
        <v>6</v>
      </c>
      <c r="G9" s="35">
        <v>107</v>
      </c>
      <c r="H9" s="35" t="s">
        <v>15</v>
      </c>
      <c r="I9" s="35" t="s">
        <v>15</v>
      </c>
      <c r="J9" s="35">
        <v>719</v>
      </c>
      <c r="K9" s="35">
        <v>328</v>
      </c>
      <c r="L9" s="35">
        <v>317</v>
      </c>
      <c r="M9" s="35">
        <v>11</v>
      </c>
      <c r="N9" s="35">
        <v>391</v>
      </c>
      <c r="O9" s="35">
        <v>391</v>
      </c>
      <c r="P9" s="35" t="s">
        <v>15</v>
      </c>
      <c r="Q9" s="35">
        <v>18585</v>
      </c>
      <c r="R9" s="35">
        <v>17861</v>
      </c>
      <c r="S9" s="35">
        <v>724</v>
      </c>
      <c r="T9" s="38">
        <v>74</v>
      </c>
      <c r="U9" s="38">
        <v>21</v>
      </c>
      <c r="V9" s="38">
        <v>53</v>
      </c>
      <c r="W9" s="39">
        <v>49</v>
      </c>
    </row>
    <row r="10" spans="1:23" s="68" customFormat="1" ht="36" customHeight="1">
      <c r="A10" s="346" t="s">
        <v>363</v>
      </c>
      <c r="B10" s="66">
        <f>SUM(C10:I10)</f>
        <v>68</v>
      </c>
      <c r="C10" s="66">
        <v>53</v>
      </c>
      <c r="D10" s="66">
        <v>10</v>
      </c>
      <c r="E10" s="70" t="s">
        <v>15</v>
      </c>
      <c r="F10" s="70" t="s">
        <v>15</v>
      </c>
      <c r="G10" s="66">
        <v>5</v>
      </c>
      <c r="H10" s="70" t="s">
        <v>15</v>
      </c>
      <c r="I10" s="70" t="s">
        <v>15</v>
      </c>
      <c r="J10" s="66">
        <f>K10+N10</f>
        <v>588</v>
      </c>
      <c r="K10" s="66">
        <f>SUM(L10:M10)</f>
        <v>336</v>
      </c>
      <c r="L10" s="66">
        <v>336</v>
      </c>
      <c r="M10" s="70" t="s">
        <v>15</v>
      </c>
      <c r="N10" s="66">
        <f>SUM(O10:P10)</f>
        <v>252</v>
      </c>
      <c r="O10" s="66">
        <v>252</v>
      </c>
      <c r="P10" s="70" t="s">
        <v>15</v>
      </c>
      <c r="Q10" s="66">
        <f>SUM(R10:S10)</f>
        <v>19080</v>
      </c>
      <c r="R10" s="66">
        <v>18552</v>
      </c>
      <c r="S10" s="66">
        <v>528</v>
      </c>
      <c r="T10" s="66">
        <f>SUM(U10:V10)</f>
        <v>68</v>
      </c>
      <c r="U10" s="66">
        <v>35</v>
      </c>
      <c r="V10" s="66">
        <v>33</v>
      </c>
      <c r="W10" s="67">
        <v>20</v>
      </c>
    </row>
    <row r="11" spans="1:23" s="68" customFormat="1" ht="36" customHeight="1">
      <c r="A11" s="192" t="s">
        <v>472</v>
      </c>
      <c r="B11" s="34">
        <v>444</v>
      </c>
      <c r="C11" s="34">
        <v>273</v>
      </c>
      <c r="D11" s="34">
        <v>65</v>
      </c>
      <c r="E11" s="34">
        <v>5</v>
      </c>
      <c r="F11" s="34">
        <v>8</v>
      </c>
      <c r="G11" s="34">
        <v>76</v>
      </c>
      <c r="H11" s="34" t="s">
        <v>2</v>
      </c>
      <c r="I11" s="34">
        <v>17</v>
      </c>
      <c r="J11" s="34">
        <v>558</v>
      </c>
      <c r="K11" s="34">
        <v>271</v>
      </c>
      <c r="L11" s="34">
        <v>271</v>
      </c>
      <c r="M11" s="34" t="s">
        <v>2</v>
      </c>
      <c r="N11" s="34">
        <v>287</v>
      </c>
      <c r="O11" s="34">
        <v>287</v>
      </c>
      <c r="P11" s="34" t="s">
        <v>2</v>
      </c>
      <c r="Q11" s="34">
        <v>20127</v>
      </c>
      <c r="R11" s="34">
        <v>19268</v>
      </c>
      <c r="S11" s="34">
        <v>859</v>
      </c>
      <c r="T11" s="34">
        <v>55</v>
      </c>
      <c r="U11" s="34">
        <v>21</v>
      </c>
      <c r="V11" s="34">
        <v>34</v>
      </c>
      <c r="W11" s="65">
        <v>34</v>
      </c>
    </row>
    <row r="12" spans="1:23" s="68" customFormat="1" ht="36" customHeight="1">
      <c r="A12" s="250" t="s">
        <v>763</v>
      </c>
      <c r="B12" s="34">
        <v>273</v>
      </c>
      <c r="C12" s="34">
        <v>217</v>
      </c>
      <c r="D12" s="34">
        <v>35</v>
      </c>
      <c r="E12" s="34">
        <v>2</v>
      </c>
      <c r="F12" s="34">
        <v>8</v>
      </c>
      <c r="G12" s="34">
        <v>9</v>
      </c>
      <c r="H12" s="34" t="s">
        <v>2</v>
      </c>
      <c r="I12" s="34">
        <v>2</v>
      </c>
      <c r="J12" s="34">
        <v>690</v>
      </c>
      <c r="K12" s="34">
        <v>354</v>
      </c>
      <c r="L12" s="34">
        <v>354</v>
      </c>
      <c r="M12" s="34" t="s">
        <v>2</v>
      </c>
      <c r="N12" s="34">
        <v>336</v>
      </c>
      <c r="O12" s="34">
        <v>336</v>
      </c>
      <c r="P12" s="34" t="s">
        <v>2</v>
      </c>
      <c r="Q12" s="34">
        <v>22556</v>
      </c>
      <c r="R12" s="34">
        <v>21975</v>
      </c>
      <c r="S12" s="34">
        <v>581</v>
      </c>
      <c r="T12" s="34">
        <v>53</v>
      </c>
      <c r="U12" s="34">
        <v>23</v>
      </c>
      <c r="V12" s="34">
        <v>30</v>
      </c>
      <c r="W12" s="65">
        <v>2</v>
      </c>
    </row>
    <row r="13" spans="1:23" s="68" customFormat="1" ht="15" customHeight="1">
      <c r="A13" s="289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9" ht="20.25" customHeight="1">
      <c r="A14" s="562" t="s">
        <v>81</v>
      </c>
      <c r="B14" s="562"/>
      <c r="C14" s="562"/>
      <c r="D14" s="562"/>
      <c r="E14" s="562"/>
      <c r="F14" s="562"/>
      <c r="G14" s="562"/>
      <c r="H14" s="562"/>
      <c r="I14" s="562"/>
    </row>
  </sheetData>
  <sheetProtection/>
  <mergeCells count="20">
    <mergeCell ref="K5:M5"/>
    <mergeCell ref="Q4:W4"/>
    <mergeCell ref="Q5:S5"/>
    <mergeCell ref="T5:V5"/>
    <mergeCell ref="W5:W6"/>
    <mergeCell ref="A1:I1"/>
    <mergeCell ref="A4:A6"/>
    <mergeCell ref="B4:I4"/>
    <mergeCell ref="J4:P4"/>
    <mergeCell ref="B5:B6"/>
    <mergeCell ref="C5:C6"/>
    <mergeCell ref="D5:D6"/>
    <mergeCell ref="E5:E6"/>
    <mergeCell ref="F5:F6"/>
    <mergeCell ref="N5:P5"/>
    <mergeCell ref="A14:I14"/>
    <mergeCell ref="H5:H6"/>
    <mergeCell ref="I5:I6"/>
    <mergeCell ref="J5:J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L14" sqref="L14"/>
    </sheetView>
  </sheetViews>
  <sheetFormatPr defaultColWidth="8.88671875" defaultRowHeight="13.5"/>
  <cols>
    <col min="1" max="1" width="8.88671875" style="1" customWidth="1"/>
    <col min="2" max="11" width="6.77734375" style="1" customWidth="1"/>
    <col min="12" max="16384" width="8.88671875" style="1" customWidth="1"/>
  </cols>
  <sheetData>
    <row r="1" spans="1:9" ht="20.25" customHeight="1">
      <c r="A1" s="558" t="s">
        <v>528</v>
      </c>
      <c r="B1" s="558"/>
      <c r="C1" s="558"/>
      <c r="D1" s="558"/>
      <c r="E1" s="558"/>
      <c r="F1" s="558"/>
      <c r="G1" s="558"/>
      <c r="H1" s="146"/>
      <c r="I1" s="146"/>
    </row>
    <row r="2" spans="1:9" ht="15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9" s="44" customFormat="1" ht="20.25" customHeight="1">
      <c r="A3" s="44" t="s">
        <v>529</v>
      </c>
      <c r="C3" s="148"/>
      <c r="D3" s="149"/>
      <c r="E3" s="149"/>
      <c r="F3" s="149"/>
      <c r="G3" s="149"/>
      <c r="H3" s="148"/>
      <c r="I3" s="148"/>
    </row>
    <row r="4" spans="1:11" s="44" customFormat="1" ht="27" customHeight="1">
      <c r="A4" s="493" t="s">
        <v>9</v>
      </c>
      <c r="B4" s="534" t="s">
        <v>530</v>
      </c>
      <c r="C4" s="534"/>
      <c r="D4" s="537" t="s">
        <v>531</v>
      </c>
      <c r="E4" s="565"/>
      <c r="F4" s="612" t="s">
        <v>532</v>
      </c>
      <c r="G4" s="612"/>
      <c r="H4" s="613" t="s">
        <v>833</v>
      </c>
      <c r="I4" s="614"/>
      <c r="J4" s="506" t="s">
        <v>533</v>
      </c>
      <c r="K4" s="559"/>
    </row>
    <row r="5" spans="1:11" s="44" customFormat="1" ht="27" customHeight="1">
      <c r="A5" s="503"/>
      <c r="B5" s="88" t="s">
        <v>534</v>
      </c>
      <c r="C5" s="153" t="s">
        <v>535</v>
      </c>
      <c r="D5" s="151" t="s">
        <v>536</v>
      </c>
      <c r="E5" s="151" t="s">
        <v>535</v>
      </c>
      <c r="F5" s="151" t="s">
        <v>536</v>
      </c>
      <c r="G5" s="151" t="s">
        <v>535</v>
      </c>
      <c r="H5" s="151" t="s">
        <v>536</v>
      </c>
      <c r="I5" s="151" t="s">
        <v>535</v>
      </c>
      <c r="J5" s="151" t="s">
        <v>536</v>
      </c>
      <c r="K5" s="152" t="s">
        <v>535</v>
      </c>
    </row>
    <row r="6" spans="1:11" s="7" customFormat="1" ht="33" customHeight="1">
      <c r="A6" s="15" t="s">
        <v>19</v>
      </c>
      <c r="B6" s="296">
        <v>58</v>
      </c>
      <c r="C6" s="125">
        <v>7963</v>
      </c>
      <c r="D6" s="115">
        <v>0</v>
      </c>
      <c r="E6" s="115">
        <v>0</v>
      </c>
      <c r="F6" s="133">
        <v>10</v>
      </c>
      <c r="G6" s="133">
        <v>3640</v>
      </c>
      <c r="H6" s="115">
        <v>0</v>
      </c>
      <c r="I6" s="147">
        <v>0</v>
      </c>
      <c r="J6" s="115">
        <v>0</v>
      </c>
      <c r="K6" s="147">
        <v>0</v>
      </c>
    </row>
    <row r="7" spans="1:11" s="7" customFormat="1" ht="33" customHeight="1">
      <c r="A7" s="15" t="s">
        <v>26</v>
      </c>
      <c r="B7" s="129">
        <v>55</v>
      </c>
      <c r="C7" s="129">
        <v>8577</v>
      </c>
      <c r="D7" s="115">
        <v>0</v>
      </c>
      <c r="E7" s="115">
        <v>0</v>
      </c>
      <c r="F7" s="129">
        <v>71</v>
      </c>
      <c r="G7" s="129">
        <v>1784</v>
      </c>
      <c r="H7" s="115">
        <v>0</v>
      </c>
      <c r="I7" s="147">
        <v>0</v>
      </c>
      <c r="J7" s="115">
        <v>0</v>
      </c>
      <c r="K7" s="147">
        <v>0</v>
      </c>
    </row>
    <row r="8" spans="1:11" s="7" customFormat="1" ht="33" customHeight="1">
      <c r="A8" s="15" t="s">
        <v>183</v>
      </c>
      <c r="B8" s="129">
        <v>157</v>
      </c>
      <c r="C8" s="129">
        <v>5403</v>
      </c>
      <c r="D8" s="129">
        <v>199</v>
      </c>
      <c r="E8" s="129">
        <v>199</v>
      </c>
      <c r="F8" s="129">
        <v>13</v>
      </c>
      <c r="G8" s="129">
        <v>556</v>
      </c>
      <c r="H8" s="115">
        <v>0</v>
      </c>
      <c r="I8" s="147">
        <v>0</v>
      </c>
      <c r="J8" s="115">
        <v>0</v>
      </c>
      <c r="K8" s="147">
        <v>0</v>
      </c>
    </row>
    <row r="9" spans="1:11" s="7" customFormat="1" ht="33" customHeight="1">
      <c r="A9" s="15" t="s">
        <v>363</v>
      </c>
      <c r="B9" s="129">
        <v>180</v>
      </c>
      <c r="C9" s="129">
        <v>4868</v>
      </c>
      <c r="D9" s="129">
        <v>15</v>
      </c>
      <c r="E9" s="129">
        <v>15</v>
      </c>
      <c r="F9" s="129">
        <v>13</v>
      </c>
      <c r="G9" s="129">
        <v>556</v>
      </c>
      <c r="H9" s="115">
        <v>0</v>
      </c>
      <c r="I9" s="147">
        <v>0</v>
      </c>
      <c r="J9" s="115">
        <v>0</v>
      </c>
      <c r="K9" s="147">
        <v>0</v>
      </c>
    </row>
    <row r="10" spans="1:11" s="7" customFormat="1" ht="33" customHeight="1">
      <c r="A10" s="15" t="s">
        <v>477</v>
      </c>
      <c r="B10" s="129">
        <v>155</v>
      </c>
      <c r="C10" s="129">
        <v>5886</v>
      </c>
      <c r="D10" s="129">
        <v>27</v>
      </c>
      <c r="E10" s="129">
        <v>27</v>
      </c>
      <c r="F10" s="129">
        <v>59</v>
      </c>
      <c r="G10" s="129">
        <v>2606</v>
      </c>
      <c r="H10" s="115">
        <v>0</v>
      </c>
      <c r="I10" s="147">
        <v>0</v>
      </c>
      <c r="J10" s="129">
        <v>254</v>
      </c>
      <c r="K10" s="130">
        <v>142</v>
      </c>
    </row>
    <row r="11" spans="1:11" s="7" customFormat="1" ht="33" customHeight="1">
      <c r="A11" s="415" t="s">
        <v>763</v>
      </c>
      <c r="B11" s="129">
        <v>88</v>
      </c>
      <c r="C11" s="129">
        <v>7424</v>
      </c>
      <c r="D11" s="129">
        <v>542</v>
      </c>
      <c r="E11" s="129">
        <v>542</v>
      </c>
      <c r="F11" s="129">
        <v>279</v>
      </c>
      <c r="G11" s="129">
        <v>1953</v>
      </c>
      <c r="H11" s="115">
        <v>13008</v>
      </c>
      <c r="I11" s="147">
        <v>542</v>
      </c>
      <c r="J11" s="129">
        <v>102</v>
      </c>
      <c r="K11" s="130">
        <v>170</v>
      </c>
    </row>
    <row r="12" spans="1:11" s="7" customFormat="1" ht="15" customHeight="1">
      <c r="A12" s="58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9" ht="20.25" customHeight="1">
      <c r="A13" s="18" t="s">
        <v>20</v>
      </c>
      <c r="B13" s="20"/>
      <c r="C13" s="20"/>
      <c r="D13" s="20"/>
      <c r="E13" s="20"/>
      <c r="F13" s="20"/>
      <c r="G13" s="20"/>
      <c r="H13" s="20"/>
      <c r="I13" s="20"/>
    </row>
    <row r="14" spans="1:9" ht="20.25" customHeight="1">
      <c r="A14" s="1" t="s">
        <v>82</v>
      </c>
      <c r="B14" s="18"/>
      <c r="C14" s="18"/>
      <c r="D14" s="18"/>
      <c r="E14" s="18"/>
      <c r="F14" s="18"/>
      <c r="G14" s="18"/>
      <c r="H14" s="18"/>
      <c r="I14" s="18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18.75" customHeight="1"/>
  </sheetData>
  <sheetProtection/>
  <mergeCells count="7">
    <mergeCell ref="J4:K4"/>
    <mergeCell ref="A1:G1"/>
    <mergeCell ref="A4:A5"/>
    <mergeCell ref="F4:G4"/>
    <mergeCell ref="B4:C4"/>
    <mergeCell ref="D4:E4"/>
    <mergeCell ref="H4:I4"/>
  </mergeCells>
  <printOptions/>
  <pageMargins left="0.7480314960629921" right="0.29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6" sqref="E16"/>
    </sheetView>
  </sheetViews>
  <sheetFormatPr defaultColWidth="8.88671875" defaultRowHeight="13.5"/>
  <cols>
    <col min="1" max="3" width="14.77734375" style="44" customWidth="1"/>
    <col min="4" max="16384" width="8.88671875" style="44" customWidth="1"/>
  </cols>
  <sheetData>
    <row r="1" spans="1:3" ht="20.25" customHeight="1">
      <c r="A1" s="558" t="s">
        <v>834</v>
      </c>
      <c r="B1" s="558"/>
      <c r="C1" s="558"/>
    </row>
    <row r="2" spans="1:3" ht="15" customHeight="1">
      <c r="A2" s="214"/>
      <c r="B2" s="214"/>
      <c r="C2" s="214"/>
    </row>
    <row r="3" spans="1:3" ht="20.25" customHeight="1">
      <c r="A3" s="542" t="s">
        <v>12</v>
      </c>
      <c r="B3" s="542"/>
      <c r="C3" s="542"/>
    </row>
    <row r="4" spans="1:3" ht="27" customHeight="1">
      <c r="A4" s="571" t="s">
        <v>537</v>
      </c>
      <c r="B4" s="543" t="s">
        <v>391</v>
      </c>
      <c r="C4" s="528"/>
    </row>
    <row r="5" spans="1:3" ht="27" customHeight="1">
      <c r="A5" s="572"/>
      <c r="B5" s="93" t="s">
        <v>392</v>
      </c>
      <c r="C5" s="46" t="s">
        <v>393</v>
      </c>
    </row>
    <row r="6" spans="1:3" s="68" customFormat="1" ht="36" customHeight="1">
      <c r="A6" s="169" t="s">
        <v>17</v>
      </c>
      <c r="B6" s="71">
        <v>301</v>
      </c>
      <c r="C6" s="216">
        <v>1588</v>
      </c>
    </row>
    <row r="7" spans="1:3" s="68" customFormat="1" ht="36" customHeight="1">
      <c r="A7" s="169" t="s">
        <v>18</v>
      </c>
      <c r="B7" s="71">
        <v>419</v>
      </c>
      <c r="C7" s="216">
        <v>1078</v>
      </c>
    </row>
    <row r="8" spans="1:3" s="68" customFormat="1" ht="36" customHeight="1">
      <c r="A8" s="169" t="s">
        <v>19</v>
      </c>
      <c r="B8" s="71">
        <v>611</v>
      </c>
      <c r="C8" s="216">
        <v>1593</v>
      </c>
    </row>
    <row r="9" spans="1:3" s="68" customFormat="1" ht="36" customHeight="1">
      <c r="A9" s="169" t="s">
        <v>26</v>
      </c>
      <c r="B9" s="71">
        <v>850</v>
      </c>
      <c r="C9" s="216">
        <v>1457</v>
      </c>
    </row>
    <row r="10" spans="1:3" s="68" customFormat="1" ht="36" customHeight="1">
      <c r="A10" s="169" t="s">
        <v>183</v>
      </c>
      <c r="B10" s="71">
        <v>893</v>
      </c>
      <c r="C10" s="216">
        <v>3098</v>
      </c>
    </row>
    <row r="11" spans="1:3" s="68" customFormat="1" ht="36" customHeight="1">
      <c r="A11" s="169" t="s">
        <v>363</v>
      </c>
      <c r="B11" s="71">
        <v>1013</v>
      </c>
      <c r="C11" s="216">
        <v>1984</v>
      </c>
    </row>
    <row r="12" spans="1:3" s="68" customFormat="1" ht="36" customHeight="1">
      <c r="A12" s="169" t="s">
        <v>424</v>
      </c>
      <c r="B12" s="71">
        <v>1196</v>
      </c>
      <c r="C12" s="216">
        <v>4220</v>
      </c>
    </row>
    <row r="13" spans="1:3" s="68" customFormat="1" ht="36" customHeight="1">
      <c r="A13" s="169" t="s">
        <v>777</v>
      </c>
      <c r="B13" s="451">
        <v>1174</v>
      </c>
      <c r="C13" s="216">
        <v>2111</v>
      </c>
    </row>
    <row r="14" spans="1:3" ht="19.5" customHeight="1">
      <c r="A14" s="347"/>
      <c r="B14" s="348"/>
      <c r="C14" s="348"/>
    </row>
    <row r="15" spans="1:3" ht="36" customHeight="1">
      <c r="A15" s="349" t="s">
        <v>773</v>
      </c>
      <c r="B15" s="458">
        <v>275</v>
      </c>
      <c r="C15" s="223">
        <v>554</v>
      </c>
    </row>
    <row r="16" spans="1:3" ht="36" customHeight="1">
      <c r="A16" s="349" t="s">
        <v>774</v>
      </c>
      <c r="B16" s="458">
        <v>276</v>
      </c>
      <c r="C16" s="223">
        <v>555</v>
      </c>
    </row>
    <row r="17" spans="1:3" ht="36" customHeight="1">
      <c r="A17" s="349" t="s">
        <v>775</v>
      </c>
      <c r="B17" s="458">
        <v>312</v>
      </c>
      <c r="C17" s="223">
        <v>502</v>
      </c>
    </row>
    <row r="18" spans="1:3" ht="36" customHeight="1">
      <c r="A18" s="349" t="s">
        <v>776</v>
      </c>
      <c r="B18" s="458">
        <v>311</v>
      </c>
      <c r="C18" s="223">
        <v>500</v>
      </c>
    </row>
    <row r="19" spans="1:3" ht="15" customHeight="1">
      <c r="A19" s="350"/>
      <c r="B19" s="350"/>
      <c r="C19" s="351"/>
    </row>
    <row r="20" spans="1:3" ht="20.25" customHeight="1">
      <c r="A20" s="148" t="s">
        <v>13</v>
      </c>
      <c r="B20" s="148"/>
      <c r="C20" s="352"/>
    </row>
  </sheetData>
  <sheetProtection/>
  <mergeCells count="4">
    <mergeCell ref="A1:C1"/>
    <mergeCell ref="A3:C3"/>
    <mergeCell ref="B4:C4"/>
    <mergeCell ref="A4:A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9" sqref="B9"/>
    </sheetView>
  </sheetViews>
  <sheetFormatPr defaultColWidth="8.88671875" defaultRowHeight="13.5"/>
  <cols>
    <col min="1" max="1" width="8.88671875" style="49" customWidth="1"/>
    <col min="2" max="12" width="6.77734375" style="49" customWidth="1"/>
    <col min="13" max="14" width="10.21484375" style="49" customWidth="1"/>
    <col min="15" max="16384" width="8.88671875" style="49" customWidth="1"/>
  </cols>
  <sheetData>
    <row r="1" spans="1:14" s="165" customFormat="1" ht="20.25" customHeight="1">
      <c r="A1" s="617" t="s">
        <v>835</v>
      </c>
      <c r="B1" s="617"/>
      <c r="C1" s="617"/>
      <c r="D1" s="617"/>
      <c r="E1" s="617"/>
      <c r="F1" s="617"/>
      <c r="G1" s="166"/>
      <c r="H1" s="167"/>
      <c r="I1" s="168"/>
      <c r="J1" s="166"/>
      <c r="K1" s="168"/>
      <c r="L1" s="166"/>
      <c r="M1" s="168"/>
      <c r="N1" s="166"/>
    </row>
    <row r="2" spans="1:14" ht="15" customHeight="1">
      <c r="A2" s="157"/>
      <c r="B2" s="155"/>
      <c r="C2" s="157"/>
      <c r="D2" s="155"/>
      <c r="E2" s="155"/>
      <c r="F2" s="157"/>
      <c r="G2" s="155"/>
      <c r="H2" s="157"/>
      <c r="I2" s="157"/>
      <c r="J2" s="155"/>
      <c r="K2" s="157"/>
      <c r="L2" s="155"/>
      <c r="M2" s="157"/>
      <c r="N2" s="155"/>
    </row>
    <row r="3" spans="1:14" ht="20.25" customHeight="1">
      <c r="A3" s="156" t="s">
        <v>487</v>
      </c>
      <c r="B3" s="155"/>
      <c r="C3" s="157"/>
      <c r="D3" s="155"/>
      <c r="E3" s="155"/>
      <c r="F3" s="156" t="s">
        <v>441</v>
      </c>
      <c r="G3" s="155"/>
      <c r="H3" s="156" t="s">
        <v>441</v>
      </c>
      <c r="I3" s="157"/>
      <c r="J3" s="155"/>
      <c r="K3" s="157"/>
      <c r="L3" s="155"/>
      <c r="M3" s="157"/>
      <c r="N3" s="155"/>
    </row>
    <row r="4" spans="1:12" s="94" customFormat="1" ht="21.75" customHeight="1">
      <c r="A4" s="532" t="s">
        <v>483</v>
      </c>
      <c r="B4" s="502" t="s">
        <v>255</v>
      </c>
      <c r="C4" s="543" t="s">
        <v>488</v>
      </c>
      <c r="D4" s="543"/>
      <c r="E4" s="543"/>
      <c r="F4" s="543"/>
      <c r="G4" s="543" t="s">
        <v>538</v>
      </c>
      <c r="H4" s="543"/>
      <c r="I4" s="543"/>
      <c r="J4" s="528"/>
      <c r="K4" s="543" t="s">
        <v>489</v>
      </c>
      <c r="L4" s="528"/>
    </row>
    <row r="5" spans="1:12" s="94" customFormat="1" ht="21.75" customHeight="1">
      <c r="A5" s="532"/>
      <c r="B5" s="600"/>
      <c r="C5" s="543" t="s">
        <v>233</v>
      </c>
      <c r="D5" s="502" t="s">
        <v>490</v>
      </c>
      <c r="E5" s="543"/>
      <c r="F5" s="543"/>
      <c r="G5" s="543" t="s">
        <v>233</v>
      </c>
      <c r="H5" s="502" t="s">
        <v>490</v>
      </c>
      <c r="I5" s="543"/>
      <c r="J5" s="543"/>
      <c r="K5" s="543" t="s">
        <v>299</v>
      </c>
      <c r="L5" s="528" t="s">
        <v>491</v>
      </c>
    </row>
    <row r="6" spans="1:12" s="94" customFormat="1" ht="21.75" customHeight="1">
      <c r="A6" s="532"/>
      <c r="B6" s="597"/>
      <c r="C6" s="543"/>
      <c r="D6" s="96"/>
      <c r="E6" s="93" t="s">
        <v>491</v>
      </c>
      <c r="F6" s="93" t="s">
        <v>484</v>
      </c>
      <c r="G6" s="543"/>
      <c r="H6" s="96"/>
      <c r="I6" s="93" t="s">
        <v>491</v>
      </c>
      <c r="J6" s="46" t="s">
        <v>484</v>
      </c>
      <c r="K6" s="543"/>
      <c r="L6" s="528"/>
    </row>
    <row r="7" spans="1:14" ht="28.5" customHeight="1">
      <c r="A7" s="169" t="s">
        <v>485</v>
      </c>
      <c r="B7" s="71">
        <v>208032</v>
      </c>
      <c r="C7" s="71">
        <v>3904</v>
      </c>
      <c r="D7" s="71">
        <v>99870</v>
      </c>
      <c r="E7" s="71">
        <v>40602</v>
      </c>
      <c r="F7" s="71">
        <v>59268</v>
      </c>
      <c r="G7" s="71">
        <v>47</v>
      </c>
      <c r="H7" s="71">
        <v>9411</v>
      </c>
      <c r="I7" s="71">
        <v>3373</v>
      </c>
      <c r="J7" s="71">
        <v>6038</v>
      </c>
      <c r="K7" s="71">
        <v>43069</v>
      </c>
      <c r="L7" s="114">
        <v>98751</v>
      </c>
      <c r="M7" s="159"/>
      <c r="N7" s="159"/>
    </row>
    <row r="8" spans="1:14" ht="28.5" customHeight="1">
      <c r="A8" s="169" t="s">
        <v>486</v>
      </c>
      <c r="B8" s="71">
        <v>203543</v>
      </c>
      <c r="C8" s="71">
        <v>4101</v>
      </c>
      <c r="D8" s="71">
        <v>101386</v>
      </c>
      <c r="E8" s="71">
        <v>41810</v>
      </c>
      <c r="F8" s="71">
        <v>59576</v>
      </c>
      <c r="G8" s="71">
        <v>47</v>
      </c>
      <c r="H8" s="71">
        <v>8933</v>
      </c>
      <c r="I8" s="71">
        <v>3335</v>
      </c>
      <c r="J8" s="71">
        <v>5598</v>
      </c>
      <c r="K8" s="71">
        <v>42567</v>
      </c>
      <c r="L8" s="114">
        <v>93224</v>
      </c>
      <c r="M8" s="159"/>
      <c r="N8" s="159"/>
    </row>
    <row r="9" spans="1:19" ht="28.5" customHeight="1">
      <c r="A9" s="169" t="s">
        <v>424</v>
      </c>
      <c r="B9" s="71">
        <v>199063</v>
      </c>
      <c r="C9" s="71">
        <v>4204</v>
      </c>
      <c r="D9" s="71">
        <v>103465</v>
      </c>
      <c r="E9" s="71">
        <v>43875</v>
      </c>
      <c r="F9" s="71">
        <v>59590</v>
      </c>
      <c r="G9" s="71">
        <v>46</v>
      </c>
      <c r="H9" s="71">
        <v>8786</v>
      </c>
      <c r="I9" s="71">
        <v>3307</v>
      </c>
      <c r="J9" s="71">
        <v>5479</v>
      </c>
      <c r="K9" s="71">
        <v>41090</v>
      </c>
      <c r="L9" s="114">
        <v>86812</v>
      </c>
      <c r="M9" s="160"/>
      <c r="N9" s="160"/>
      <c r="O9" s="161"/>
      <c r="P9" s="161"/>
      <c r="Q9" s="161"/>
      <c r="R9" s="161"/>
      <c r="S9" s="161"/>
    </row>
    <row r="10" spans="1:19" ht="28.5" customHeight="1">
      <c r="A10" s="277" t="s">
        <v>772</v>
      </c>
      <c r="B10" s="416">
        <f>D10+H10+L10</f>
        <v>210724</v>
      </c>
      <c r="C10" s="417">
        <v>4424</v>
      </c>
      <c r="D10" s="416">
        <f>SUM(E10:F10)</f>
        <v>115978</v>
      </c>
      <c r="E10" s="410">
        <v>46196</v>
      </c>
      <c r="F10" s="418">
        <v>69782</v>
      </c>
      <c r="G10" s="410">
        <v>47</v>
      </c>
      <c r="H10" s="410">
        <f>SUM(I10:J10)</f>
        <v>11421</v>
      </c>
      <c r="I10" s="419">
        <v>3450</v>
      </c>
      <c r="J10" s="410">
        <v>7971</v>
      </c>
      <c r="K10" s="418">
        <v>40818</v>
      </c>
      <c r="L10" s="420">
        <v>83325</v>
      </c>
      <c r="M10" s="160"/>
      <c r="N10" s="160"/>
      <c r="O10" s="161"/>
      <c r="P10" s="161"/>
      <c r="Q10" s="161"/>
      <c r="R10" s="161"/>
      <c r="S10" s="161"/>
    </row>
    <row r="11" spans="1:19" ht="15" customHeight="1">
      <c r="A11" s="182"/>
      <c r="B11" s="515"/>
      <c r="C11" s="516"/>
      <c r="D11" s="515"/>
      <c r="E11" s="160"/>
      <c r="F11" s="517"/>
      <c r="G11" s="160"/>
      <c r="H11" s="160"/>
      <c r="I11" s="518"/>
      <c r="J11" s="160"/>
      <c r="K11" s="517"/>
      <c r="L11" s="518"/>
      <c r="M11" s="160"/>
      <c r="N11" s="160"/>
      <c r="O11" s="161"/>
      <c r="P11" s="161"/>
      <c r="Q11" s="161"/>
      <c r="R11" s="161"/>
      <c r="S11" s="161"/>
    </row>
    <row r="12" spans="1:14" s="68" customFormat="1" ht="20.25" customHeight="1">
      <c r="A12" s="156" t="s">
        <v>492</v>
      </c>
      <c r="B12" s="155"/>
      <c r="C12" s="157"/>
      <c r="D12" s="155"/>
      <c r="E12" s="155"/>
      <c r="F12" s="157"/>
      <c r="G12" s="155"/>
      <c r="H12" s="157"/>
      <c r="J12" s="157"/>
      <c r="K12" s="157"/>
      <c r="L12" s="155"/>
      <c r="M12" s="157"/>
      <c r="N12" s="155"/>
    </row>
    <row r="13" spans="1:14" s="68" customFormat="1" ht="20.25" customHeight="1">
      <c r="A13" s="156" t="s">
        <v>493</v>
      </c>
      <c r="B13" s="155"/>
      <c r="C13" s="157"/>
      <c r="D13" s="155"/>
      <c r="E13" s="155"/>
      <c r="F13" s="157"/>
      <c r="G13" s="155"/>
      <c r="H13" s="157"/>
      <c r="J13" s="157"/>
      <c r="K13" s="157"/>
      <c r="L13" s="155"/>
      <c r="M13" s="157"/>
      <c r="N13" s="155"/>
    </row>
    <row r="14" spans="1:14" s="68" customFormat="1" ht="20.25" customHeight="1">
      <c r="A14" s="156" t="s">
        <v>494</v>
      </c>
      <c r="B14" s="155"/>
      <c r="C14" s="157"/>
      <c r="D14" s="155"/>
      <c r="E14" s="155"/>
      <c r="F14" s="157"/>
      <c r="G14" s="155"/>
      <c r="H14" s="157"/>
      <c r="I14" s="157"/>
      <c r="J14" s="155"/>
      <c r="K14" s="157"/>
      <c r="L14" s="155"/>
      <c r="M14" s="157"/>
      <c r="N14" s="155"/>
    </row>
    <row r="15" spans="1:14" s="164" customFormat="1" ht="19.5" customHeight="1">
      <c r="A15" s="616"/>
      <c r="B15" s="616"/>
      <c r="C15" s="616"/>
      <c r="D15" s="616"/>
      <c r="E15" s="94"/>
      <c r="F15" s="163"/>
      <c r="G15" s="94"/>
      <c r="H15" s="163"/>
      <c r="I15" s="163"/>
      <c r="J15" s="94"/>
      <c r="K15" s="163"/>
      <c r="L15" s="94"/>
      <c r="M15" s="163"/>
      <c r="N15" s="94"/>
    </row>
    <row r="16" spans="1:14" s="164" customFormat="1" ht="19.5" customHeight="1">
      <c r="A16" s="615"/>
      <c r="B16" s="615"/>
      <c r="C16" s="615"/>
      <c r="D16" s="615"/>
      <c r="E16" s="94"/>
      <c r="F16" s="163"/>
      <c r="G16" s="94"/>
      <c r="H16" s="163"/>
      <c r="I16" s="163"/>
      <c r="J16" s="94"/>
      <c r="K16" s="163"/>
      <c r="L16" s="94"/>
      <c r="M16" s="163"/>
      <c r="N16" s="94"/>
    </row>
    <row r="17" spans="2:3" ht="11.25">
      <c r="B17" s="48"/>
      <c r="C17" s="163"/>
    </row>
    <row r="18" spans="1:3" ht="19.5" customHeight="1">
      <c r="A18" s="156"/>
      <c r="C18" s="157"/>
    </row>
    <row r="19" spans="1:14" ht="19.5" customHeight="1">
      <c r="A19" s="157"/>
      <c r="B19" s="155"/>
      <c r="E19" s="155"/>
      <c r="F19" s="157"/>
      <c r="G19" s="155"/>
      <c r="H19" s="157"/>
      <c r="I19" s="157"/>
      <c r="J19" s="155"/>
      <c r="K19" s="157"/>
      <c r="L19" s="155"/>
      <c r="M19" s="157"/>
      <c r="N19" s="155"/>
    </row>
    <row r="20" ht="19.5" customHeight="1"/>
    <row r="21" ht="19.5" customHeight="1"/>
  </sheetData>
  <sheetProtection/>
  <mergeCells count="14">
    <mergeCell ref="A1:F1"/>
    <mergeCell ref="H5:J5"/>
    <mergeCell ref="K5:K6"/>
    <mergeCell ref="L5:L6"/>
    <mergeCell ref="G4:J4"/>
    <mergeCell ref="K4:L4"/>
    <mergeCell ref="G5:G6"/>
    <mergeCell ref="A16:D16"/>
    <mergeCell ref="B4:B6"/>
    <mergeCell ref="C4:F4"/>
    <mergeCell ref="C5:C6"/>
    <mergeCell ref="D5:F5"/>
    <mergeCell ref="A15:D15"/>
    <mergeCell ref="A4:A6"/>
  </mergeCells>
  <printOptions/>
  <pageMargins left="0.71" right="0.2" top="0.54" bottom="0.24" header="0.5118110236220472" footer="0.2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0" sqref="G20"/>
    </sheetView>
  </sheetViews>
  <sheetFormatPr defaultColWidth="8.88671875" defaultRowHeight="13.5"/>
  <cols>
    <col min="1" max="7" width="9.3359375" style="0" customWidth="1"/>
  </cols>
  <sheetData>
    <row r="1" spans="1:7" ht="20.25" customHeight="1">
      <c r="A1" s="618" t="s">
        <v>836</v>
      </c>
      <c r="B1" s="618"/>
      <c r="C1" s="618"/>
      <c r="D1" s="618"/>
      <c r="E1" s="618"/>
      <c r="F1" s="618"/>
      <c r="G1" s="618"/>
    </row>
    <row r="2" spans="1:7" ht="15" customHeight="1">
      <c r="A2" s="5"/>
      <c r="B2" s="5"/>
      <c r="C2" s="5"/>
      <c r="D2" s="5"/>
      <c r="E2" s="5"/>
      <c r="F2" s="5"/>
      <c r="G2" s="5"/>
    </row>
    <row r="3" spans="1:7" ht="20.25" customHeight="1">
      <c r="A3" s="619" t="s">
        <v>227</v>
      </c>
      <c r="B3" s="619"/>
      <c r="C3" s="619"/>
      <c r="D3" s="619"/>
      <c r="E3" s="619"/>
      <c r="F3" s="619"/>
      <c r="G3" s="619"/>
    </row>
    <row r="4" spans="1:7" ht="24.75" customHeight="1">
      <c r="A4" s="620" t="s">
        <v>228</v>
      </c>
      <c r="B4" s="622" t="s">
        <v>229</v>
      </c>
      <c r="C4" s="624" t="s">
        <v>230</v>
      </c>
      <c r="D4" s="625"/>
      <c r="E4" s="626" t="s">
        <v>231</v>
      </c>
      <c r="F4" s="627" t="s">
        <v>232</v>
      </c>
      <c r="G4" s="624" t="s">
        <v>440</v>
      </c>
    </row>
    <row r="5" spans="1:7" ht="24.75" customHeight="1">
      <c r="A5" s="621"/>
      <c r="B5" s="623"/>
      <c r="C5" s="28" t="s">
        <v>233</v>
      </c>
      <c r="D5" s="29" t="s">
        <v>234</v>
      </c>
      <c r="E5" s="626"/>
      <c r="F5" s="627"/>
      <c r="G5" s="624"/>
    </row>
    <row r="6" spans="1:7" ht="24.75" customHeight="1">
      <c r="A6" s="41" t="s">
        <v>112</v>
      </c>
      <c r="B6" s="102">
        <v>90212</v>
      </c>
      <c r="C6" s="102">
        <v>3541</v>
      </c>
      <c r="D6" s="102">
        <v>31529</v>
      </c>
      <c r="E6" s="102">
        <v>58450</v>
      </c>
      <c r="F6" s="102">
        <v>120</v>
      </c>
      <c r="G6" s="100">
        <v>113</v>
      </c>
    </row>
    <row r="7" spans="1:7" ht="24.75" customHeight="1">
      <c r="A7" s="16" t="s">
        <v>113</v>
      </c>
      <c r="B7" s="171">
        <v>91120</v>
      </c>
      <c r="C7" s="171">
        <v>3791</v>
      </c>
      <c r="D7" s="172">
        <v>33301</v>
      </c>
      <c r="E7" s="171">
        <v>57575</v>
      </c>
      <c r="F7" s="173">
        <v>118</v>
      </c>
      <c r="G7" s="172">
        <v>126</v>
      </c>
    </row>
    <row r="8" spans="1:7" ht="24.75" customHeight="1">
      <c r="A8" s="16" t="s">
        <v>183</v>
      </c>
      <c r="B8" s="171">
        <v>86602</v>
      </c>
      <c r="C8" s="171">
        <v>3955</v>
      </c>
      <c r="D8" s="172">
        <v>33207</v>
      </c>
      <c r="E8" s="171">
        <v>53135</v>
      </c>
      <c r="F8" s="173">
        <v>92</v>
      </c>
      <c r="G8" s="172">
        <v>168</v>
      </c>
    </row>
    <row r="9" spans="1:7" ht="24.75" customHeight="1">
      <c r="A9" s="15" t="s">
        <v>365</v>
      </c>
      <c r="B9" s="133">
        <v>84919</v>
      </c>
      <c r="C9" s="133">
        <v>4182</v>
      </c>
      <c r="D9" s="133">
        <v>34092</v>
      </c>
      <c r="E9" s="133">
        <v>50503</v>
      </c>
      <c r="F9" s="98">
        <v>117</v>
      </c>
      <c r="G9" s="174">
        <v>207</v>
      </c>
    </row>
    <row r="10" spans="1:7" ht="24.75" customHeight="1">
      <c r="A10" s="15" t="s">
        <v>424</v>
      </c>
      <c r="B10" s="133">
        <v>85538</v>
      </c>
      <c r="C10" s="133">
        <v>4380</v>
      </c>
      <c r="D10" s="133">
        <v>35459</v>
      </c>
      <c r="E10" s="133">
        <v>49525</v>
      </c>
      <c r="F10" s="98">
        <v>300</v>
      </c>
      <c r="G10" s="174">
        <v>254</v>
      </c>
    </row>
    <row r="11" spans="1:7" ht="24.75" customHeight="1">
      <c r="A11" s="415" t="s">
        <v>778</v>
      </c>
      <c r="B11" s="421">
        <f>SUM(D11:G11)</f>
        <v>85825</v>
      </c>
      <c r="C11" s="421">
        <v>4551</v>
      </c>
      <c r="D11" s="421">
        <v>36443</v>
      </c>
      <c r="E11" s="421">
        <v>48503</v>
      </c>
      <c r="F11" s="421">
        <v>566</v>
      </c>
      <c r="G11" s="422">
        <v>313</v>
      </c>
    </row>
    <row r="12" spans="1:7" ht="13.5" customHeight="1">
      <c r="A12" s="58"/>
      <c r="B12" s="519"/>
      <c r="C12" s="519"/>
      <c r="D12" s="519"/>
      <c r="E12" s="519"/>
      <c r="F12" s="519"/>
      <c r="G12" s="519"/>
    </row>
    <row r="13" spans="1:7" ht="20.25" customHeight="1">
      <c r="A13" s="18" t="s">
        <v>235</v>
      </c>
      <c r="B13" s="18"/>
      <c r="C13" s="18"/>
      <c r="D13" s="18"/>
      <c r="E13" s="18"/>
      <c r="F13" s="18"/>
      <c r="G13" s="18"/>
    </row>
  </sheetData>
  <sheetProtection/>
  <mergeCells count="8">
    <mergeCell ref="A1:G1"/>
    <mergeCell ref="A3:G3"/>
    <mergeCell ref="A4:A5"/>
    <mergeCell ref="B4:B5"/>
    <mergeCell ref="C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19"/>
  <sheetViews>
    <sheetView zoomScalePageLayoutView="0" workbookViewId="0" topLeftCell="M1">
      <selection activeCell="X18" sqref="X18"/>
    </sheetView>
  </sheetViews>
  <sheetFormatPr defaultColWidth="8.88671875" defaultRowHeight="13.5"/>
  <cols>
    <col min="1" max="1" width="8.88671875" style="45" customWidth="1"/>
    <col min="2" max="23" width="5.99609375" style="45" customWidth="1"/>
    <col min="24" max="16384" width="8.88671875" style="45" customWidth="1"/>
  </cols>
  <sheetData>
    <row r="1" spans="1:15" s="175" customFormat="1" ht="20.25" customHeight="1">
      <c r="A1" s="558" t="s">
        <v>837</v>
      </c>
      <c r="B1" s="558"/>
      <c r="C1" s="558"/>
      <c r="D1" s="558"/>
      <c r="E1" s="558"/>
      <c r="F1" s="558"/>
      <c r="G1" s="558"/>
      <c r="H1" s="558"/>
      <c r="J1" s="176"/>
      <c r="K1" s="176"/>
      <c r="L1" s="176"/>
      <c r="M1" s="176"/>
      <c r="N1" s="176"/>
      <c r="O1" s="176"/>
    </row>
    <row r="2" spans="10:15" s="175" customFormat="1" ht="15" customHeight="1">
      <c r="J2" s="176"/>
      <c r="K2" s="176"/>
      <c r="L2" s="176"/>
      <c r="M2" s="176"/>
      <c r="N2" s="176"/>
      <c r="O2" s="176"/>
    </row>
    <row r="3" ht="20.25" customHeight="1">
      <c r="A3" s="44" t="s">
        <v>495</v>
      </c>
    </row>
    <row r="4" spans="1:23" s="177" customFormat="1" ht="19.5" customHeight="1">
      <c r="A4" s="532" t="s">
        <v>167</v>
      </c>
      <c r="B4" s="589" t="s">
        <v>100</v>
      </c>
      <c r="C4" s="587"/>
      <c r="D4" s="589" t="s">
        <v>496</v>
      </c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87"/>
      <c r="R4" s="543" t="s">
        <v>497</v>
      </c>
      <c r="S4" s="543"/>
      <c r="T4" s="543"/>
      <c r="U4" s="543"/>
      <c r="V4" s="543"/>
      <c r="W4" s="528"/>
    </row>
    <row r="5" spans="1:23" s="177" customFormat="1" ht="19.5" customHeight="1">
      <c r="A5" s="532"/>
      <c r="B5" s="629"/>
      <c r="C5" s="601"/>
      <c r="D5" s="528" t="s">
        <v>498</v>
      </c>
      <c r="E5" s="505"/>
      <c r="F5" s="505"/>
      <c r="G5" s="505"/>
      <c r="H5" s="505"/>
      <c r="I5" s="505"/>
      <c r="J5" s="505"/>
      <c r="K5" s="505"/>
      <c r="L5" s="505"/>
      <c r="M5" s="532"/>
      <c r="N5" s="543" t="s">
        <v>499</v>
      </c>
      <c r="O5" s="543"/>
      <c r="P5" s="543" t="s">
        <v>500</v>
      </c>
      <c r="Q5" s="543"/>
      <c r="R5" s="589" t="s">
        <v>501</v>
      </c>
      <c r="S5" s="587"/>
      <c r="T5" s="589" t="s">
        <v>502</v>
      </c>
      <c r="U5" s="587"/>
      <c r="V5" s="589" t="s">
        <v>503</v>
      </c>
      <c r="W5" s="495"/>
    </row>
    <row r="6" spans="1:23" s="177" customFormat="1" ht="19.5" customHeight="1">
      <c r="A6" s="532"/>
      <c r="B6" s="598"/>
      <c r="C6" s="588"/>
      <c r="D6" s="543" t="s">
        <v>539</v>
      </c>
      <c r="E6" s="543"/>
      <c r="F6" s="543" t="s">
        <v>540</v>
      </c>
      <c r="G6" s="543"/>
      <c r="H6" s="543" t="s">
        <v>541</v>
      </c>
      <c r="I6" s="543"/>
      <c r="J6" s="543" t="s">
        <v>542</v>
      </c>
      <c r="K6" s="543"/>
      <c r="L6" s="543" t="s">
        <v>543</v>
      </c>
      <c r="M6" s="543"/>
      <c r="N6" s="543"/>
      <c r="O6" s="543"/>
      <c r="P6" s="543"/>
      <c r="Q6" s="543"/>
      <c r="R6" s="598"/>
      <c r="S6" s="588"/>
      <c r="T6" s="598"/>
      <c r="U6" s="588"/>
      <c r="V6" s="598"/>
      <c r="W6" s="599"/>
    </row>
    <row r="7" spans="1:23" s="177" customFormat="1" ht="19.5" customHeight="1">
      <c r="A7" s="532"/>
      <c r="B7" s="93" t="s">
        <v>504</v>
      </c>
      <c r="C7" s="93" t="s">
        <v>505</v>
      </c>
      <c r="D7" s="93" t="s">
        <v>504</v>
      </c>
      <c r="E7" s="93" t="s">
        <v>506</v>
      </c>
      <c r="F7" s="93" t="s">
        <v>504</v>
      </c>
      <c r="G7" s="93" t="s">
        <v>506</v>
      </c>
      <c r="H7" s="93" t="s">
        <v>504</v>
      </c>
      <c r="I7" s="93" t="s">
        <v>506</v>
      </c>
      <c r="J7" s="93" t="s">
        <v>504</v>
      </c>
      <c r="K7" s="93" t="s">
        <v>506</v>
      </c>
      <c r="L7" s="93" t="s">
        <v>504</v>
      </c>
      <c r="M7" s="93" t="s">
        <v>506</v>
      </c>
      <c r="N7" s="150" t="s">
        <v>504</v>
      </c>
      <c r="O7" s="93" t="s">
        <v>505</v>
      </c>
      <c r="P7" s="150" t="s">
        <v>504</v>
      </c>
      <c r="Q7" s="93" t="s">
        <v>505</v>
      </c>
      <c r="R7" s="150" t="s">
        <v>504</v>
      </c>
      <c r="S7" s="93" t="s">
        <v>505</v>
      </c>
      <c r="T7" s="150" t="s">
        <v>504</v>
      </c>
      <c r="U7" s="93" t="s">
        <v>505</v>
      </c>
      <c r="V7" s="150" t="s">
        <v>504</v>
      </c>
      <c r="W7" s="46" t="s">
        <v>505</v>
      </c>
    </row>
    <row r="8" spans="1:55" s="44" customFormat="1" ht="21.75" customHeight="1">
      <c r="A8" s="169" t="s">
        <v>485</v>
      </c>
      <c r="B8" s="183">
        <v>13630</v>
      </c>
      <c r="C8" s="183">
        <v>30920</v>
      </c>
      <c r="D8" s="183">
        <v>1261</v>
      </c>
      <c r="E8" s="183">
        <v>5378</v>
      </c>
      <c r="F8" s="184">
        <v>59</v>
      </c>
      <c r="G8" s="184">
        <v>178</v>
      </c>
      <c r="H8" s="183">
        <v>8107</v>
      </c>
      <c r="I8" s="183">
        <v>14743</v>
      </c>
      <c r="J8" s="183">
        <v>1243</v>
      </c>
      <c r="K8" s="183">
        <v>4074</v>
      </c>
      <c r="L8" s="184">
        <v>6</v>
      </c>
      <c r="M8" s="184">
        <v>6</v>
      </c>
      <c r="N8" s="183">
        <v>418</v>
      </c>
      <c r="O8" s="183">
        <v>1387</v>
      </c>
      <c r="P8" s="183">
        <v>1972</v>
      </c>
      <c r="Q8" s="183">
        <v>3898</v>
      </c>
      <c r="R8" s="183">
        <v>33</v>
      </c>
      <c r="S8" s="183">
        <v>303</v>
      </c>
      <c r="T8" s="183">
        <v>447</v>
      </c>
      <c r="U8" s="183">
        <v>860</v>
      </c>
      <c r="V8" s="183">
        <v>84</v>
      </c>
      <c r="W8" s="185">
        <v>93</v>
      </c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</row>
    <row r="9" spans="1:55" s="44" customFormat="1" ht="21.75" customHeight="1">
      <c r="A9" s="169" t="s">
        <v>486</v>
      </c>
      <c r="B9" s="183">
        <v>15330</v>
      </c>
      <c r="C9" s="183">
        <v>38057</v>
      </c>
      <c r="D9" s="183">
        <v>8435</v>
      </c>
      <c r="E9" s="183">
        <v>16881</v>
      </c>
      <c r="F9" s="184">
        <v>174</v>
      </c>
      <c r="G9" s="184">
        <v>911</v>
      </c>
      <c r="H9" s="183">
        <v>1933</v>
      </c>
      <c r="I9" s="183">
        <v>7479</v>
      </c>
      <c r="J9" s="183">
        <v>1544</v>
      </c>
      <c r="K9" s="183">
        <v>5363</v>
      </c>
      <c r="L9" s="184">
        <v>10</v>
      </c>
      <c r="M9" s="184">
        <v>11</v>
      </c>
      <c r="N9" s="183">
        <v>413</v>
      </c>
      <c r="O9" s="183">
        <v>1401</v>
      </c>
      <c r="P9" s="183">
        <v>2189</v>
      </c>
      <c r="Q9" s="183">
        <v>4461</v>
      </c>
      <c r="R9" s="183">
        <v>25</v>
      </c>
      <c r="S9" s="183">
        <v>250</v>
      </c>
      <c r="T9" s="183">
        <v>499</v>
      </c>
      <c r="U9" s="183">
        <v>1134</v>
      </c>
      <c r="V9" s="183">
        <v>108</v>
      </c>
      <c r="W9" s="185">
        <v>167</v>
      </c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</row>
    <row r="10" spans="1:55" s="44" customFormat="1" ht="21.75" customHeight="1">
      <c r="A10" s="169" t="s">
        <v>507</v>
      </c>
      <c r="B10" s="184">
        <f>D10+H10++J10+N10+P10+R10+T10+V10+L10+F10</f>
        <v>16612</v>
      </c>
      <c r="C10" s="184">
        <f>E10+I10++K10+O10+Q10+S10+U10+W10+M10+G10</f>
        <v>44417</v>
      </c>
      <c r="D10" s="184">
        <v>8298</v>
      </c>
      <c r="E10" s="184">
        <v>17210</v>
      </c>
      <c r="F10" s="184">
        <v>301</v>
      </c>
      <c r="G10" s="184">
        <v>1828</v>
      </c>
      <c r="H10" s="184">
        <v>2742</v>
      </c>
      <c r="I10" s="184">
        <v>10525</v>
      </c>
      <c r="J10" s="184">
        <v>1773</v>
      </c>
      <c r="K10" s="184">
        <v>6504</v>
      </c>
      <c r="L10" s="184">
        <v>13</v>
      </c>
      <c r="M10" s="184">
        <v>20</v>
      </c>
      <c r="N10" s="184">
        <v>436</v>
      </c>
      <c r="O10" s="184">
        <v>1562</v>
      </c>
      <c r="P10" s="184">
        <v>2375</v>
      </c>
      <c r="Q10" s="184">
        <v>5040</v>
      </c>
      <c r="R10" s="184">
        <v>30</v>
      </c>
      <c r="S10" s="184">
        <v>253</v>
      </c>
      <c r="T10" s="184">
        <v>553</v>
      </c>
      <c r="U10" s="184">
        <v>1328</v>
      </c>
      <c r="V10" s="184">
        <v>91</v>
      </c>
      <c r="W10" s="186">
        <v>147</v>
      </c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</row>
    <row r="11" spans="1:55" s="44" customFormat="1" ht="21.75" customHeight="1">
      <c r="A11" s="277" t="s">
        <v>777</v>
      </c>
      <c r="B11" s="184">
        <f>D11+H11++J11+N11+P11+R11+T11+V11+L11+F11</f>
        <v>17859</v>
      </c>
      <c r="C11" s="184">
        <f>E11+I11++K11+O11+Q11+S11+U11+W11+M11+G11</f>
        <v>50535.022300000004</v>
      </c>
      <c r="D11" s="184">
        <v>8180</v>
      </c>
      <c r="E11" s="184">
        <v>17415.158</v>
      </c>
      <c r="F11" s="184">
        <v>417</v>
      </c>
      <c r="G11" s="184">
        <v>2790.3733</v>
      </c>
      <c r="H11" s="184">
        <v>3564</v>
      </c>
      <c r="I11" s="184">
        <v>13533.099</v>
      </c>
      <c r="J11" s="184">
        <v>1950</v>
      </c>
      <c r="K11" s="184">
        <v>7598.77</v>
      </c>
      <c r="L11" s="184">
        <v>20</v>
      </c>
      <c r="M11" s="184">
        <v>32.022</v>
      </c>
      <c r="N11" s="184">
        <v>457</v>
      </c>
      <c r="O11" s="184">
        <v>1649.623</v>
      </c>
      <c r="P11" s="184">
        <v>2571</v>
      </c>
      <c r="Q11" s="184">
        <v>5591.287</v>
      </c>
      <c r="R11" s="184">
        <v>31</v>
      </c>
      <c r="S11" s="184">
        <v>320.574</v>
      </c>
      <c r="T11" s="184">
        <v>552</v>
      </c>
      <c r="U11" s="184">
        <v>1447.498</v>
      </c>
      <c r="V11" s="184">
        <v>117</v>
      </c>
      <c r="W11" s="186">
        <v>156.618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</row>
    <row r="12" spans="1:55" s="44" customFormat="1" ht="15" customHeight="1">
      <c r="A12" s="182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</row>
    <row r="13" spans="1:10" ht="20.25" customHeight="1">
      <c r="A13" s="628" t="s">
        <v>508</v>
      </c>
      <c r="B13" s="628"/>
      <c r="C13" s="628"/>
      <c r="D13" s="180"/>
      <c r="E13" s="180"/>
      <c r="F13" s="180"/>
      <c r="G13" s="180"/>
      <c r="H13" s="180"/>
      <c r="I13" s="180"/>
      <c r="J13" s="180"/>
    </row>
    <row r="14" spans="1:10" ht="20.25" customHeight="1">
      <c r="A14" s="180" t="s">
        <v>509</v>
      </c>
      <c r="B14" s="180"/>
      <c r="C14" s="180"/>
      <c r="D14" s="180"/>
      <c r="E14" s="180"/>
      <c r="F14" s="180"/>
      <c r="G14" s="180"/>
      <c r="H14" s="180"/>
      <c r="I14" s="180"/>
      <c r="J14" s="180"/>
    </row>
    <row r="15" ht="20.25" customHeight="1">
      <c r="A15" s="181" t="s">
        <v>510</v>
      </c>
    </row>
    <row r="16" ht="20.25" customHeight="1">
      <c r="A16" s="181" t="s">
        <v>511</v>
      </c>
    </row>
    <row r="17" ht="20.25" customHeight="1">
      <c r="A17" s="181" t="s">
        <v>512</v>
      </c>
    </row>
    <row r="18" ht="20.25" customHeight="1">
      <c r="A18" s="181" t="s">
        <v>513</v>
      </c>
    </row>
    <row r="19" ht="20.25" customHeight="1">
      <c r="A19" s="181" t="s">
        <v>514</v>
      </c>
    </row>
  </sheetData>
  <sheetProtection/>
  <mergeCells count="17">
    <mergeCell ref="A1:H1"/>
    <mergeCell ref="A13:C13"/>
    <mergeCell ref="A4:A7"/>
    <mergeCell ref="B4:C6"/>
    <mergeCell ref="H6:I6"/>
    <mergeCell ref="D6:E6"/>
    <mergeCell ref="D4:Q4"/>
    <mergeCell ref="D5:M5"/>
    <mergeCell ref="F6:G6"/>
    <mergeCell ref="L6:M6"/>
    <mergeCell ref="J6:K6"/>
    <mergeCell ref="N5:O6"/>
    <mergeCell ref="P5:Q6"/>
    <mergeCell ref="R4:W4"/>
    <mergeCell ref="R5:S6"/>
    <mergeCell ref="T5:U6"/>
    <mergeCell ref="V5:W6"/>
  </mergeCells>
  <printOptions/>
  <pageMargins left="0.37" right="0.16" top="0.7" bottom="0.7" header="0.5" footer="0.5"/>
  <pageSetup horizontalDpi="1200" verticalDpi="1200" orientation="landscape" paperSize="9" scale="8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H1">
      <selection activeCell="X12" sqref="X12"/>
    </sheetView>
  </sheetViews>
  <sheetFormatPr defaultColWidth="8.88671875" defaultRowHeight="13.5"/>
  <cols>
    <col min="1" max="1" width="8.88671875" style="101" customWidth="1"/>
    <col min="2" max="19" width="6.77734375" style="101" customWidth="1"/>
    <col min="20" max="20" width="7.99609375" style="101" customWidth="1"/>
    <col min="21" max="24" width="6.77734375" style="101" customWidth="1"/>
    <col min="25" max="16384" width="8.88671875" style="101" customWidth="1"/>
  </cols>
  <sheetData>
    <row r="1" spans="1:13" s="293" customFormat="1" ht="20.25" customHeight="1">
      <c r="A1" s="558" t="s">
        <v>838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93" customFormat="1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353" customFormat="1" ht="20.25" customHeight="1">
      <c r="A3" s="630" t="s">
        <v>12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1"/>
    </row>
    <row r="4" spans="1:24" ht="24.75" customHeight="1">
      <c r="A4" s="492" t="s">
        <v>45</v>
      </c>
      <c r="B4" s="543" t="s">
        <v>14</v>
      </c>
      <c r="C4" s="543" t="s">
        <v>551</v>
      </c>
      <c r="D4" s="543"/>
      <c r="E4" s="543"/>
      <c r="F4" s="543"/>
      <c r="G4" s="543"/>
      <c r="H4" s="543"/>
      <c r="I4" s="543"/>
      <c r="J4" s="543"/>
      <c r="K4" s="589" t="s">
        <v>552</v>
      </c>
      <c r="L4" s="505"/>
      <c r="M4" s="505"/>
      <c r="N4" s="505"/>
      <c r="O4" s="505"/>
      <c r="P4" s="505"/>
      <c r="Q4" s="505"/>
      <c r="R4" s="505"/>
      <c r="S4" s="505"/>
      <c r="T4" s="532"/>
      <c r="U4" s="528" t="s">
        <v>662</v>
      </c>
      <c r="V4" s="505"/>
      <c r="W4" s="505"/>
      <c r="X4" s="635"/>
    </row>
    <row r="5" spans="1:24" ht="24.75" customHeight="1">
      <c r="A5" s="532"/>
      <c r="B5" s="543"/>
      <c r="C5" s="543" t="s">
        <v>100</v>
      </c>
      <c r="D5" s="534" t="s">
        <v>212</v>
      </c>
      <c r="E5" s="534" t="s">
        <v>554</v>
      </c>
      <c r="F5" s="534" t="s">
        <v>213</v>
      </c>
      <c r="G5" s="534" t="s">
        <v>214</v>
      </c>
      <c r="H5" s="534" t="s">
        <v>553</v>
      </c>
      <c r="I5" s="534" t="s">
        <v>215</v>
      </c>
      <c r="J5" s="632" t="s">
        <v>663</v>
      </c>
      <c r="K5" s="597"/>
      <c r="L5" s="504" t="s">
        <v>216</v>
      </c>
      <c r="M5" s="534" t="s">
        <v>217</v>
      </c>
      <c r="N5" s="543"/>
      <c r="O5" s="543"/>
      <c r="P5" s="534" t="s">
        <v>218</v>
      </c>
      <c r="Q5" s="534" t="s">
        <v>442</v>
      </c>
      <c r="R5" s="534" t="s">
        <v>664</v>
      </c>
      <c r="S5" s="534" t="s">
        <v>665</v>
      </c>
      <c r="T5" s="534" t="s">
        <v>666</v>
      </c>
      <c r="U5" s="534" t="s">
        <v>667</v>
      </c>
      <c r="V5" s="534" t="s">
        <v>219</v>
      </c>
      <c r="W5" s="535" t="s">
        <v>668</v>
      </c>
      <c r="X5" s="567" t="s">
        <v>669</v>
      </c>
    </row>
    <row r="6" spans="1:24" ht="24.75" customHeight="1">
      <c r="A6" s="532"/>
      <c r="B6" s="543"/>
      <c r="C6" s="543"/>
      <c r="D6" s="543"/>
      <c r="E6" s="543"/>
      <c r="F6" s="543"/>
      <c r="G6" s="543"/>
      <c r="H6" s="543"/>
      <c r="I6" s="543"/>
      <c r="J6" s="633"/>
      <c r="K6" s="543"/>
      <c r="L6" s="526"/>
      <c r="M6" s="236" t="s">
        <v>220</v>
      </c>
      <c r="N6" s="236" t="s">
        <v>221</v>
      </c>
      <c r="O6" s="236" t="s">
        <v>222</v>
      </c>
      <c r="P6" s="502"/>
      <c r="Q6" s="502"/>
      <c r="R6" s="502"/>
      <c r="S6" s="502"/>
      <c r="T6" s="502"/>
      <c r="U6" s="502"/>
      <c r="V6" s="502"/>
      <c r="W6" s="528"/>
      <c r="X6" s="634"/>
    </row>
    <row r="7" spans="1:24" ht="24.75" customHeight="1">
      <c r="A7" s="169" t="s">
        <v>19</v>
      </c>
      <c r="B7" s="215">
        <v>1550</v>
      </c>
      <c r="C7" s="71">
        <v>727</v>
      </c>
      <c r="D7" s="71">
        <v>1</v>
      </c>
      <c r="E7" s="71">
        <v>561</v>
      </c>
      <c r="F7" s="71">
        <v>157</v>
      </c>
      <c r="G7" s="71">
        <v>1</v>
      </c>
      <c r="H7" s="71">
        <v>1</v>
      </c>
      <c r="I7" s="71">
        <v>6</v>
      </c>
      <c r="J7" s="110">
        <v>0</v>
      </c>
      <c r="K7" s="71">
        <v>820</v>
      </c>
      <c r="L7" s="196">
        <v>21</v>
      </c>
      <c r="M7" s="110">
        <v>374</v>
      </c>
      <c r="N7" s="110">
        <v>226</v>
      </c>
      <c r="O7" s="110">
        <v>62</v>
      </c>
      <c r="P7" s="110">
        <v>101</v>
      </c>
      <c r="Q7" s="110">
        <v>1</v>
      </c>
      <c r="R7" s="71">
        <v>0</v>
      </c>
      <c r="S7" s="110">
        <v>35</v>
      </c>
      <c r="T7" s="71">
        <v>0</v>
      </c>
      <c r="U7" s="110">
        <v>1</v>
      </c>
      <c r="V7" s="110">
        <v>2</v>
      </c>
      <c r="W7" s="213">
        <v>0</v>
      </c>
      <c r="X7" s="213" t="s">
        <v>16</v>
      </c>
    </row>
    <row r="8" spans="1:24" ht="24.75" customHeight="1">
      <c r="A8" s="169" t="s">
        <v>26</v>
      </c>
      <c r="B8" s="71">
        <v>1597</v>
      </c>
      <c r="C8" s="71">
        <v>745</v>
      </c>
      <c r="D8" s="71">
        <v>1</v>
      </c>
      <c r="E8" s="71">
        <v>587</v>
      </c>
      <c r="F8" s="71">
        <v>149</v>
      </c>
      <c r="G8" s="71">
        <v>0</v>
      </c>
      <c r="H8" s="110">
        <v>0</v>
      </c>
      <c r="I8" s="71">
        <v>8</v>
      </c>
      <c r="J8" s="110">
        <v>0</v>
      </c>
      <c r="K8" s="71">
        <v>840</v>
      </c>
      <c r="L8" s="196">
        <v>22</v>
      </c>
      <c r="M8" s="71">
        <v>373</v>
      </c>
      <c r="N8" s="71">
        <v>236</v>
      </c>
      <c r="O8" s="71">
        <v>62</v>
      </c>
      <c r="P8" s="71">
        <v>113</v>
      </c>
      <c r="Q8" s="71">
        <v>1</v>
      </c>
      <c r="R8" s="71">
        <v>0</v>
      </c>
      <c r="S8" s="71">
        <v>33</v>
      </c>
      <c r="T8" s="71">
        <v>0</v>
      </c>
      <c r="U8" s="71">
        <v>2</v>
      </c>
      <c r="V8" s="71">
        <v>2</v>
      </c>
      <c r="W8" s="114">
        <v>0</v>
      </c>
      <c r="X8" s="114">
        <v>8</v>
      </c>
    </row>
    <row r="9" spans="1:24" ht="24.75" customHeight="1">
      <c r="A9" s="169" t="s">
        <v>183</v>
      </c>
      <c r="B9" s="71">
        <v>1613</v>
      </c>
      <c r="C9" s="71">
        <v>737</v>
      </c>
      <c r="D9" s="71">
        <v>1</v>
      </c>
      <c r="E9" s="71">
        <v>590</v>
      </c>
      <c r="F9" s="71">
        <v>139</v>
      </c>
      <c r="G9" s="71">
        <v>0</v>
      </c>
      <c r="H9" s="110">
        <v>0</v>
      </c>
      <c r="I9" s="71">
        <v>7</v>
      </c>
      <c r="J9" s="110">
        <v>0</v>
      </c>
      <c r="K9" s="71">
        <v>861</v>
      </c>
      <c r="L9" s="196">
        <v>22</v>
      </c>
      <c r="M9" s="71">
        <v>380</v>
      </c>
      <c r="N9" s="71">
        <v>240</v>
      </c>
      <c r="O9" s="71">
        <v>60</v>
      </c>
      <c r="P9" s="71">
        <v>126</v>
      </c>
      <c r="Q9" s="71">
        <v>1</v>
      </c>
      <c r="R9" s="71">
        <v>0</v>
      </c>
      <c r="S9" s="71">
        <v>32</v>
      </c>
      <c r="T9" s="71">
        <v>0</v>
      </c>
      <c r="U9" s="71">
        <v>1</v>
      </c>
      <c r="V9" s="71">
        <v>6</v>
      </c>
      <c r="W9" s="114">
        <v>0</v>
      </c>
      <c r="X9" s="114">
        <v>8</v>
      </c>
    </row>
    <row r="10" spans="1:24" ht="24.75" customHeight="1">
      <c r="A10" s="169" t="s">
        <v>363</v>
      </c>
      <c r="B10" s="71">
        <v>1645</v>
      </c>
      <c r="C10" s="71">
        <v>742</v>
      </c>
      <c r="D10" s="71">
        <v>1</v>
      </c>
      <c r="E10" s="71">
        <v>591</v>
      </c>
      <c r="F10" s="71">
        <v>142</v>
      </c>
      <c r="G10" s="71">
        <v>1</v>
      </c>
      <c r="H10" s="110">
        <v>0</v>
      </c>
      <c r="I10" s="71">
        <v>7</v>
      </c>
      <c r="J10" s="110">
        <v>0</v>
      </c>
      <c r="K10" s="71">
        <v>885</v>
      </c>
      <c r="L10" s="196">
        <v>24</v>
      </c>
      <c r="M10" s="71">
        <v>380</v>
      </c>
      <c r="N10" s="71">
        <v>256</v>
      </c>
      <c r="O10" s="71">
        <v>60</v>
      </c>
      <c r="P10" s="71">
        <v>131</v>
      </c>
      <c r="Q10" s="71">
        <v>1</v>
      </c>
      <c r="R10" s="71">
        <v>0</v>
      </c>
      <c r="S10" s="71">
        <v>33</v>
      </c>
      <c r="T10" s="71">
        <v>0</v>
      </c>
      <c r="U10" s="71">
        <v>1</v>
      </c>
      <c r="V10" s="71">
        <v>9</v>
      </c>
      <c r="W10" s="114">
        <v>1</v>
      </c>
      <c r="X10" s="114">
        <v>9</v>
      </c>
    </row>
    <row r="11" spans="1:24" ht="24.75" customHeight="1">
      <c r="A11" s="349" t="s">
        <v>424</v>
      </c>
      <c r="B11" s="109">
        <v>1515</v>
      </c>
      <c r="C11" s="110">
        <v>676</v>
      </c>
      <c r="D11" s="110">
        <v>1</v>
      </c>
      <c r="E11" s="110">
        <v>543</v>
      </c>
      <c r="F11" s="110">
        <v>128</v>
      </c>
      <c r="G11" s="110">
        <v>0</v>
      </c>
      <c r="H11" s="110">
        <v>0</v>
      </c>
      <c r="I11" s="110">
        <v>4</v>
      </c>
      <c r="J11" s="110">
        <v>0</v>
      </c>
      <c r="K11" s="110">
        <v>823</v>
      </c>
      <c r="L11" s="185">
        <v>23</v>
      </c>
      <c r="M11" s="71">
        <v>346</v>
      </c>
      <c r="N11" s="71">
        <v>254</v>
      </c>
      <c r="O11" s="71">
        <v>45</v>
      </c>
      <c r="P11" s="71">
        <v>130</v>
      </c>
      <c r="Q11" s="71">
        <v>1</v>
      </c>
      <c r="R11" s="71">
        <v>0</v>
      </c>
      <c r="S11" s="71">
        <v>24</v>
      </c>
      <c r="T11" s="71">
        <v>0</v>
      </c>
      <c r="U11" s="71">
        <v>0</v>
      </c>
      <c r="V11" s="71">
        <v>10</v>
      </c>
      <c r="W11" s="71">
        <v>0</v>
      </c>
      <c r="X11" s="114">
        <v>6</v>
      </c>
    </row>
    <row r="12" spans="1:24" ht="24.75" customHeight="1">
      <c r="A12" s="423" t="s">
        <v>772</v>
      </c>
      <c r="B12" s="382">
        <f>SUM(C12,K12,U12:X12)</f>
        <v>1538</v>
      </c>
      <c r="C12" s="382">
        <f>SUM(D12:J12)</f>
        <v>663</v>
      </c>
      <c r="D12" s="382">
        <v>1</v>
      </c>
      <c r="E12" s="382">
        <v>539</v>
      </c>
      <c r="F12" s="382">
        <v>118</v>
      </c>
      <c r="G12" s="406">
        <v>0</v>
      </c>
      <c r="H12" s="382">
        <v>0</v>
      </c>
      <c r="I12" s="382">
        <v>5</v>
      </c>
      <c r="J12" s="406">
        <v>0</v>
      </c>
      <c r="K12" s="382">
        <f>SUM(L12:T12)</f>
        <v>857</v>
      </c>
      <c r="L12" s="382">
        <v>23</v>
      </c>
      <c r="M12" s="382">
        <v>341</v>
      </c>
      <c r="N12" s="382">
        <v>276</v>
      </c>
      <c r="O12" s="382">
        <v>43</v>
      </c>
      <c r="P12" s="382">
        <v>152</v>
      </c>
      <c r="Q12" s="406">
        <v>1</v>
      </c>
      <c r="R12" s="406">
        <v>0</v>
      </c>
      <c r="S12" s="382">
        <v>21</v>
      </c>
      <c r="T12" s="382">
        <v>0</v>
      </c>
      <c r="U12" s="382">
        <v>0</v>
      </c>
      <c r="V12" s="406">
        <v>10</v>
      </c>
      <c r="W12" s="406">
        <v>2</v>
      </c>
      <c r="X12" s="414">
        <v>6</v>
      </c>
    </row>
    <row r="13" spans="1:13" ht="15" customHeight="1">
      <c r="A13" s="182"/>
      <c r="B13" s="128"/>
      <c r="C13" s="128"/>
      <c r="D13" s="128"/>
      <c r="E13" s="128"/>
      <c r="F13" s="182"/>
      <c r="G13" s="182"/>
      <c r="H13" s="182"/>
      <c r="I13" s="182"/>
      <c r="J13" s="182"/>
      <c r="K13" s="182"/>
      <c r="L13" s="182"/>
      <c r="M13" s="182"/>
    </row>
    <row r="14" spans="1:13" ht="20.25" customHeight="1">
      <c r="A14" s="44" t="s">
        <v>223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2" s="44" customFormat="1" ht="18" customHeight="1">
      <c r="A15" s="157" t="s">
        <v>544</v>
      </c>
      <c r="B15" s="188"/>
      <c r="C15" s="187"/>
      <c r="D15" s="187"/>
      <c r="E15" s="187"/>
      <c r="F15" s="187"/>
      <c r="G15" s="187"/>
      <c r="H15" s="68"/>
      <c r="I15" s="68"/>
      <c r="J15" s="68"/>
      <c r="K15" s="68"/>
      <c r="L15" s="68"/>
    </row>
    <row r="16" spans="1:7" s="44" customFormat="1" ht="18" customHeight="1">
      <c r="A16" s="157" t="s">
        <v>545</v>
      </c>
      <c r="B16" s="188"/>
      <c r="C16" s="187"/>
      <c r="D16" s="187"/>
      <c r="E16" s="187"/>
      <c r="F16" s="187"/>
      <c r="G16" s="187"/>
    </row>
    <row r="17" spans="1:7" s="44" customFormat="1" ht="18" customHeight="1">
      <c r="A17" s="157" t="s">
        <v>546</v>
      </c>
      <c r="B17" s="187"/>
      <c r="C17" s="187"/>
      <c r="D17" s="187"/>
      <c r="E17" s="187"/>
      <c r="F17" s="187"/>
      <c r="G17" s="187"/>
    </row>
    <row r="18" spans="1:7" s="44" customFormat="1" ht="18" customHeight="1">
      <c r="A18" s="157" t="s">
        <v>547</v>
      </c>
      <c r="B18" s="187"/>
      <c r="C18" s="187"/>
      <c r="D18" s="187"/>
      <c r="E18" s="187"/>
      <c r="F18" s="187"/>
      <c r="G18" s="187"/>
    </row>
    <row r="19" spans="1:7" s="44" customFormat="1" ht="18" customHeight="1">
      <c r="A19" s="68" t="s">
        <v>548</v>
      </c>
      <c r="B19" s="187"/>
      <c r="C19" s="187"/>
      <c r="D19" s="187"/>
      <c r="E19" s="187"/>
      <c r="F19" s="187"/>
      <c r="G19" s="187"/>
    </row>
    <row r="20" spans="1:7" s="44" customFormat="1" ht="18" customHeight="1">
      <c r="A20" s="157" t="s">
        <v>549</v>
      </c>
      <c r="B20" s="187"/>
      <c r="C20" s="187"/>
      <c r="D20" s="187"/>
      <c r="E20" s="187"/>
      <c r="F20" s="187"/>
      <c r="G20" s="187"/>
    </row>
    <row r="21" spans="1:7" s="44" customFormat="1" ht="18" customHeight="1">
      <c r="A21" s="68" t="s">
        <v>550</v>
      </c>
      <c r="B21" s="187"/>
      <c r="C21" s="187"/>
      <c r="D21" s="187"/>
      <c r="E21" s="187"/>
      <c r="F21" s="187"/>
      <c r="G21" s="187"/>
    </row>
  </sheetData>
  <sheetProtection/>
  <mergeCells count="27">
    <mergeCell ref="W5:W6"/>
    <mergeCell ref="X5:X6"/>
    <mergeCell ref="L5:L6"/>
    <mergeCell ref="K4:T4"/>
    <mergeCell ref="U4:X4"/>
    <mergeCell ref="M5:O5"/>
    <mergeCell ref="P5:P6"/>
    <mergeCell ref="Q5:Q6"/>
    <mergeCell ref="R5:R6"/>
    <mergeCell ref="S5:S6"/>
    <mergeCell ref="T5:T6"/>
    <mergeCell ref="U5:U6"/>
    <mergeCell ref="V5:V6"/>
    <mergeCell ref="D5:D6"/>
    <mergeCell ref="E5:E6"/>
    <mergeCell ref="F5:F6"/>
    <mergeCell ref="G5:G6"/>
    <mergeCell ref="H5:H6"/>
    <mergeCell ref="I5:I6"/>
    <mergeCell ref="J5:J6"/>
    <mergeCell ref="A1:M1"/>
    <mergeCell ref="A3:M3"/>
    <mergeCell ref="A4:A6"/>
    <mergeCell ref="B4:B6"/>
    <mergeCell ref="C4:J4"/>
    <mergeCell ref="C5:C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3" sqref="H13"/>
    </sheetView>
  </sheetViews>
  <sheetFormatPr defaultColWidth="8.88671875" defaultRowHeight="13.5"/>
  <cols>
    <col min="1" max="1" width="6.77734375" style="101" customWidth="1"/>
    <col min="2" max="13" width="5.77734375" style="101" customWidth="1"/>
    <col min="14" max="16384" width="8.88671875" style="101" customWidth="1"/>
  </cols>
  <sheetData>
    <row r="1" spans="1:13" s="293" customFormat="1" ht="20.25" customHeight="1">
      <c r="A1" s="558" t="s">
        <v>839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93" customFormat="1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20.25" customHeight="1">
      <c r="A3" s="542" t="s">
        <v>686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ht="24.75" customHeight="1">
      <c r="A4" s="587" t="s">
        <v>687</v>
      </c>
      <c r="B4" s="502" t="s">
        <v>688</v>
      </c>
      <c r="C4" s="543"/>
      <c r="D4" s="543"/>
      <c r="E4" s="502" t="s">
        <v>689</v>
      </c>
      <c r="F4" s="543"/>
      <c r="G4" s="543"/>
      <c r="H4" s="502" t="s">
        <v>690</v>
      </c>
      <c r="I4" s="543"/>
      <c r="J4" s="543"/>
      <c r="K4" s="502" t="s">
        <v>691</v>
      </c>
      <c r="L4" s="543"/>
      <c r="M4" s="528"/>
    </row>
    <row r="5" spans="1:13" ht="24.75" customHeight="1">
      <c r="A5" s="588"/>
      <c r="B5" s="96"/>
      <c r="C5" s="93" t="s">
        <v>692</v>
      </c>
      <c r="D5" s="93" t="s">
        <v>693</v>
      </c>
      <c r="E5" s="96"/>
      <c r="F5" s="93" t="s">
        <v>692</v>
      </c>
      <c r="G5" s="93" t="s">
        <v>693</v>
      </c>
      <c r="H5" s="96"/>
      <c r="I5" s="93" t="s">
        <v>692</v>
      </c>
      <c r="J5" s="93" t="s">
        <v>693</v>
      </c>
      <c r="K5" s="96"/>
      <c r="L5" s="93" t="s">
        <v>692</v>
      </c>
      <c r="M5" s="46" t="s">
        <v>693</v>
      </c>
    </row>
    <row r="6" spans="1:13" ht="24.75" customHeight="1">
      <c r="A6" s="169" t="s">
        <v>694</v>
      </c>
      <c r="B6" s="110">
        <v>96</v>
      </c>
      <c r="C6" s="110">
        <v>83</v>
      </c>
      <c r="D6" s="110">
        <v>13</v>
      </c>
      <c r="E6" s="110">
        <v>9</v>
      </c>
      <c r="F6" s="110">
        <v>9</v>
      </c>
      <c r="G6" s="71">
        <v>0</v>
      </c>
      <c r="H6" s="110">
        <v>87</v>
      </c>
      <c r="I6" s="110">
        <v>74</v>
      </c>
      <c r="J6" s="110">
        <v>13</v>
      </c>
      <c r="K6" s="71">
        <v>0</v>
      </c>
      <c r="L6" s="71">
        <v>0</v>
      </c>
      <c r="M6" s="114">
        <v>0</v>
      </c>
    </row>
    <row r="7" spans="1:13" ht="24.75" customHeight="1">
      <c r="A7" s="169" t="s">
        <v>695</v>
      </c>
      <c r="B7" s="71">
        <v>155</v>
      </c>
      <c r="C7" s="71">
        <v>126</v>
      </c>
      <c r="D7" s="71">
        <v>29</v>
      </c>
      <c r="E7" s="71">
        <v>15</v>
      </c>
      <c r="F7" s="71">
        <v>15</v>
      </c>
      <c r="G7" s="71">
        <v>0</v>
      </c>
      <c r="H7" s="71">
        <v>140</v>
      </c>
      <c r="I7" s="71">
        <v>111</v>
      </c>
      <c r="J7" s="71">
        <v>29</v>
      </c>
      <c r="K7" s="71">
        <v>0</v>
      </c>
      <c r="L7" s="71">
        <v>0</v>
      </c>
      <c r="M7" s="114">
        <v>0</v>
      </c>
    </row>
    <row r="8" spans="1:13" ht="24.75" customHeight="1">
      <c r="A8" s="169" t="s">
        <v>696</v>
      </c>
      <c r="B8" s="71">
        <v>74</v>
      </c>
      <c r="C8" s="71">
        <v>51</v>
      </c>
      <c r="D8" s="71">
        <v>23</v>
      </c>
      <c r="E8" s="71">
        <v>10</v>
      </c>
      <c r="F8" s="71">
        <v>10</v>
      </c>
      <c r="G8" s="71">
        <v>0</v>
      </c>
      <c r="H8" s="71">
        <v>64</v>
      </c>
      <c r="I8" s="71">
        <v>41</v>
      </c>
      <c r="J8" s="71">
        <v>23</v>
      </c>
      <c r="K8" s="71">
        <v>0</v>
      </c>
      <c r="L8" s="71">
        <v>0</v>
      </c>
      <c r="M8" s="114">
        <v>0</v>
      </c>
    </row>
    <row r="9" spans="1:13" ht="24.75" customHeight="1">
      <c r="A9" s="169" t="s">
        <v>697</v>
      </c>
      <c r="B9" s="71">
        <v>84</v>
      </c>
      <c r="C9" s="71">
        <v>55</v>
      </c>
      <c r="D9" s="71">
        <v>29</v>
      </c>
      <c r="E9" s="71">
        <v>8</v>
      </c>
      <c r="F9" s="71">
        <v>8</v>
      </c>
      <c r="G9" s="71">
        <v>0</v>
      </c>
      <c r="H9" s="71">
        <v>76</v>
      </c>
      <c r="I9" s="71">
        <v>47</v>
      </c>
      <c r="J9" s="71">
        <v>29</v>
      </c>
      <c r="K9" s="71">
        <v>0</v>
      </c>
      <c r="L9" s="71">
        <v>0</v>
      </c>
      <c r="M9" s="114">
        <v>0</v>
      </c>
    </row>
    <row r="10" spans="1:13" ht="24.75" customHeight="1">
      <c r="A10" s="169" t="s">
        <v>698</v>
      </c>
      <c r="B10" s="71">
        <v>445</v>
      </c>
      <c r="C10" s="71">
        <v>338</v>
      </c>
      <c r="D10" s="71">
        <v>107</v>
      </c>
      <c r="E10" s="71">
        <v>22</v>
      </c>
      <c r="F10" s="71">
        <v>22</v>
      </c>
      <c r="G10" s="71">
        <v>0</v>
      </c>
      <c r="H10" s="71">
        <v>297</v>
      </c>
      <c r="I10" s="71">
        <v>223</v>
      </c>
      <c r="J10" s="71">
        <v>74</v>
      </c>
      <c r="K10" s="110">
        <v>126</v>
      </c>
      <c r="L10" s="71">
        <v>93</v>
      </c>
      <c r="M10" s="114">
        <v>33</v>
      </c>
    </row>
    <row r="11" spans="1:13" ht="24.75" customHeight="1">
      <c r="A11" s="277" t="s">
        <v>772</v>
      </c>
      <c r="B11" s="194">
        <f>SUM(C11:D11)</f>
        <v>442</v>
      </c>
      <c r="C11" s="194">
        <f>SUM(F11+I11+L11)</f>
        <v>336</v>
      </c>
      <c r="D11" s="194">
        <f>SUM(G11+J11+M11)</f>
        <v>106</v>
      </c>
      <c r="E11" s="194">
        <f>SUM(F11:G11)</f>
        <v>20</v>
      </c>
      <c r="F11" s="194">
        <v>20</v>
      </c>
      <c r="G11" s="194">
        <v>0</v>
      </c>
      <c r="H11" s="194">
        <f>SUM(I11:J11)</f>
        <v>298</v>
      </c>
      <c r="I11" s="194">
        <v>224</v>
      </c>
      <c r="J11" s="194">
        <v>74</v>
      </c>
      <c r="K11" s="194">
        <f>SUM(L11:M11)</f>
        <v>124</v>
      </c>
      <c r="L11" s="194">
        <v>92</v>
      </c>
      <c r="M11" s="424">
        <v>32</v>
      </c>
    </row>
    <row r="12" spans="1:13" ht="1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359"/>
      <c r="L12" s="182"/>
      <c r="M12" s="182"/>
    </row>
    <row r="13" spans="1:14" ht="13.5">
      <c r="A13" s="162" t="s">
        <v>861</v>
      </c>
      <c r="B13" s="425"/>
      <c r="C13" s="425"/>
      <c r="D13" s="425"/>
      <c r="E13" s="425"/>
      <c r="F13" s="425"/>
      <c r="G13" s="425"/>
      <c r="H13" s="425"/>
      <c r="I13" s="45"/>
      <c r="J13" s="45"/>
      <c r="K13" s="45"/>
      <c r="L13" s="45"/>
      <c r="M13" s="45"/>
      <c r="N13" s="45"/>
    </row>
    <row r="14" spans="1:14" ht="13.5">
      <c r="A14" s="162" t="s">
        <v>862</v>
      </c>
      <c r="B14" s="425"/>
      <c r="C14" s="425"/>
      <c r="D14" s="425"/>
      <c r="E14" s="425"/>
      <c r="F14" s="425"/>
      <c r="G14" s="425"/>
      <c r="H14" s="425"/>
      <c r="I14" s="45"/>
      <c r="J14" s="45"/>
      <c r="K14" s="45"/>
      <c r="L14" s="45"/>
      <c r="M14" s="45"/>
      <c r="N14" s="45"/>
    </row>
    <row r="15" spans="1:14" ht="13.5">
      <c r="A15" s="162" t="s">
        <v>863</v>
      </c>
      <c r="B15" s="425"/>
      <c r="C15" s="425"/>
      <c r="D15" s="425"/>
      <c r="E15" s="425"/>
      <c r="F15" s="425"/>
      <c r="G15" s="425"/>
      <c r="H15" s="425"/>
      <c r="I15" s="45"/>
      <c r="J15" s="45"/>
      <c r="K15" s="45"/>
      <c r="L15" s="45"/>
      <c r="M15" s="45"/>
      <c r="N15" s="45"/>
    </row>
  </sheetData>
  <sheetProtection/>
  <mergeCells count="7">
    <mergeCell ref="A1:M1"/>
    <mergeCell ref="A3:M3"/>
    <mergeCell ref="A4:A5"/>
    <mergeCell ref="B4:D4"/>
    <mergeCell ref="E4:G4"/>
    <mergeCell ref="H4:J4"/>
    <mergeCell ref="K4:M4"/>
  </mergeCells>
  <printOptions/>
  <pageMargins left="0.75" right="0.5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J14" sqref="J14"/>
    </sheetView>
  </sheetViews>
  <sheetFormatPr defaultColWidth="8.88671875" defaultRowHeight="13.5"/>
  <cols>
    <col min="1" max="1" width="8.88671875" style="101" customWidth="1"/>
    <col min="2" max="17" width="6.4453125" style="101" customWidth="1"/>
    <col min="18" max="16384" width="8.88671875" style="101" customWidth="1"/>
  </cols>
  <sheetData>
    <row r="1" spans="1:17" s="293" customFormat="1" ht="20.25" customHeight="1">
      <c r="A1" s="558" t="s">
        <v>840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s="293" customFormat="1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20.25" customHeight="1">
      <c r="A3" s="536" t="s">
        <v>670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</row>
    <row r="4" spans="1:17" ht="24.75" customHeight="1">
      <c r="A4" s="636" t="s">
        <v>671</v>
      </c>
      <c r="B4" s="559" t="s">
        <v>672</v>
      </c>
      <c r="C4" s="560"/>
      <c r="D4" s="560"/>
      <c r="E4" s="561"/>
      <c r="F4" s="559" t="s">
        <v>673</v>
      </c>
      <c r="G4" s="560"/>
      <c r="H4" s="560"/>
      <c r="I4" s="561"/>
      <c r="J4" s="559" t="s">
        <v>674</v>
      </c>
      <c r="K4" s="560"/>
      <c r="L4" s="560"/>
      <c r="M4" s="561"/>
      <c r="N4" s="559" t="s">
        <v>675</v>
      </c>
      <c r="O4" s="560"/>
      <c r="P4" s="560"/>
      <c r="Q4" s="560"/>
    </row>
    <row r="5" spans="1:17" ht="24.75" customHeight="1">
      <c r="A5" s="637"/>
      <c r="B5" s="237" t="s">
        <v>676</v>
      </c>
      <c r="C5" s="151" t="s">
        <v>677</v>
      </c>
      <c r="D5" s="354" t="s">
        <v>678</v>
      </c>
      <c r="E5" s="151" t="s">
        <v>679</v>
      </c>
      <c r="F5" s="237" t="s">
        <v>676</v>
      </c>
      <c r="G5" s="151" t="s">
        <v>677</v>
      </c>
      <c r="H5" s="354" t="s">
        <v>678</v>
      </c>
      <c r="I5" s="151" t="s">
        <v>679</v>
      </c>
      <c r="J5" s="237" t="s">
        <v>676</v>
      </c>
      <c r="K5" s="151" t="s">
        <v>677</v>
      </c>
      <c r="L5" s="354" t="s">
        <v>678</v>
      </c>
      <c r="M5" s="151" t="s">
        <v>679</v>
      </c>
      <c r="N5" s="237" t="s">
        <v>676</v>
      </c>
      <c r="O5" s="151" t="s">
        <v>677</v>
      </c>
      <c r="P5" s="354" t="s">
        <v>678</v>
      </c>
      <c r="Q5" s="152" t="s">
        <v>679</v>
      </c>
    </row>
    <row r="6" spans="1:17" ht="24.75" customHeight="1">
      <c r="A6" s="192" t="s">
        <v>680</v>
      </c>
      <c r="B6" s="110">
        <v>47</v>
      </c>
      <c r="C6" s="110">
        <v>10</v>
      </c>
      <c r="D6" s="110">
        <v>25</v>
      </c>
      <c r="E6" s="110">
        <v>12</v>
      </c>
      <c r="F6" s="110">
        <v>4</v>
      </c>
      <c r="G6" s="259">
        <v>0</v>
      </c>
      <c r="H6" s="259">
        <v>0</v>
      </c>
      <c r="I6" s="110">
        <v>4</v>
      </c>
      <c r="J6" s="110">
        <v>0</v>
      </c>
      <c r="K6" s="259">
        <v>0</v>
      </c>
      <c r="L6" s="259">
        <v>0</v>
      </c>
      <c r="M6" s="259">
        <v>0</v>
      </c>
      <c r="N6" s="110">
        <v>43</v>
      </c>
      <c r="O6" s="109">
        <v>10</v>
      </c>
      <c r="P6" s="109">
        <v>25</v>
      </c>
      <c r="Q6" s="213">
        <v>8</v>
      </c>
    </row>
    <row r="7" spans="1:17" ht="24.75" customHeight="1">
      <c r="A7" s="284" t="s">
        <v>681</v>
      </c>
      <c r="B7" s="355">
        <v>50</v>
      </c>
      <c r="C7" s="355">
        <v>10</v>
      </c>
      <c r="D7" s="355">
        <v>26</v>
      </c>
      <c r="E7" s="355">
        <v>14</v>
      </c>
      <c r="F7" s="355">
        <v>5</v>
      </c>
      <c r="G7" s="259">
        <v>0</v>
      </c>
      <c r="H7" s="259">
        <v>0</v>
      </c>
      <c r="I7" s="355">
        <v>5</v>
      </c>
      <c r="J7" s="110">
        <v>0</v>
      </c>
      <c r="K7" s="259">
        <v>0</v>
      </c>
      <c r="L7" s="259">
        <v>0</v>
      </c>
      <c r="M7" s="259">
        <v>0</v>
      </c>
      <c r="N7" s="355">
        <v>45</v>
      </c>
      <c r="O7" s="355">
        <v>10</v>
      </c>
      <c r="P7" s="355">
        <v>26</v>
      </c>
      <c r="Q7" s="356">
        <v>9</v>
      </c>
    </row>
    <row r="8" spans="1:17" ht="24.75" customHeight="1">
      <c r="A8" s="284" t="s">
        <v>682</v>
      </c>
      <c r="B8" s="355">
        <v>27</v>
      </c>
      <c r="C8" s="355">
        <v>11</v>
      </c>
      <c r="D8" s="355">
        <v>8</v>
      </c>
      <c r="E8" s="355">
        <v>8</v>
      </c>
      <c r="F8" s="355">
        <v>3</v>
      </c>
      <c r="G8" s="259">
        <v>0</v>
      </c>
      <c r="H8" s="259">
        <v>0</v>
      </c>
      <c r="I8" s="355">
        <v>3</v>
      </c>
      <c r="J8" s="110">
        <v>0</v>
      </c>
      <c r="K8" s="259">
        <v>0</v>
      </c>
      <c r="L8" s="259">
        <v>0</v>
      </c>
      <c r="M8" s="259">
        <v>0</v>
      </c>
      <c r="N8" s="355">
        <v>24</v>
      </c>
      <c r="O8" s="355">
        <v>11</v>
      </c>
      <c r="P8" s="355">
        <v>8</v>
      </c>
      <c r="Q8" s="356">
        <v>5</v>
      </c>
    </row>
    <row r="9" spans="1:17" ht="24.75" customHeight="1">
      <c r="A9" s="284" t="s">
        <v>683</v>
      </c>
      <c r="B9" s="355">
        <v>46</v>
      </c>
      <c r="C9" s="355">
        <v>14</v>
      </c>
      <c r="D9" s="355">
        <v>15</v>
      </c>
      <c r="E9" s="355">
        <v>17</v>
      </c>
      <c r="F9" s="355">
        <v>1</v>
      </c>
      <c r="G9" s="259">
        <v>0</v>
      </c>
      <c r="H9" s="259">
        <v>0</v>
      </c>
      <c r="I9" s="355">
        <v>1</v>
      </c>
      <c r="J9" s="110">
        <v>0</v>
      </c>
      <c r="K9" s="259">
        <v>0</v>
      </c>
      <c r="L9" s="259">
        <v>0</v>
      </c>
      <c r="M9" s="259">
        <v>0</v>
      </c>
      <c r="N9" s="355">
        <v>45</v>
      </c>
      <c r="O9" s="355">
        <v>14</v>
      </c>
      <c r="P9" s="355">
        <v>15</v>
      </c>
      <c r="Q9" s="356">
        <v>16</v>
      </c>
    </row>
    <row r="10" spans="1:17" ht="24.75" customHeight="1">
      <c r="A10" s="192" t="s">
        <v>684</v>
      </c>
      <c r="B10" s="259">
        <v>81</v>
      </c>
      <c r="C10" s="259">
        <v>12</v>
      </c>
      <c r="D10" s="259">
        <v>12</v>
      </c>
      <c r="E10" s="259">
        <v>57</v>
      </c>
      <c r="F10" s="259">
        <v>3</v>
      </c>
      <c r="G10" s="259">
        <v>0</v>
      </c>
      <c r="H10" s="259">
        <v>0</v>
      </c>
      <c r="I10" s="259">
        <v>3</v>
      </c>
      <c r="J10" s="110">
        <v>0</v>
      </c>
      <c r="K10" s="259">
        <v>0</v>
      </c>
      <c r="L10" s="259">
        <v>0</v>
      </c>
      <c r="M10" s="259">
        <v>0</v>
      </c>
      <c r="N10" s="259">
        <v>78</v>
      </c>
      <c r="O10" s="259">
        <v>12</v>
      </c>
      <c r="P10" s="259">
        <v>12</v>
      </c>
      <c r="Q10" s="260">
        <v>54</v>
      </c>
    </row>
    <row r="11" spans="1:17" ht="24.75" customHeight="1">
      <c r="A11" s="250" t="s">
        <v>772</v>
      </c>
      <c r="B11" s="194">
        <f>SUM(F11+J11+N11)</f>
        <v>35</v>
      </c>
      <c r="C11" s="194">
        <f>G11+K11+O11</f>
        <v>15</v>
      </c>
      <c r="D11" s="194">
        <f>H11+L11+P11</f>
        <v>12</v>
      </c>
      <c r="E11" s="406">
        <f>SUM(I11+M11+Q11)</f>
        <v>8</v>
      </c>
      <c r="F11" s="406">
        <f>SUM(G11:I11)</f>
        <v>1</v>
      </c>
      <c r="G11" s="406">
        <v>0</v>
      </c>
      <c r="H11" s="406">
        <v>0</v>
      </c>
      <c r="I11" s="406">
        <v>1</v>
      </c>
      <c r="J11" s="406">
        <f>SUM(K11:M11)</f>
        <v>0</v>
      </c>
      <c r="K11" s="406">
        <v>0</v>
      </c>
      <c r="L11" s="406">
        <v>0</v>
      </c>
      <c r="M11" s="406">
        <v>0</v>
      </c>
      <c r="N11" s="194">
        <f>SUM(O11:Q11)</f>
        <v>34</v>
      </c>
      <c r="O11" s="194">
        <v>15</v>
      </c>
      <c r="P11" s="194">
        <v>12</v>
      </c>
      <c r="Q11" s="424">
        <v>7</v>
      </c>
    </row>
    <row r="12" spans="1:17" ht="1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57"/>
      <c r="K12" s="333"/>
      <c r="L12" s="333"/>
      <c r="M12" s="333"/>
      <c r="N12" s="333"/>
      <c r="O12" s="333"/>
      <c r="P12" s="333"/>
      <c r="Q12" s="333"/>
    </row>
    <row r="13" spans="1:17" ht="20.25" customHeight="1">
      <c r="A13" s="148" t="s">
        <v>685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ht="13.5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1:17" ht="13.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</row>
  </sheetData>
  <sheetProtection/>
  <mergeCells count="7">
    <mergeCell ref="A1:Q1"/>
    <mergeCell ref="A3:Q3"/>
    <mergeCell ref="A4:A5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8.6640625" style="44" customWidth="1"/>
    <col min="2" max="12" width="7.21484375" style="44" customWidth="1"/>
    <col min="13" max="13" width="4.88671875" style="44" bestFit="1" customWidth="1"/>
    <col min="14" max="16384" width="8.88671875" style="44" customWidth="1"/>
  </cols>
  <sheetData>
    <row r="1" spans="1:13" ht="20.25" customHeight="1">
      <c r="A1" s="558" t="s">
        <v>618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20.25" customHeight="1">
      <c r="A3" s="551" t="s">
        <v>12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247"/>
    </row>
    <row r="4" spans="1:13" ht="24" customHeight="1">
      <c r="A4" s="565" t="s">
        <v>22</v>
      </c>
      <c r="B4" s="573" t="s">
        <v>14</v>
      </c>
      <c r="C4" s="549" t="s">
        <v>187</v>
      </c>
      <c r="D4" s="550"/>
      <c r="E4" s="573" t="s">
        <v>102</v>
      </c>
      <c r="F4" s="573" t="s">
        <v>103</v>
      </c>
      <c r="G4" s="573" t="s">
        <v>582</v>
      </c>
      <c r="H4" s="573" t="s">
        <v>105</v>
      </c>
      <c r="I4" s="573" t="s">
        <v>106</v>
      </c>
      <c r="J4" s="573" t="s">
        <v>43</v>
      </c>
      <c r="K4" s="573" t="s">
        <v>188</v>
      </c>
      <c r="L4" s="537" t="s">
        <v>44</v>
      </c>
      <c r="M4" s="148"/>
    </row>
    <row r="5" spans="1:13" ht="24" customHeight="1">
      <c r="A5" s="566"/>
      <c r="B5" s="574"/>
      <c r="C5" s="151" t="s">
        <v>6</v>
      </c>
      <c r="D5" s="151" t="s">
        <v>189</v>
      </c>
      <c r="E5" s="574"/>
      <c r="F5" s="574"/>
      <c r="G5" s="574"/>
      <c r="H5" s="574"/>
      <c r="I5" s="574"/>
      <c r="J5" s="574"/>
      <c r="K5" s="574"/>
      <c r="L5" s="538"/>
      <c r="M5" s="148"/>
    </row>
    <row r="6" spans="1:13" s="68" customFormat="1" ht="24" customHeight="1">
      <c r="A6" s="192" t="s">
        <v>19</v>
      </c>
      <c r="B6" s="259">
        <v>1377</v>
      </c>
      <c r="C6" s="259">
        <v>231</v>
      </c>
      <c r="D6" s="259">
        <v>0</v>
      </c>
      <c r="E6" s="259">
        <v>56</v>
      </c>
      <c r="F6" s="259">
        <v>61</v>
      </c>
      <c r="G6" s="259">
        <v>10</v>
      </c>
      <c r="H6" s="259">
        <v>2</v>
      </c>
      <c r="I6" s="259">
        <v>320</v>
      </c>
      <c r="J6" s="259">
        <v>425</v>
      </c>
      <c r="K6" s="259">
        <v>265</v>
      </c>
      <c r="L6" s="260">
        <v>7</v>
      </c>
      <c r="M6" s="251"/>
    </row>
    <row r="7" spans="1:13" s="68" customFormat="1" ht="24" customHeight="1">
      <c r="A7" s="252" t="s">
        <v>26</v>
      </c>
      <c r="B7" s="271">
        <v>1575</v>
      </c>
      <c r="C7" s="271">
        <v>238</v>
      </c>
      <c r="D7" s="271">
        <v>0</v>
      </c>
      <c r="E7" s="271">
        <v>54</v>
      </c>
      <c r="F7" s="271">
        <v>63</v>
      </c>
      <c r="G7" s="271">
        <v>13</v>
      </c>
      <c r="H7" s="271">
        <v>2</v>
      </c>
      <c r="I7" s="271">
        <v>405</v>
      </c>
      <c r="J7" s="271">
        <v>486</v>
      </c>
      <c r="K7" s="271">
        <v>304</v>
      </c>
      <c r="L7" s="279">
        <v>10</v>
      </c>
      <c r="M7" s="251"/>
    </row>
    <row r="8" spans="1:13" ht="24" customHeight="1">
      <c r="A8" s="253" t="s">
        <v>183</v>
      </c>
      <c r="B8" s="271">
        <v>1586</v>
      </c>
      <c r="C8" s="271">
        <v>200</v>
      </c>
      <c r="D8" s="271">
        <v>0</v>
      </c>
      <c r="E8" s="271">
        <v>52</v>
      </c>
      <c r="F8" s="271">
        <v>67</v>
      </c>
      <c r="G8" s="271">
        <v>13</v>
      </c>
      <c r="H8" s="271">
        <v>2</v>
      </c>
      <c r="I8" s="271">
        <v>376</v>
      </c>
      <c r="J8" s="271">
        <v>504</v>
      </c>
      <c r="K8" s="271">
        <v>362</v>
      </c>
      <c r="L8" s="279">
        <v>10</v>
      </c>
      <c r="M8" s="148"/>
    </row>
    <row r="9" spans="1:13" ht="24" customHeight="1">
      <c r="A9" s="252" t="s">
        <v>363</v>
      </c>
      <c r="B9" s="271">
        <v>1762</v>
      </c>
      <c r="C9" s="271">
        <v>270</v>
      </c>
      <c r="D9" s="271">
        <v>0</v>
      </c>
      <c r="E9" s="271">
        <v>55</v>
      </c>
      <c r="F9" s="271">
        <v>68</v>
      </c>
      <c r="G9" s="271">
        <v>7</v>
      </c>
      <c r="H9" s="271">
        <v>2</v>
      </c>
      <c r="I9" s="271">
        <v>465</v>
      </c>
      <c r="J9" s="271">
        <v>522</v>
      </c>
      <c r="K9" s="271">
        <v>357</v>
      </c>
      <c r="L9" s="279">
        <v>16</v>
      </c>
      <c r="M9" s="148"/>
    </row>
    <row r="10" spans="1:13" ht="24" customHeight="1">
      <c r="A10" s="253" t="s">
        <v>424</v>
      </c>
      <c r="B10" s="262">
        <v>1888</v>
      </c>
      <c r="C10" s="262">
        <v>237</v>
      </c>
      <c r="D10" s="262">
        <v>26</v>
      </c>
      <c r="E10" s="262">
        <v>57</v>
      </c>
      <c r="F10" s="262">
        <v>72</v>
      </c>
      <c r="G10" s="262">
        <v>13</v>
      </c>
      <c r="H10" s="262">
        <v>0</v>
      </c>
      <c r="I10" s="262">
        <v>470</v>
      </c>
      <c r="J10" s="262">
        <v>630</v>
      </c>
      <c r="K10" s="262">
        <v>380</v>
      </c>
      <c r="L10" s="397">
        <v>3</v>
      </c>
      <c r="M10" s="148"/>
    </row>
    <row r="11" spans="1:13" ht="24" customHeight="1">
      <c r="A11" s="393" t="s">
        <v>762</v>
      </c>
      <c r="B11" s="396">
        <f>SUM(C11:L11)</f>
        <v>1915</v>
      </c>
      <c r="C11" s="396">
        <v>239</v>
      </c>
      <c r="D11" s="396">
        <v>25</v>
      </c>
      <c r="E11" s="396">
        <v>56</v>
      </c>
      <c r="F11" s="396">
        <v>78</v>
      </c>
      <c r="G11" s="396">
        <v>14</v>
      </c>
      <c r="H11" s="396">
        <v>0</v>
      </c>
      <c r="I11" s="396">
        <v>484</v>
      </c>
      <c r="J11" s="396">
        <v>629</v>
      </c>
      <c r="K11" s="396">
        <v>386</v>
      </c>
      <c r="L11" s="398">
        <v>4</v>
      </c>
      <c r="M11" s="148"/>
    </row>
    <row r="12" spans="1:13" ht="18.75" customHeight="1">
      <c r="A12" s="247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47"/>
    </row>
    <row r="13" spans="1:13" ht="24" customHeight="1">
      <c r="A13" s="255" t="s">
        <v>27</v>
      </c>
      <c r="B13" s="443">
        <f>SUM(C13:L13)</f>
        <v>166</v>
      </c>
      <c r="C13" s="443">
        <v>20</v>
      </c>
      <c r="D13" s="443">
        <v>0</v>
      </c>
      <c r="E13" s="443">
        <v>3</v>
      </c>
      <c r="F13" s="443">
        <v>7</v>
      </c>
      <c r="G13" s="443">
        <v>1</v>
      </c>
      <c r="H13" s="443">
        <v>0</v>
      </c>
      <c r="I13" s="443">
        <v>41</v>
      </c>
      <c r="J13" s="443">
        <v>59</v>
      </c>
      <c r="K13" s="443">
        <v>35</v>
      </c>
      <c r="L13" s="444">
        <v>0</v>
      </c>
      <c r="M13" s="254"/>
    </row>
    <row r="14" spans="1:13" ht="24" customHeight="1">
      <c r="A14" s="255" t="s">
        <v>3</v>
      </c>
      <c r="B14" s="443">
        <f aca="true" t="shared" si="0" ref="B14:B29">SUM(C14:L14)</f>
        <v>179</v>
      </c>
      <c r="C14" s="443">
        <v>26</v>
      </c>
      <c r="D14" s="443">
        <v>0</v>
      </c>
      <c r="E14" s="443">
        <v>7</v>
      </c>
      <c r="F14" s="443">
        <v>4</v>
      </c>
      <c r="G14" s="443">
        <v>1</v>
      </c>
      <c r="H14" s="443">
        <v>0</v>
      </c>
      <c r="I14" s="443">
        <v>45</v>
      </c>
      <c r="J14" s="443">
        <v>52</v>
      </c>
      <c r="K14" s="443">
        <v>43</v>
      </c>
      <c r="L14" s="444">
        <v>1</v>
      </c>
      <c r="M14" s="254"/>
    </row>
    <row r="15" spans="1:13" ht="24" customHeight="1">
      <c r="A15" s="255" t="s">
        <v>28</v>
      </c>
      <c r="B15" s="443">
        <f t="shared" si="0"/>
        <v>95</v>
      </c>
      <c r="C15" s="443">
        <v>14</v>
      </c>
      <c r="D15" s="443">
        <v>0</v>
      </c>
      <c r="E15" s="443">
        <v>6</v>
      </c>
      <c r="F15" s="443">
        <v>5</v>
      </c>
      <c r="G15" s="443">
        <v>0</v>
      </c>
      <c r="H15" s="443">
        <v>0</v>
      </c>
      <c r="I15" s="443">
        <v>5</v>
      </c>
      <c r="J15" s="443">
        <v>40</v>
      </c>
      <c r="K15" s="443">
        <v>25</v>
      </c>
      <c r="L15" s="444">
        <v>0</v>
      </c>
      <c r="M15" s="254"/>
    </row>
    <row r="16" spans="1:13" ht="24" customHeight="1">
      <c r="A16" s="255" t="s">
        <v>29</v>
      </c>
      <c r="B16" s="443">
        <f t="shared" si="0"/>
        <v>37</v>
      </c>
      <c r="C16" s="443">
        <v>8</v>
      </c>
      <c r="D16" s="443">
        <v>0</v>
      </c>
      <c r="E16" s="443">
        <v>2</v>
      </c>
      <c r="F16" s="443">
        <v>1</v>
      </c>
      <c r="G16" s="443">
        <v>0</v>
      </c>
      <c r="H16" s="443">
        <v>0</v>
      </c>
      <c r="I16" s="443">
        <v>2</v>
      </c>
      <c r="J16" s="443">
        <v>19</v>
      </c>
      <c r="K16" s="443">
        <v>5</v>
      </c>
      <c r="L16" s="444">
        <v>0</v>
      </c>
      <c r="M16" s="254"/>
    </row>
    <row r="17" spans="1:13" ht="24" customHeight="1">
      <c r="A17" s="255" t="s">
        <v>4</v>
      </c>
      <c r="B17" s="443">
        <f t="shared" si="0"/>
        <v>162</v>
      </c>
      <c r="C17" s="443">
        <v>23</v>
      </c>
      <c r="D17" s="443">
        <v>0</v>
      </c>
      <c r="E17" s="443">
        <v>3</v>
      </c>
      <c r="F17" s="443">
        <v>9</v>
      </c>
      <c r="G17" s="443">
        <v>1</v>
      </c>
      <c r="H17" s="443">
        <v>0</v>
      </c>
      <c r="I17" s="443">
        <v>35</v>
      </c>
      <c r="J17" s="443">
        <v>55</v>
      </c>
      <c r="K17" s="443">
        <v>36</v>
      </c>
      <c r="L17" s="444">
        <v>0</v>
      </c>
      <c r="M17" s="254"/>
    </row>
    <row r="18" spans="1:15" ht="24" customHeight="1">
      <c r="A18" s="255" t="s">
        <v>30</v>
      </c>
      <c r="B18" s="443">
        <f t="shared" si="0"/>
        <v>27</v>
      </c>
      <c r="C18" s="443">
        <v>4</v>
      </c>
      <c r="D18" s="443">
        <v>0</v>
      </c>
      <c r="E18" s="443">
        <v>1</v>
      </c>
      <c r="F18" s="443">
        <v>4</v>
      </c>
      <c r="G18" s="443">
        <v>0</v>
      </c>
      <c r="H18" s="443">
        <v>0</v>
      </c>
      <c r="I18" s="443">
        <v>2</v>
      </c>
      <c r="J18" s="443">
        <v>14</v>
      </c>
      <c r="K18" s="443">
        <v>2</v>
      </c>
      <c r="L18" s="444">
        <v>0</v>
      </c>
      <c r="M18" s="254"/>
      <c r="O18" s="44" t="s">
        <v>478</v>
      </c>
    </row>
    <row r="19" spans="1:13" ht="24" customHeight="1">
      <c r="A19" s="255" t="s">
        <v>31</v>
      </c>
      <c r="B19" s="443">
        <f t="shared" si="0"/>
        <v>75</v>
      </c>
      <c r="C19" s="443">
        <v>9</v>
      </c>
      <c r="D19" s="443">
        <v>0</v>
      </c>
      <c r="E19" s="443">
        <v>5</v>
      </c>
      <c r="F19" s="443">
        <v>2</v>
      </c>
      <c r="G19" s="443">
        <v>0</v>
      </c>
      <c r="H19" s="443">
        <v>0</v>
      </c>
      <c r="I19" s="443">
        <v>2</v>
      </c>
      <c r="J19" s="443">
        <v>30</v>
      </c>
      <c r="K19" s="443">
        <v>27</v>
      </c>
      <c r="L19" s="444">
        <v>0</v>
      </c>
      <c r="M19" s="254"/>
    </row>
    <row r="20" spans="1:13" ht="24" customHeight="1">
      <c r="A20" s="255" t="s">
        <v>32</v>
      </c>
      <c r="B20" s="443">
        <f t="shared" si="0"/>
        <v>73</v>
      </c>
      <c r="C20" s="443">
        <v>10</v>
      </c>
      <c r="D20" s="443">
        <v>0</v>
      </c>
      <c r="E20" s="443">
        <v>3</v>
      </c>
      <c r="F20" s="443">
        <v>4</v>
      </c>
      <c r="G20" s="443">
        <v>0</v>
      </c>
      <c r="H20" s="443">
        <v>0</v>
      </c>
      <c r="I20" s="443">
        <v>5</v>
      </c>
      <c r="J20" s="443">
        <v>36</v>
      </c>
      <c r="K20" s="443">
        <v>15</v>
      </c>
      <c r="L20" s="444">
        <v>0</v>
      </c>
      <c r="M20" s="254"/>
    </row>
    <row r="21" spans="1:13" ht="24" customHeight="1">
      <c r="A21" s="255" t="s">
        <v>33</v>
      </c>
      <c r="B21" s="443">
        <f t="shared" si="0"/>
        <v>27</v>
      </c>
      <c r="C21" s="443">
        <v>6</v>
      </c>
      <c r="D21" s="443">
        <v>0</v>
      </c>
      <c r="E21" s="443">
        <v>2</v>
      </c>
      <c r="F21" s="443">
        <v>5</v>
      </c>
      <c r="G21" s="443">
        <v>0</v>
      </c>
      <c r="H21" s="443">
        <v>0</v>
      </c>
      <c r="I21" s="443">
        <v>0</v>
      </c>
      <c r="J21" s="443">
        <v>11</v>
      </c>
      <c r="K21" s="443">
        <v>3</v>
      </c>
      <c r="L21" s="444">
        <v>0</v>
      </c>
      <c r="M21" s="254"/>
    </row>
    <row r="22" spans="1:13" ht="24" customHeight="1">
      <c r="A22" s="255" t="s">
        <v>34</v>
      </c>
      <c r="B22" s="443">
        <f t="shared" si="0"/>
        <v>20</v>
      </c>
      <c r="C22" s="443">
        <v>4</v>
      </c>
      <c r="D22" s="443">
        <v>0</v>
      </c>
      <c r="E22" s="443">
        <v>1</v>
      </c>
      <c r="F22" s="443">
        <v>2</v>
      </c>
      <c r="G22" s="443">
        <v>0</v>
      </c>
      <c r="H22" s="443">
        <v>0</v>
      </c>
      <c r="I22" s="443">
        <v>0</v>
      </c>
      <c r="J22" s="443">
        <v>11</v>
      </c>
      <c r="K22" s="443">
        <v>2</v>
      </c>
      <c r="L22" s="444">
        <v>0</v>
      </c>
      <c r="M22" s="254"/>
    </row>
    <row r="23" spans="1:13" ht="24" customHeight="1">
      <c r="A23" s="255" t="s">
        <v>35</v>
      </c>
      <c r="B23" s="443">
        <f t="shared" si="0"/>
        <v>78</v>
      </c>
      <c r="C23" s="443">
        <v>8</v>
      </c>
      <c r="D23" s="443">
        <v>0</v>
      </c>
      <c r="E23" s="443">
        <v>2</v>
      </c>
      <c r="F23" s="443">
        <v>0</v>
      </c>
      <c r="G23" s="443">
        <v>1</v>
      </c>
      <c r="H23" s="443">
        <v>0</v>
      </c>
      <c r="I23" s="443">
        <v>20</v>
      </c>
      <c r="J23" s="443">
        <v>16</v>
      </c>
      <c r="K23" s="443">
        <v>31</v>
      </c>
      <c r="L23" s="444">
        <v>0</v>
      </c>
      <c r="M23" s="254"/>
    </row>
    <row r="24" spans="1:13" ht="24" customHeight="1">
      <c r="A24" s="255" t="s">
        <v>36</v>
      </c>
      <c r="B24" s="443">
        <f t="shared" si="0"/>
        <v>179</v>
      </c>
      <c r="C24" s="443">
        <v>19</v>
      </c>
      <c r="D24" s="443">
        <v>0</v>
      </c>
      <c r="E24" s="443">
        <v>3</v>
      </c>
      <c r="F24" s="443">
        <v>7</v>
      </c>
      <c r="G24" s="443">
        <v>3</v>
      </c>
      <c r="H24" s="443">
        <v>0</v>
      </c>
      <c r="I24" s="443">
        <v>51</v>
      </c>
      <c r="J24" s="443">
        <v>69</v>
      </c>
      <c r="K24" s="443">
        <v>27</v>
      </c>
      <c r="L24" s="444">
        <v>0</v>
      </c>
      <c r="M24" s="254"/>
    </row>
    <row r="25" spans="1:13" ht="24" customHeight="1">
      <c r="A25" s="255" t="s">
        <v>37</v>
      </c>
      <c r="B25" s="443">
        <f t="shared" si="0"/>
        <v>205</v>
      </c>
      <c r="C25" s="443">
        <v>24</v>
      </c>
      <c r="D25" s="443">
        <v>0</v>
      </c>
      <c r="E25" s="443">
        <v>9</v>
      </c>
      <c r="F25" s="443">
        <v>7</v>
      </c>
      <c r="G25" s="443">
        <v>1</v>
      </c>
      <c r="H25" s="443">
        <v>0</v>
      </c>
      <c r="I25" s="443">
        <v>41</v>
      </c>
      <c r="J25" s="443">
        <v>74</v>
      </c>
      <c r="K25" s="443">
        <v>49</v>
      </c>
      <c r="L25" s="444">
        <v>0</v>
      </c>
      <c r="M25" s="254"/>
    </row>
    <row r="26" spans="1:13" ht="24" customHeight="1">
      <c r="A26" s="255" t="s">
        <v>38</v>
      </c>
      <c r="B26" s="443">
        <f t="shared" si="0"/>
        <v>61</v>
      </c>
      <c r="C26" s="443">
        <v>7</v>
      </c>
      <c r="D26" s="443">
        <v>0</v>
      </c>
      <c r="E26" s="443">
        <v>6</v>
      </c>
      <c r="F26" s="443">
        <v>5</v>
      </c>
      <c r="G26" s="443">
        <v>0</v>
      </c>
      <c r="H26" s="443">
        <v>0</v>
      </c>
      <c r="I26" s="443">
        <v>1</v>
      </c>
      <c r="J26" s="443">
        <v>29</v>
      </c>
      <c r="K26" s="443">
        <v>13</v>
      </c>
      <c r="L26" s="444">
        <v>0</v>
      </c>
      <c r="M26" s="254"/>
    </row>
    <row r="27" spans="1:13" ht="24" customHeight="1">
      <c r="A27" s="255" t="s">
        <v>39</v>
      </c>
      <c r="B27" s="443">
        <f t="shared" si="0"/>
        <v>78</v>
      </c>
      <c r="C27" s="443">
        <v>9</v>
      </c>
      <c r="D27" s="443">
        <v>0</v>
      </c>
      <c r="E27" s="443">
        <v>1</v>
      </c>
      <c r="F27" s="443">
        <v>3</v>
      </c>
      <c r="G27" s="443">
        <v>1</v>
      </c>
      <c r="H27" s="443">
        <v>0</v>
      </c>
      <c r="I27" s="443">
        <v>33</v>
      </c>
      <c r="J27" s="443">
        <v>24</v>
      </c>
      <c r="K27" s="443">
        <v>7</v>
      </c>
      <c r="L27" s="444">
        <v>0</v>
      </c>
      <c r="M27" s="254"/>
    </row>
    <row r="28" spans="1:13" ht="24" customHeight="1">
      <c r="A28" s="256" t="s">
        <v>5</v>
      </c>
      <c r="B28" s="443">
        <f t="shared" si="0"/>
        <v>401</v>
      </c>
      <c r="C28" s="443">
        <v>40</v>
      </c>
      <c r="D28" s="443">
        <v>25</v>
      </c>
      <c r="E28" s="443">
        <v>1</v>
      </c>
      <c r="F28" s="443">
        <v>7</v>
      </c>
      <c r="G28" s="443">
        <v>5</v>
      </c>
      <c r="H28" s="443">
        <v>0</v>
      </c>
      <c r="I28" s="443">
        <v>201</v>
      </c>
      <c r="J28" s="443">
        <v>64</v>
      </c>
      <c r="K28" s="443">
        <v>55</v>
      </c>
      <c r="L28" s="444">
        <v>3</v>
      </c>
      <c r="M28" s="254"/>
    </row>
    <row r="29" spans="1:13" ht="24" customHeight="1">
      <c r="A29" s="257" t="s">
        <v>40</v>
      </c>
      <c r="B29" s="443">
        <f t="shared" si="0"/>
        <v>52</v>
      </c>
      <c r="C29" s="443">
        <v>8</v>
      </c>
      <c r="D29" s="443">
        <v>0</v>
      </c>
      <c r="E29" s="443">
        <v>1</v>
      </c>
      <c r="F29" s="443">
        <v>6</v>
      </c>
      <c r="G29" s="443">
        <v>0</v>
      </c>
      <c r="H29" s="443">
        <v>0</v>
      </c>
      <c r="I29" s="443">
        <v>0</v>
      </c>
      <c r="J29" s="443">
        <v>26</v>
      </c>
      <c r="K29" s="443">
        <v>11</v>
      </c>
      <c r="L29" s="444">
        <v>0</v>
      </c>
      <c r="M29" s="254"/>
    </row>
    <row r="30" spans="1:13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12" ht="20.25" customHeight="1">
      <c r="A31" s="148" t="s">
        <v>13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1:13" ht="18.75" customHeight="1">
      <c r="A32" s="552" t="s">
        <v>190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</row>
  </sheetData>
  <sheetProtection/>
  <mergeCells count="14">
    <mergeCell ref="A3:L3"/>
    <mergeCell ref="A32:M32"/>
    <mergeCell ref="A1:M1"/>
    <mergeCell ref="J4:J5"/>
    <mergeCell ref="L4:L5"/>
    <mergeCell ref="G4:G5"/>
    <mergeCell ref="F4:F5"/>
    <mergeCell ref="H4:H5"/>
    <mergeCell ref="I4:I5"/>
    <mergeCell ref="K4:K5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0.88671875" style="49" customWidth="1"/>
    <col min="2" max="4" width="12.10546875" style="94" customWidth="1"/>
    <col min="5" max="5" width="13.21484375" style="94" customWidth="1"/>
    <col min="6" max="6" width="12.10546875" style="94" customWidth="1"/>
    <col min="7" max="7" width="8.99609375" style="49" bestFit="1" customWidth="1"/>
    <col min="8" max="8" width="9.3359375" style="49" bestFit="1" customWidth="1"/>
    <col min="9" max="14" width="8.99609375" style="49" bestFit="1" customWidth="1"/>
    <col min="15" max="15" width="9.3359375" style="49" bestFit="1" customWidth="1"/>
    <col min="16" max="20" width="8.99609375" style="49" bestFit="1" customWidth="1"/>
    <col min="21" max="16384" width="8.88671875" style="49" customWidth="1"/>
  </cols>
  <sheetData>
    <row r="1" spans="1:6" ht="20.25" customHeight="1">
      <c r="A1" s="638" t="s">
        <v>841</v>
      </c>
      <c r="B1" s="638"/>
      <c r="C1" s="638"/>
      <c r="D1" s="638"/>
      <c r="E1" s="638"/>
      <c r="F1" s="638"/>
    </row>
    <row r="2" spans="1:6" ht="15" customHeight="1">
      <c r="A2" s="48"/>
      <c r="B2" s="190"/>
      <c r="C2" s="190"/>
      <c r="D2" s="190"/>
      <c r="E2" s="94" t="s">
        <v>441</v>
      </c>
      <c r="F2" s="190"/>
    </row>
    <row r="3" spans="1:6" s="68" customFormat="1" ht="20.25" customHeight="1">
      <c r="A3" s="156" t="s">
        <v>12</v>
      </c>
      <c r="B3" s="191"/>
      <c r="C3" s="191"/>
      <c r="D3" s="191"/>
      <c r="E3" s="191"/>
      <c r="F3" s="191"/>
    </row>
    <row r="4" spans="1:6" s="68" customFormat="1" ht="39.75" customHeight="1">
      <c r="A4" s="141" t="s">
        <v>562</v>
      </c>
      <c r="B4" s="93" t="s">
        <v>555</v>
      </c>
      <c r="C4" s="93" t="s">
        <v>556</v>
      </c>
      <c r="D4" s="93" t="s">
        <v>557</v>
      </c>
      <c r="E4" s="93" t="s">
        <v>558</v>
      </c>
      <c r="F4" s="46" t="s">
        <v>559</v>
      </c>
    </row>
    <row r="5" spans="1:6" s="68" customFormat="1" ht="24.75" customHeight="1">
      <c r="A5" s="192" t="s">
        <v>485</v>
      </c>
      <c r="B5" s="71">
        <v>1289</v>
      </c>
      <c r="C5" s="71">
        <v>759</v>
      </c>
      <c r="D5" s="71">
        <v>528</v>
      </c>
      <c r="E5" s="71">
        <v>2</v>
      </c>
      <c r="F5" s="114">
        <v>0</v>
      </c>
    </row>
    <row r="6" spans="1:6" s="68" customFormat="1" ht="24.75" customHeight="1">
      <c r="A6" s="169" t="s">
        <v>560</v>
      </c>
      <c r="B6" s="71">
        <v>1237</v>
      </c>
      <c r="C6" s="71">
        <v>708</v>
      </c>
      <c r="D6" s="71">
        <v>527</v>
      </c>
      <c r="E6" s="71">
        <v>2</v>
      </c>
      <c r="F6" s="114">
        <v>0</v>
      </c>
    </row>
    <row r="7" spans="1:6" s="68" customFormat="1" ht="24.75" customHeight="1">
      <c r="A7" s="169" t="s">
        <v>561</v>
      </c>
      <c r="B7" s="71">
        <v>1107</v>
      </c>
      <c r="C7" s="71">
        <v>613</v>
      </c>
      <c r="D7" s="71">
        <v>492</v>
      </c>
      <c r="E7" s="71">
        <v>2</v>
      </c>
      <c r="F7" s="114">
        <v>0</v>
      </c>
    </row>
    <row r="8" spans="1:6" s="68" customFormat="1" ht="24.75" customHeight="1">
      <c r="A8" s="277" t="s">
        <v>777</v>
      </c>
      <c r="B8" s="71">
        <f>SUM(C8:F8)</f>
        <v>1021</v>
      </c>
      <c r="C8" s="71">
        <v>538</v>
      </c>
      <c r="D8" s="71">
        <v>481</v>
      </c>
      <c r="E8" s="71">
        <v>2</v>
      </c>
      <c r="F8" s="114">
        <v>0</v>
      </c>
    </row>
    <row r="9" spans="1:6" s="68" customFormat="1" ht="12" customHeight="1">
      <c r="A9" s="182"/>
      <c r="B9" s="136"/>
      <c r="C9" s="136"/>
      <c r="D9" s="136"/>
      <c r="E9" s="136"/>
      <c r="F9" s="136"/>
    </row>
    <row r="10" spans="1:6" ht="21" customHeight="1">
      <c r="A10" s="162" t="s">
        <v>223</v>
      </c>
      <c r="B10" s="190"/>
      <c r="C10" s="190"/>
      <c r="D10" s="190"/>
      <c r="E10" s="190"/>
      <c r="F10" s="190"/>
    </row>
    <row r="11" spans="1:6" ht="20.25" customHeight="1">
      <c r="A11" s="162"/>
      <c r="B11" s="190"/>
      <c r="C11" s="190"/>
      <c r="D11" s="190"/>
      <c r="E11" s="190"/>
      <c r="F11" s="190"/>
    </row>
    <row r="12" ht="11.25">
      <c r="A12" s="48"/>
    </row>
    <row r="37" spans="1:6" ht="11.25">
      <c r="A37" s="48"/>
      <c r="C37" s="190"/>
      <c r="D37" s="190"/>
      <c r="F37" s="190"/>
    </row>
    <row r="38" spans="1:6" ht="11.25">
      <c r="A38" s="48"/>
      <c r="C38" s="190"/>
      <c r="D38" s="190"/>
      <c r="F38" s="190"/>
    </row>
    <row r="39" spans="1:6" ht="11.25">
      <c r="A39" s="48"/>
      <c r="C39" s="190"/>
      <c r="D39" s="190"/>
      <c r="F39" s="19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8.88671875" style="49" customWidth="1"/>
    <col min="2" max="3" width="7.77734375" style="49" customWidth="1"/>
    <col min="4" max="15" width="6.77734375" style="49" customWidth="1"/>
    <col min="16" max="16384" width="8.88671875" style="49" customWidth="1"/>
  </cols>
  <sheetData>
    <row r="1" spans="1:12" ht="20.25" customHeight="1">
      <c r="A1" s="638" t="s">
        <v>842</v>
      </c>
      <c r="B1" s="638"/>
      <c r="C1" s="638"/>
      <c r="D1" s="638"/>
      <c r="E1" s="638"/>
      <c r="F1" s="638"/>
      <c r="G1" s="638"/>
      <c r="H1" s="638"/>
      <c r="I1" s="193"/>
      <c r="J1" s="193"/>
      <c r="K1" s="48"/>
      <c r="L1" s="48"/>
    </row>
    <row r="2" spans="1:12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68" customFormat="1" ht="20.25" customHeight="1">
      <c r="A3" s="156" t="s">
        <v>699</v>
      </c>
      <c r="B3" s="157"/>
      <c r="C3" s="156" t="s">
        <v>441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1:15" s="155" customFormat="1" ht="20.25" customHeight="1">
      <c r="A4" s="492" t="s">
        <v>226</v>
      </c>
      <c r="B4" s="532" t="s">
        <v>563</v>
      </c>
      <c r="C4" s="543"/>
      <c r="D4" s="543" t="s">
        <v>564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28"/>
    </row>
    <row r="5" spans="1:15" s="155" customFormat="1" ht="20.25" customHeight="1">
      <c r="A5" s="492"/>
      <c r="B5" s="532" t="s">
        <v>565</v>
      </c>
      <c r="C5" s="543" t="s">
        <v>566</v>
      </c>
      <c r="D5" s="543" t="s">
        <v>567</v>
      </c>
      <c r="E5" s="543"/>
      <c r="F5" s="543"/>
      <c r="G5" s="543" t="s">
        <v>568</v>
      </c>
      <c r="H5" s="543"/>
      <c r="I5" s="543"/>
      <c r="J5" s="543" t="s">
        <v>569</v>
      </c>
      <c r="K5" s="543"/>
      <c r="L5" s="543"/>
      <c r="M5" s="543" t="s">
        <v>570</v>
      </c>
      <c r="N5" s="543"/>
      <c r="O5" s="528"/>
    </row>
    <row r="6" spans="1:15" s="155" customFormat="1" ht="20.25" customHeight="1">
      <c r="A6" s="492"/>
      <c r="B6" s="532"/>
      <c r="C6" s="543"/>
      <c r="D6" s="93" t="s">
        <v>571</v>
      </c>
      <c r="E6" s="93" t="s">
        <v>572</v>
      </c>
      <c r="F6" s="93" t="s">
        <v>566</v>
      </c>
      <c r="G6" s="93" t="s">
        <v>571</v>
      </c>
      <c r="H6" s="93" t="s">
        <v>572</v>
      </c>
      <c r="I6" s="93" t="s">
        <v>566</v>
      </c>
      <c r="J6" s="93" t="s">
        <v>571</v>
      </c>
      <c r="K6" s="93" t="s">
        <v>572</v>
      </c>
      <c r="L6" s="93" t="s">
        <v>566</v>
      </c>
      <c r="M6" s="93" t="s">
        <v>571</v>
      </c>
      <c r="N6" s="93" t="s">
        <v>572</v>
      </c>
      <c r="O6" s="46" t="s">
        <v>566</v>
      </c>
    </row>
    <row r="7" spans="1:17" s="68" customFormat="1" ht="24" customHeight="1">
      <c r="A7" s="169" t="s">
        <v>485</v>
      </c>
      <c r="B7" s="194">
        <v>21705</v>
      </c>
      <c r="C7" s="194">
        <v>212392</v>
      </c>
      <c r="D7" s="195">
        <v>478</v>
      </c>
      <c r="E7" s="195">
        <v>1156</v>
      </c>
      <c r="F7" s="195">
        <v>21170</v>
      </c>
      <c r="G7" s="195">
        <v>13</v>
      </c>
      <c r="H7" s="195">
        <v>37</v>
      </c>
      <c r="I7" s="195">
        <v>3190</v>
      </c>
      <c r="J7" s="195">
        <v>462</v>
      </c>
      <c r="K7" s="195">
        <v>1115</v>
      </c>
      <c r="L7" s="195">
        <v>17800</v>
      </c>
      <c r="M7" s="194">
        <v>3</v>
      </c>
      <c r="N7" s="194">
        <v>4</v>
      </c>
      <c r="O7" s="196">
        <v>180</v>
      </c>
      <c r="P7" s="187"/>
      <c r="Q7" s="187"/>
    </row>
    <row r="8" spans="1:17" s="68" customFormat="1" ht="24" customHeight="1">
      <c r="A8" s="169" t="s">
        <v>486</v>
      </c>
      <c r="B8" s="194">
        <v>18837</v>
      </c>
      <c r="C8" s="194">
        <v>206595</v>
      </c>
      <c r="D8" s="195">
        <v>602</v>
      </c>
      <c r="E8" s="195">
        <v>1326</v>
      </c>
      <c r="F8" s="195">
        <v>31580</v>
      </c>
      <c r="G8" s="195">
        <v>8</v>
      </c>
      <c r="H8" s="195">
        <v>17</v>
      </c>
      <c r="I8" s="195">
        <v>1880</v>
      </c>
      <c r="J8" s="195">
        <v>594</v>
      </c>
      <c r="K8" s="195">
        <v>1309</v>
      </c>
      <c r="L8" s="195">
        <v>29700</v>
      </c>
      <c r="M8" s="194">
        <v>0</v>
      </c>
      <c r="N8" s="194">
        <v>0</v>
      </c>
      <c r="O8" s="196">
        <v>0</v>
      </c>
      <c r="P8" s="187"/>
      <c r="Q8" s="187"/>
    </row>
    <row r="9" spans="1:17" s="68" customFormat="1" ht="24" customHeight="1">
      <c r="A9" s="169" t="s">
        <v>573</v>
      </c>
      <c r="B9" s="194">
        <v>17133</v>
      </c>
      <c r="C9" s="194">
        <v>197267</v>
      </c>
      <c r="D9" s="194">
        <v>698</v>
      </c>
      <c r="E9" s="194">
        <v>1749</v>
      </c>
      <c r="F9" s="194">
        <v>36380</v>
      </c>
      <c r="G9" s="194">
        <v>8</v>
      </c>
      <c r="H9" s="194">
        <v>24</v>
      </c>
      <c r="I9" s="194">
        <v>1880</v>
      </c>
      <c r="J9" s="194">
        <v>690</v>
      </c>
      <c r="K9" s="194">
        <v>1725</v>
      </c>
      <c r="L9" s="194">
        <v>34500</v>
      </c>
      <c r="M9" s="194">
        <v>0</v>
      </c>
      <c r="N9" s="194">
        <v>0</v>
      </c>
      <c r="O9" s="196">
        <v>0</v>
      </c>
      <c r="P9" s="187"/>
      <c r="Q9" s="187"/>
    </row>
    <row r="10" spans="1:17" s="68" customFormat="1" ht="24" customHeight="1">
      <c r="A10" s="277" t="s">
        <v>777</v>
      </c>
      <c r="B10" s="194">
        <v>15558</v>
      </c>
      <c r="C10" s="194">
        <v>186245</v>
      </c>
      <c r="D10" s="406">
        <f>G10+J10+M10</f>
        <v>934</v>
      </c>
      <c r="E10" s="406">
        <f>H10+K10+N10</f>
        <v>1989</v>
      </c>
      <c r="F10" s="406">
        <f>I10+L10+O10</f>
        <v>28036</v>
      </c>
      <c r="G10" s="406">
        <v>13</v>
      </c>
      <c r="H10" s="406">
        <v>32</v>
      </c>
      <c r="I10" s="406">
        <v>3055</v>
      </c>
      <c r="J10" s="194">
        <v>921</v>
      </c>
      <c r="K10" s="194">
        <v>1957</v>
      </c>
      <c r="L10" s="382">
        <v>24981</v>
      </c>
      <c r="M10" s="194">
        <v>0</v>
      </c>
      <c r="N10" s="194">
        <v>0</v>
      </c>
      <c r="O10" s="196">
        <v>0</v>
      </c>
      <c r="P10" s="187"/>
      <c r="Q10" s="187"/>
    </row>
    <row r="11" spans="1:17" s="68" customFormat="1" ht="15" customHeight="1">
      <c r="A11" s="182"/>
      <c r="B11" s="407"/>
      <c r="C11" s="407"/>
      <c r="D11" s="520"/>
      <c r="E11" s="520"/>
      <c r="F11" s="520"/>
      <c r="G11" s="520"/>
      <c r="H11" s="520"/>
      <c r="I11" s="520"/>
      <c r="J11" s="407"/>
      <c r="K11" s="407"/>
      <c r="L11" s="188"/>
      <c r="M11" s="407"/>
      <c r="N11" s="407"/>
      <c r="O11" s="407"/>
      <c r="P11" s="187"/>
      <c r="Q11" s="187"/>
    </row>
    <row r="12" spans="1:12" ht="20.25" customHeight="1">
      <c r="A12" s="156" t="s">
        <v>700</v>
      </c>
      <c r="B12" s="48"/>
      <c r="C12" s="48"/>
      <c r="D12" s="48"/>
      <c r="E12" s="48"/>
      <c r="F12" s="48"/>
      <c r="G12" s="48"/>
      <c r="H12" s="162" t="s">
        <v>441</v>
      </c>
      <c r="I12" s="48"/>
      <c r="J12" s="162"/>
      <c r="K12" s="162"/>
      <c r="L12" s="48"/>
    </row>
    <row r="13" spans="1:12" ht="11.25">
      <c r="A13" s="162" t="s">
        <v>441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</sheetData>
  <sheetProtection/>
  <mergeCells count="10">
    <mergeCell ref="A1:H1"/>
    <mergeCell ref="A4:A6"/>
    <mergeCell ref="B4:C4"/>
    <mergeCell ref="M5:O5"/>
    <mergeCell ref="D4:O4"/>
    <mergeCell ref="B5:B6"/>
    <mergeCell ref="C5:C6"/>
    <mergeCell ref="D5:F5"/>
    <mergeCell ref="G5:I5"/>
    <mergeCell ref="J5:L5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2">
      <selection activeCell="H26" sqref="H26"/>
    </sheetView>
  </sheetViews>
  <sheetFormatPr defaultColWidth="8.88671875" defaultRowHeight="13.5"/>
  <cols>
    <col min="1" max="1" width="8.88671875" style="101" customWidth="1"/>
    <col min="2" max="9" width="7.77734375" style="101" customWidth="1"/>
    <col min="10" max="16384" width="8.88671875" style="101" customWidth="1"/>
  </cols>
  <sheetData>
    <row r="1" spans="1:9" ht="20.25" customHeight="1">
      <c r="A1" s="558" t="s">
        <v>843</v>
      </c>
      <c r="B1" s="558"/>
      <c r="C1" s="558"/>
      <c r="D1" s="558"/>
      <c r="E1" s="558"/>
      <c r="F1" s="558"/>
      <c r="G1" s="558"/>
      <c r="H1" s="44"/>
      <c r="I1" s="44"/>
    </row>
    <row r="2" spans="1:9" ht="15" customHeight="1">
      <c r="A2" s="146"/>
      <c r="B2" s="146"/>
      <c r="C2" s="146"/>
      <c r="D2" s="146"/>
      <c r="E2" s="146"/>
      <c r="F2" s="146"/>
      <c r="G2" s="146"/>
      <c r="H2" s="44"/>
      <c r="I2" s="44"/>
    </row>
    <row r="3" spans="1:9" ht="20.25" customHeight="1">
      <c r="A3" s="542" t="s">
        <v>227</v>
      </c>
      <c r="B3" s="542"/>
      <c r="C3" s="542"/>
      <c r="D3" s="542"/>
      <c r="E3" s="542"/>
      <c r="F3" s="542"/>
      <c r="G3" s="542"/>
      <c r="H3" s="542"/>
      <c r="I3" s="542"/>
    </row>
    <row r="4" spans="1:9" ht="21" customHeight="1">
      <c r="A4" s="492" t="s">
        <v>756</v>
      </c>
      <c r="B4" s="150" t="s">
        <v>14</v>
      </c>
      <c r="C4" s="534" t="s">
        <v>394</v>
      </c>
      <c r="D4" s="534"/>
      <c r="E4" s="534" t="s">
        <v>395</v>
      </c>
      <c r="F4" s="534"/>
      <c r="G4" s="534"/>
      <c r="H4" s="93" t="s">
        <v>396</v>
      </c>
      <c r="I4" s="46" t="s">
        <v>397</v>
      </c>
    </row>
    <row r="5" spans="1:9" ht="21" customHeight="1">
      <c r="A5" s="492"/>
      <c r="B5" s="150" t="s">
        <v>293</v>
      </c>
      <c r="C5" s="150" t="s">
        <v>293</v>
      </c>
      <c r="D5" s="150" t="s">
        <v>327</v>
      </c>
      <c r="E5" s="150" t="s">
        <v>293</v>
      </c>
      <c r="F5" s="150" t="s">
        <v>398</v>
      </c>
      <c r="G5" s="150" t="s">
        <v>399</v>
      </c>
      <c r="H5" s="93" t="s">
        <v>293</v>
      </c>
      <c r="I5" s="46" t="s">
        <v>293</v>
      </c>
    </row>
    <row r="6" spans="1:9" ht="21" customHeight="1">
      <c r="A6" s="192" t="s">
        <v>19</v>
      </c>
      <c r="B6" s="215">
        <v>81</v>
      </c>
      <c r="C6" s="110">
        <v>0</v>
      </c>
      <c r="D6" s="110">
        <v>0</v>
      </c>
      <c r="E6" s="215">
        <v>75</v>
      </c>
      <c r="F6" s="215">
        <v>75</v>
      </c>
      <c r="G6" s="215">
        <v>0</v>
      </c>
      <c r="H6" s="71">
        <v>6</v>
      </c>
      <c r="I6" s="114">
        <v>0</v>
      </c>
    </row>
    <row r="7" spans="1:9" ht="21" customHeight="1">
      <c r="A7" s="192" t="s">
        <v>26</v>
      </c>
      <c r="B7" s="71">
        <v>84</v>
      </c>
      <c r="C7" s="71">
        <v>1</v>
      </c>
      <c r="D7" s="71">
        <v>129800</v>
      </c>
      <c r="E7" s="71">
        <v>77</v>
      </c>
      <c r="F7" s="71">
        <v>77</v>
      </c>
      <c r="G7" s="215">
        <v>0</v>
      </c>
      <c r="H7" s="71">
        <v>6</v>
      </c>
      <c r="I7" s="114">
        <v>0</v>
      </c>
    </row>
    <row r="8" spans="1:9" ht="21" customHeight="1">
      <c r="A8" s="250" t="s">
        <v>183</v>
      </c>
      <c r="B8" s="71">
        <v>83</v>
      </c>
      <c r="C8" s="71">
        <v>1</v>
      </c>
      <c r="D8" s="71">
        <v>150000</v>
      </c>
      <c r="E8" s="71">
        <v>77</v>
      </c>
      <c r="F8" s="71">
        <v>77</v>
      </c>
      <c r="G8" s="215">
        <v>0</v>
      </c>
      <c r="H8" s="71">
        <v>5</v>
      </c>
      <c r="I8" s="114">
        <v>0</v>
      </c>
    </row>
    <row r="9" spans="1:9" ht="21" customHeight="1">
      <c r="A9" s="250" t="s">
        <v>363</v>
      </c>
      <c r="B9" s="215">
        <v>87</v>
      </c>
      <c r="C9" s="215">
        <v>1</v>
      </c>
      <c r="D9" s="215">
        <v>150000</v>
      </c>
      <c r="E9" s="360">
        <v>79</v>
      </c>
      <c r="F9" s="360">
        <v>79</v>
      </c>
      <c r="G9" s="215">
        <v>0</v>
      </c>
      <c r="H9" s="360">
        <v>7</v>
      </c>
      <c r="I9" s="114">
        <v>0</v>
      </c>
    </row>
    <row r="10" spans="1:9" ht="21" customHeight="1">
      <c r="A10" s="192" t="s">
        <v>424</v>
      </c>
      <c r="B10" s="215">
        <v>86</v>
      </c>
      <c r="C10" s="215">
        <v>1</v>
      </c>
      <c r="D10" s="215">
        <v>150000</v>
      </c>
      <c r="E10" s="360">
        <v>78</v>
      </c>
      <c r="F10" s="360">
        <v>78</v>
      </c>
      <c r="G10" s="215">
        <v>0</v>
      </c>
      <c r="H10" s="360">
        <v>7</v>
      </c>
      <c r="I10" s="114">
        <v>0</v>
      </c>
    </row>
    <row r="11" spans="1:9" ht="21" customHeight="1">
      <c r="A11" s="250" t="s">
        <v>777</v>
      </c>
      <c r="B11" s="399">
        <f>C11+E11+H11+I11</f>
        <v>87</v>
      </c>
      <c r="C11" s="215">
        <v>1</v>
      </c>
      <c r="D11" s="215">
        <v>150000</v>
      </c>
      <c r="E11" s="71">
        <f>SUM(F11:G11)</f>
        <v>79</v>
      </c>
      <c r="F11" s="360">
        <v>79</v>
      </c>
      <c r="G11" s="215">
        <v>0</v>
      </c>
      <c r="H11" s="360">
        <v>7</v>
      </c>
      <c r="I11" s="114">
        <v>0</v>
      </c>
    </row>
    <row r="12" spans="1:9" ht="21" customHeight="1">
      <c r="A12" s="426"/>
      <c r="B12" s="427"/>
      <c r="C12" s="428"/>
      <c r="D12" s="428"/>
      <c r="E12" s="427"/>
      <c r="F12" s="428"/>
      <c r="G12" s="428"/>
      <c r="H12" s="428"/>
      <c r="I12" s="428"/>
    </row>
    <row r="13" spans="1:10" ht="21" customHeight="1">
      <c r="A13" s="272" t="s">
        <v>27</v>
      </c>
      <c r="B13" s="459">
        <f>SUM(C13,E13,H13)</f>
        <v>6</v>
      </c>
      <c r="C13" s="460">
        <v>0</v>
      </c>
      <c r="D13" s="460">
        <v>0</v>
      </c>
      <c r="E13" s="459">
        <v>5</v>
      </c>
      <c r="F13" s="459">
        <v>5</v>
      </c>
      <c r="G13" s="460">
        <v>0</v>
      </c>
      <c r="H13" s="459">
        <v>1</v>
      </c>
      <c r="I13" s="460">
        <v>0</v>
      </c>
      <c r="J13" s="361"/>
    </row>
    <row r="14" spans="1:10" ht="21" customHeight="1">
      <c r="A14" s="272" t="s">
        <v>3</v>
      </c>
      <c r="B14" s="459">
        <f aca="true" t="shared" si="0" ref="B14:B29">SUM(C14,E14,H14)</f>
        <v>5</v>
      </c>
      <c r="C14" s="460">
        <v>0</v>
      </c>
      <c r="D14" s="460">
        <v>0</v>
      </c>
      <c r="E14" s="459">
        <v>5</v>
      </c>
      <c r="F14" s="459">
        <v>5</v>
      </c>
      <c r="G14" s="460">
        <v>0</v>
      </c>
      <c r="H14" s="459">
        <v>0</v>
      </c>
      <c r="I14" s="460">
        <v>0</v>
      </c>
      <c r="J14" s="361"/>
    </row>
    <row r="15" spans="1:10" ht="21" customHeight="1">
      <c r="A15" s="272" t="s">
        <v>28</v>
      </c>
      <c r="B15" s="459">
        <f t="shared" si="0"/>
        <v>10</v>
      </c>
      <c r="C15" s="460">
        <v>0</v>
      </c>
      <c r="D15" s="460">
        <v>0</v>
      </c>
      <c r="E15" s="459">
        <v>9</v>
      </c>
      <c r="F15" s="459">
        <v>9</v>
      </c>
      <c r="G15" s="460">
        <v>0</v>
      </c>
      <c r="H15" s="459">
        <v>1</v>
      </c>
      <c r="I15" s="460">
        <v>0</v>
      </c>
      <c r="J15" s="361"/>
    </row>
    <row r="16" spans="1:10" ht="21" customHeight="1">
      <c r="A16" s="272" t="s">
        <v>29</v>
      </c>
      <c r="B16" s="459">
        <f t="shared" si="0"/>
        <v>5</v>
      </c>
      <c r="C16" s="460">
        <v>0</v>
      </c>
      <c r="D16" s="460">
        <v>0</v>
      </c>
      <c r="E16" s="459">
        <v>5</v>
      </c>
      <c r="F16" s="459">
        <v>5</v>
      </c>
      <c r="G16" s="460">
        <v>0</v>
      </c>
      <c r="H16" s="459">
        <v>0</v>
      </c>
      <c r="I16" s="460">
        <v>0</v>
      </c>
      <c r="J16" s="361"/>
    </row>
    <row r="17" spans="1:10" ht="21" customHeight="1">
      <c r="A17" s="272" t="s">
        <v>4</v>
      </c>
      <c r="B17" s="459">
        <f t="shared" si="0"/>
        <v>4</v>
      </c>
      <c r="C17" s="460">
        <v>0</v>
      </c>
      <c r="D17" s="460">
        <v>0</v>
      </c>
      <c r="E17" s="459">
        <v>4</v>
      </c>
      <c r="F17" s="459">
        <v>4</v>
      </c>
      <c r="G17" s="460">
        <v>0</v>
      </c>
      <c r="H17" s="459">
        <v>0</v>
      </c>
      <c r="I17" s="460">
        <v>0</v>
      </c>
      <c r="J17" s="361"/>
    </row>
    <row r="18" spans="1:10" ht="21" customHeight="1">
      <c r="A18" s="272" t="s">
        <v>30</v>
      </c>
      <c r="B18" s="459">
        <f t="shared" si="0"/>
        <v>5</v>
      </c>
      <c r="C18" s="460">
        <v>0</v>
      </c>
      <c r="D18" s="460">
        <v>0</v>
      </c>
      <c r="E18" s="459">
        <v>5</v>
      </c>
      <c r="F18" s="459">
        <v>5</v>
      </c>
      <c r="G18" s="460">
        <v>0</v>
      </c>
      <c r="H18" s="459">
        <v>0</v>
      </c>
      <c r="I18" s="460">
        <v>0</v>
      </c>
      <c r="J18" s="361"/>
    </row>
    <row r="19" spans="1:10" ht="21" customHeight="1">
      <c r="A19" s="272" t="s">
        <v>31</v>
      </c>
      <c r="B19" s="459">
        <f t="shared" si="0"/>
        <v>2</v>
      </c>
      <c r="C19" s="460">
        <v>0</v>
      </c>
      <c r="D19" s="460">
        <v>0</v>
      </c>
      <c r="E19" s="459">
        <v>2</v>
      </c>
      <c r="F19" s="459">
        <v>2</v>
      </c>
      <c r="G19" s="460">
        <v>0</v>
      </c>
      <c r="H19" s="459">
        <v>0</v>
      </c>
      <c r="I19" s="460">
        <v>0</v>
      </c>
      <c r="J19" s="361"/>
    </row>
    <row r="20" spans="1:10" ht="21" customHeight="1">
      <c r="A20" s="272" t="s">
        <v>32</v>
      </c>
      <c r="B20" s="459">
        <f t="shared" si="0"/>
        <v>3</v>
      </c>
      <c r="C20" s="460">
        <v>0</v>
      </c>
      <c r="D20" s="460">
        <v>0</v>
      </c>
      <c r="E20" s="459">
        <v>2</v>
      </c>
      <c r="F20" s="459">
        <v>2</v>
      </c>
      <c r="G20" s="460">
        <v>0</v>
      </c>
      <c r="H20" s="459">
        <v>1</v>
      </c>
      <c r="I20" s="460">
        <v>0</v>
      </c>
      <c r="J20" s="361"/>
    </row>
    <row r="21" spans="1:10" ht="21" customHeight="1">
      <c r="A21" s="272" t="s">
        <v>33</v>
      </c>
      <c r="B21" s="459">
        <f t="shared" si="0"/>
        <v>3</v>
      </c>
      <c r="C21" s="460">
        <v>0</v>
      </c>
      <c r="D21" s="460">
        <v>0</v>
      </c>
      <c r="E21" s="459">
        <v>3</v>
      </c>
      <c r="F21" s="459">
        <v>3</v>
      </c>
      <c r="G21" s="460">
        <v>0</v>
      </c>
      <c r="H21" s="459">
        <v>0</v>
      </c>
      <c r="I21" s="460">
        <v>0</v>
      </c>
      <c r="J21" s="361"/>
    </row>
    <row r="22" spans="1:10" ht="21" customHeight="1">
      <c r="A22" s="272" t="s">
        <v>34</v>
      </c>
      <c r="B22" s="459">
        <f t="shared" si="0"/>
        <v>4</v>
      </c>
      <c r="C22" s="459">
        <v>1</v>
      </c>
      <c r="D22" s="459">
        <v>150000</v>
      </c>
      <c r="E22" s="459">
        <v>3</v>
      </c>
      <c r="F22" s="459">
        <v>3</v>
      </c>
      <c r="G22" s="460">
        <v>0</v>
      </c>
      <c r="H22" s="459">
        <v>0</v>
      </c>
      <c r="I22" s="460">
        <v>0</v>
      </c>
      <c r="J22" s="361"/>
    </row>
    <row r="23" spans="1:10" ht="21" customHeight="1">
      <c r="A23" s="272" t="s">
        <v>35</v>
      </c>
      <c r="B23" s="459">
        <f t="shared" si="0"/>
        <v>4</v>
      </c>
      <c r="C23" s="460">
        <v>0</v>
      </c>
      <c r="D23" s="460">
        <v>0</v>
      </c>
      <c r="E23" s="459">
        <v>4</v>
      </c>
      <c r="F23" s="459">
        <v>4</v>
      </c>
      <c r="G23" s="460">
        <v>0</v>
      </c>
      <c r="H23" s="459">
        <v>0</v>
      </c>
      <c r="I23" s="460">
        <v>0</v>
      </c>
      <c r="J23" s="361"/>
    </row>
    <row r="24" spans="1:10" ht="21" customHeight="1">
      <c r="A24" s="272" t="s">
        <v>36</v>
      </c>
      <c r="B24" s="459">
        <f t="shared" si="0"/>
        <v>6</v>
      </c>
      <c r="C24" s="460">
        <v>0</v>
      </c>
      <c r="D24" s="460">
        <v>0</v>
      </c>
      <c r="E24" s="459">
        <v>4</v>
      </c>
      <c r="F24" s="459">
        <v>4</v>
      </c>
      <c r="G24" s="460">
        <v>0</v>
      </c>
      <c r="H24" s="459">
        <v>2</v>
      </c>
      <c r="I24" s="460">
        <v>0</v>
      </c>
      <c r="J24" s="361"/>
    </row>
    <row r="25" spans="1:10" ht="21" customHeight="1">
      <c r="A25" s="272" t="s">
        <v>37</v>
      </c>
      <c r="B25" s="459">
        <f t="shared" si="0"/>
        <v>5</v>
      </c>
      <c r="C25" s="460">
        <v>0</v>
      </c>
      <c r="D25" s="460">
        <v>0</v>
      </c>
      <c r="E25" s="459">
        <v>5</v>
      </c>
      <c r="F25" s="459">
        <v>5</v>
      </c>
      <c r="G25" s="460">
        <v>0</v>
      </c>
      <c r="H25" s="459">
        <v>0</v>
      </c>
      <c r="I25" s="460">
        <v>0</v>
      </c>
      <c r="J25" s="361"/>
    </row>
    <row r="26" spans="1:10" ht="21" customHeight="1">
      <c r="A26" s="272" t="s">
        <v>38</v>
      </c>
      <c r="B26" s="459">
        <f t="shared" si="0"/>
        <v>2</v>
      </c>
      <c r="C26" s="460">
        <v>0</v>
      </c>
      <c r="D26" s="460">
        <v>0</v>
      </c>
      <c r="E26" s="459">
        <v>2</v>
      </c>
      <c r="F26" s="459">
        <v>2</v>
      </c>
      <c r="G26" s="460">
        <v>0</v>
      </c>
      <c r="H26" s="459">
        <v>0</v>
      </c>
      <c r="I26" s="460">
        <v>0</v>
      </c>
      <c r="J26" s="361"/>
    </row>
    <row r="27" spans="1:10" ht="21" customHeight="1">
      <c r="A27" s="272" t="s">
        <v>39</v>
      </c>
      <c r="B27" s="459">
        <f t="shared" si="0"/>
        <v>4</v>
      </c>
      <c r="C27" s="460">
        <v>0</v>
      </c>
      <c r="D27" s="460">
        <v>0</v>
      </c>
      <c r="E27" s="459">
        <v>4</v>
      </c>
      <c r="F27" s="459">
        <v>4</v>
      </c>
      <c r="G27" s="460">
        <v>0</v>
      </c>
      <c r="H27" s="459">
        <v>0</v>
      </c>
      <c r="I27" s="460">
        <v>0</v>
      </c>
      <c r="J27" s="361"/>
    </row>
    <row r="28" spans="1:10" ht="21" customHeight="1">
      <c r="A28" s="272" t="s">
        <v>5</v>
      </c>
      <c r="B28" s="459">
        <f t="shared" si="0"/>
        <v>13</v>
      </c>
      <c r="C28" s="460">
        <v>0</v>
      </c>
      <c r="D28" s="460">
        <v>0</v>
      </c>
      <c r="E28" s="459">
        <v>12</v>
      </c>
      <c r="F28" s="459">
        <v>12</v>
      </c>
      <c r="G28" s="460">
        <v>0</v>
      </c>
      <c r="H28" s="459">
        <v>1</v>
      </c>
      <c r="I28" s="460">
        <v>0</v>
      </c>
      <c r="J28" s="361"/>
    </row>
    <row r="29" spans="1:10" ht="21" customHeight="1">
      <c r="A29" s="272" t="s">
        <v>40</v>
      </c>
      <c r="B29" s="459">
        <f t="shared" si="0"/>
        <v>6</v>
      </c>
      <c r="C29" s="460">
        <v>0</v>
      </c>
      <c r="D29" s="460">
        <v>0</v>
      </c>
      <c r="E29" s="459">
        <v>5</v>
      </c>
      <c r="F29" s="459">
        <v>5</v>
      </c>
      <c r="G29" s="460">
        <v>0</v>
      </c>
      <c r="H29" s="459">
        <v>1</v>
      </c>
      <c r="I29" s="460">
        <v>0</v>
      </c>
      <c r="J29" s="361"/>
    </row>
    <row r="30" spans="1:9" ht="12.75" customHeight="1">
      <c r="A30" s="362"/>
      <c r="B30" s="327"/>
      <c r="C30" s="327"/>
      <c r="D30" s="363"/>
      <c r="E30" s="327"/>
      <c r="F30" s="327"/>
      <c r="G30" s="327"/>
      <c r="H30" s="177"/>
      <c r="I30" s="254"/>
    </row>
    <row r="31" spans="1:9" ht="21" customHeight="1">
      <c r="A31" s="148" t="s">
        <v>283</v>
      </c>
      <c r="B31" s="148"/>
      <c r="C31" s="148"/>
      <c r="D31" s="148"/>
      <c r="E31" s="148"/>
      <c r="F31" s="148"/>
      <c r="G31" s="148"/>
      <c r="H31" s="44"/>
      <c r="I31" s="44"/>
    </row>
    <row r="32" spans="1:9" ht="21" customHeight="1">
      <c r="A32" s="44"/>
      <c r="B32" s="44"/>
      <c r="C32" s="44"/>
      <c r="D32" s="44"/>
      <c r="E32" s="44"/>
      <c r="F32" s="44"/>
      <c r="G32" s="44"/>
      <c r="H32" s="44"/>
      <c r="I32" s="44"/>
    </row>
  </sheetData>
  <sheetProtection/>
  <mergeCells count="5">
    <mergeCell ref="A1:G1"/>
    <mergeCell ref="A4:A5"/>
    <mergeCell ref="C4:D4"/>
    <mergeCell ref="E4:G4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1" width="8.88671875" style="101" customWidth="1"/>
    <col min="2" max="2" width="5.99609375" style="101" customWidth="1"/>
    <col min="3" max="3" width="5.88671875" style="101" customWidth="1"/>
    <col min="4" max="4" width="5.6640625" style="101" customWidth="1"/>
    <col min="5" max="5" width="6.77734375" style="101" customWidth="1"/>
    <col min="6" max="6" width="5.99609375" style="101" customWidth="1"/>
    <col min="7" max="7" width="5.6640625" style="101" customWidth="1"/>
    <col min="8" max="8" width="5.77734375" style="101" customWidth="1"/>
    <col min="9" max="10" width="6.10546875" style="101" customWidth="1"/>
    <col min="11" max="11" width="5.6640625" style="101" customWidth="1"/>
    <col min="12" max="12" width="5.5546875" style="101" customWidth="1"/>
    <col min="13" max="13" width="6.5546875" style="101" customWidth="1"/>
    <col min="14" max="14" width="5.99609375" style="101" customWidth="1"/>
    <col min="15" max="16" width="5.4453125" style="101" customWidth="1"/>
    <col min="17" max="17" width="6.6640625" style="101" customWidth="1"/>
    <col min="18" max="16384" width="8.88671875" style="101" customWidth="1"/>
  </cols>
  <sheetData>
    <row r="1" spans="1:17" ht="20.25" customHeight="1">
      <c r="A1" s="558" t="s">
        <v>844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44"/>
      <c r="O1" s="44"/>
      <c r="P1" s="44"/>
      <c r="Q1" s="44"/>
    </row>
    <row r="2" spans="1:17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44"/>
      <c r="O2" s="44"/>
      <c r="P2" s="44"/>
      <c r="Q2" s="44"/>
    </row>
    <row r="3" spans="1:17" ht="20.25" customHeight="1">
      <c r="A3" s="156" t="s">
        <v>574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44"/>
      <c r="O3" s="44"/>
      <c r="P3" s="44"/>
      <c r="Q3" s="44"/>
    </row>
    <row r="4" spans="1:17" ht="21" customHeight="1">
      <c r="A4" s="571" t="s">
        <v>352</v>
      </c>
      <c r="B4" s="535" t="s">
        <v>255</v>
      </c>
      <c r="C4" s="510"/>
      <c r="D4" s="510"/>
      <c r="E4" s="492"/>
      <c r="F4" s="534" t="s">
        <v>353</v>
      </c>
      <c r="G4" s="534"/>
      <c r="H4" s="534"/>
      <c r="I4" s="534"/>
      <c r="J4" s="534" t="s">
        <v>354</v>
      </c>
      <c r="K4" s="534"/>
      <c r="L4" s="534"/>
      <c r="M4" s="534"/>
      <c r="N4" s="534" t="s">
        <v>355</v>
      </c>
      <c r="O4" s="534"/>
      <c r="P4" s="534"/>
      <c r="Q4" s="535"/>
    </row>
    <row r="5" spans="1:17" ht="21" customHeight="1">
      <c r="A5" s="527"/>
      <c r="B5" s="534" t="s">
        <v>293</v>
      </c>
      <c r="C5" s="534" t="s">
        <v>356</v>
      </c>
      <c r="D5" s="534"/>
      <c r="E5" s="534" t="s">
        <v>357</v>
      </c>
      <c r="F5" s="534" t="s">
        <v>293</v>
      </c>
      <c r="G5" s="534" t="s">
        <v>356</v>
      </c>
      <c r="H5" s="534"/>
      <c r="I5" s="534" t="s">
        <v>357</v>
      </c>
      <c r="J5" s="534" t="s">
        <v>293</v>
      </c>
      <c r="K5" s="534" t="s">
        <v>356</v>
      </c>
      <c r="L5" s="534"/>
      <c r="M5" s="534" t="s">
        <v>357</v>
      </c>
      <c r="N5" s="534" t="s">
        <v>293</v>
      </c>
      <c r="O5" s="534" t="s">
        <v>356</v>
      </c>
      <c r="P5" s="534"/>
      <c r="Q5" s="535" t="s">
        <v>357</v>
      </c>
    </row>
    <row r="6" spans="1:17" ht="21" customHeight="1">
      <c r="A6" s="572"/>
      <c r="B6" s="534"/>
      <c r="C6" s="150" t="s">
        <v>358</v>
      </c>
      <c r="D6" s="150" t="s">
        <v>359</v>
      </c>
      <c r="E6" s="534"/>
      <c r="F6" s="534"/>
      <c r="G6" s="150" t="s">
        <v>358</v>
      </c>
      <c r="H6" s="150" t="s">
        <v>359</v>
      </c>
      <c r="I6" s="534"/>
      <c r="J6" s="534"/>
      <c r="K6" s="150" t="s">
        <v>358</v>
      </c>
      <c r="L6" s="150" t="s">
        <v>359</v>
      </c>
      <c r="M6" s="534"/>
      <c r="N6" s="534"/>
      <c r="O6" s="150" t="s">
        <v>358</v>
      </c>
      <c r="P6" s="150" t="s">
        <v>359</v>
      </c>
      <c r="Q6" s="535"/>
    </row>
    <row r="7" spans="1:17" ht="21" customHeight="1">
      <c r="A7" s="192" t="s">
        <v>19</v>
      </c>
      <c r="B7" s="283">
        <v>2</v>
      </c>
      <c r="C7" s="364">
        <v>109</v>
      </c>
      <c r="D7" s="283">
        <v>84</v>
      </c>
      <c r="E7" s="364">
        <v>19</v>
      </c>
      <c r="F7" s="283">
        <v>2</v>
      </c>
      <c r="G7" s="364">
        <v>109</v>
      </c>
      <c r="H7" s="283">
        <v>84</v>
      </c>
      <c r="I7" s="364">
        <v>19</v>
      </c>
      <c r="J7" s="110" t="s">
        <v>16</v>
      </c>
      <c r="K7" s="110" t="s">
        <v>16</v>
      </c>
      <c r="L7" s="71" t="s">
        <v>16</v>
      </c>
      <c r="M7" s="110" t="s">
        <v>16</v>
      </c>
      <c r="N7" s="110" t="s">
        <v>16</v>
      </c>
      <c r="O7" s="110" t="s">
        <v>16</v>
      </c>
      <c r="P7" s="110" t="s">
        <v>16</v>
      </c>
      <c r="Q7" s="213" t="s">
        <v>16</v>
      </c>
    </row>
    <row r="8" spans="1:17" ht="21" customHeight="1">
      <c r="A8" s="284" t="s">
        <v>26</v>
      </c>
      <c r="B8" s="215">
        <v>2</v>
      </c>
      <c r="C8" s="215">
        <v>109</v>
      </c>
      <c r="D8" s="215">
        <v>67</v>
      </c>
      <c r="E8" s="215">
        <v>18</v>
      </c>
      <c r="F8" s="215">
        <v>2</v>
      </c>
      <c r="G8" s="215">
        <v>109</v>
      </c>
      <c r="H8" s="215">
        <v>67</v>
      </c>
      <c r="I8" s="215">
        <v>18</v>
      </c>
      <c r="J8" s="110" t="s">
        <v>16</v>
      </c>
      <c r="K8" s="110" t="s">
        <v>16</v>
      </c>
      <c r="L8" s="71" t="s">
        <v>16</v>
      </c>
      <c r="M8" s="110" t="s">
        <v>16</v>
      </c>
      <c r="N8" s="110" t="s">
        <v>16</v>
      </c>
      <c r="O8" s="110" t="s">
        <v>16</v>
      </c>
      <c r="P8" s="110" t="s">
        <v>16</v>
      </c>
      <c r="Q8" s="213" t="s">
        <v>16</v>
      </c>
    </row>
    <row r="9" spans="1:17" ht="21" customHeight="1">
      <c r="A9" s="284" t="s">
        <v>183</v>
      </c>
      <c r="B9" s="215">
        <v>1</v>
      </c>
      <c r="C9" s="215">
        <v>100</v>
      </c>
      <c r="D9" s="215">
        <v>57</v>
      </c>
      <c r="E9" s="215">
        <v>15</v>
      </c>
      <c r="F9" s="215">
        <v>1</v>
      </c>
      <c r="G9" s="215">
        <v>100</v>
      </c>
      <c r="H9" s="215">
        <v>57</v>
      </c>
      <c r="I9" s="215">
        <v>15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114">
        <v>0</v>
      </c>
    </row>
    <row r="10" spans="1:17" ht="21" customHeight="1">
      <c r="A10" s="284" t="s">
        <v>363</v>
      </c>
      <c r="B10" s="219">
        <v>1</v>
      </c>
      <c r="C10" s="219">
        <v>100</v>
      </c>
      <c r="D10" s="219">
        <v>60</v>
      </c>
      <c r="E10" s="219">
        <v>15</v>
      </c>
      <c r="F10" s="219">
        <v>1</v>
      </c>
      <c r="G10" s="219">
        <v>100</v>
      </c>
      <c r="H10" s="219">
        <v>60</v>
      </c>
      <c r="I10" s="219">
        <v>15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114">
        <v>0</v>
      </c>
    </row>
    <row r="11" spans="1:17" ht="21" customHeight="1">
      <c r="A11" s="192" t="s">
        <v>424</v>
      </c>
      <c r="B11" s="215">
        <v>1</v>
      </c>
      <c r="C11" s="215">
        <v>100</v>
      </c>
      <c r="D11" s="215">
        <v>74</v>
      </c>
      <c r="E11" s="215">
        <v>15</v>
      </c>
      <c r="F11" s="215">
        <v>1</v>
      </c>
      <c r="G11" s="215">
        <v>100</v>
      </c>
      <c r="H11" s="215">
        <v>74</v>
      </c>
      <c r="I11" s="215">
        <v>15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114">
        <v>0</v>
      </c>
    </row>
    <row r="12" spans="1:17" ht="21" customHeight="1">
      <c r="A12" s="250" t="s">
        <v>777</v>
      </c>
      <c r="B12" s="406">
        <f>F12+J12+N12</f>
        <v>1</v>
      </c>
      <c r="C12" s="215">
        <f>SUM(G12,K12,O12)</f>
        <v>100</v>
      </c>
      <c r="D12" s="215">
        <f>SUM(H12,L12,P12)</f>
        <v>71</v>
      </c>
      <c r="E12" s="215">
        <f>SUM(I12,M12,Q12)</f>
        <v>15</v>
      </c>
      <c r="F12" s="215">
        <v>1</v>
      </c>
      <c r="G12" s="215">
        <v>100</v>
      </c>
      <c r="H12" s="215">
        <v>71</v>
      </c>
      <c r="I12" s="461">
        <v>15</v>
      </c>
      <c r="J12" s="451">
        <v>0</v>
      </c>
      <c r="K12" s="451">
        <v>0</v>
      </c>
      <c r="L12" s="451">
        <v>0</v>
      </c>
      <c r="M12" s="451">
        <v>0</v>
      </c>
      <c r="N12" s="451">
        <v>0</v>
      </c>
      <c r="O12" s="451">
        <v>0</v>
      </c>
      <c r="P12" s="451">
        <v>0</v>
      </c>
      <c r="Q12" s="451">
        <v>0</v>
      </c>
    </row>
    <row r="13" spans="1:17" ht="15" customHeight="1">
      <c r="A13" s="289"/>
      <c r="B13" s="138"/>
      <c r="C13" s="138"/>
      <c r="D13" s="138"/>
      <c r="E13" s="138"/>
      <c r="F13" s="138"/>
      <c r="G13" s="138"/>
      <c r="H13" s="136"/>
      <c r="I13" s="138"/>
      <c r="J13" s="138"/>
      <c r="K13" s="138"/>
      <c r="L13" s="136"/>
      <c r="M13" s="138"/>
      <c r="N13" s="138"/>
      <c r="O13" s="138"/>
      <c r="P13" s="138"/>
      <c r="Q13" s="138"/>
    </row>
    <row r="14" spans="1:17" ht="21" customHeight="1">
      <c r="A14" s="272" t="s">
        <v>27</v>
      </c>
      <c r="B14" s="451">
        <v>0</v>
      </c>
      <c r="C14" s="451">
        <v>0</v>
      </c>
      <c r="D14" s="451">
        <v>0</v>
      </c>
      <c r="E14" s="451">
        <v>0</v>
      </c>
      <c r="F14" s="451">
        <v>0</v>
      </c>
      <c r="G14" s="451">
        <v>0</v>
      </c>
      <c r="H14" s="451">
        <v>0</v>
      </c>
      <c r="I14" s="451">
        <v>0</v>
      </c>
      <c r="J14" s="451">
        <v>0</v>
      </c>
      <c r="K14" s="451">
        <v>0</v>
      </c>
      <c r="L14" s="451">
        <v>0</v>
      </c>
      <c r="M14" s="451">
        <v>0</v>
      </c>
      <c r="N14" s="451">
        <v>0</v>
      </c>
      <c r="O14" s="451">
        <v>0</v>
      </c>
      <c r="P14" s="451">
        <v>0</v>
      </c>
      <c r="Q14" s="460">
        <v>0</v>
      </c>
    </row>
    <row r="15" spans="1:17" ht="21" customHeight="1">
      <c r="A15" s="272" t="s">
        <v>3</v>
      </c>
      <c r="B15" s="451">
        <v>0</v>
      </c>
      <c r="C15" s="451">
        <v>0</v>
      </c>
      <c r="D15" s="451">
        <v>0</v>
      </c>
      <c r="E15" s="451">
        <v>0</v>
      </c>
      <c r="F15" s="451">
        <v>0</v>
      </c>
      <c r="G15" s="451">
        <v>0</v>
      </c>
      <c r="H15" s="451">
        <v>0</v>
      </c>
      <c r="I15" s="451">
        <v>0</v>
      </c>
      <c r="J15" s="451">
        <v>0</v>
      </c>
      <c r="K15" s="451">
        <v>0</v>
      </c>
      <c r="L15" s="451">
        <v>0</v>
      </c>
      <c r="M15" s="451">
        <v>0</v>
      </c>
      <c r="N15" s="451">
        <v>0</v>
      </c>
      <c r="O15" s="451">
        <v>0</v>
      </c>
      <c r="P15" s="451">
        <v>0</v>
      </c>
      <c r="Q15" s="460">
        <v>0</v>
      </c>
    </row>
    <row r="16" spans="1:17" ht="21" customHeight="1">
      <c r="A16" s="272" t="s">
        <v>28</v>
      </c>
      <c r="B16" s="451">
        <v>0</v>
      </c>
      <c r="C16" s="451">
        <v>0</v>
      </c>
      <c r="D16" s="451">
        <v>0</v>
      </c>
      <c r="E16" s="451">
        <v>0</v>
      </c>
      <c r="F16" s="451">
        <v>0</v>
      </c>
      <c r="G16" s="451">
        <v>0</v>
      </c>
      <c r="H16" s="451">
        <v>0</v>
      </c>
      <c r="I16" s="451">
        <v>0</v>
      </c>
      <c r="J16" s="451">
        <v>0</v>
      </c>
      <c r="K16" s="451">
        <v>0</v>
      </c>
      <c r="L16" s="451">
        <v>0</v>
      </c>
      <c r="M16" s="451">
        <v>0</v>
      </c>
      <c r="N16" s="451">
        <v>0</v>
      </c>
      <c r="O16" s="451">
        <v>0</v>
      </c>
      <c r="P16" s="451">
        <v>0</v>
      </c>
      <c r="Q16" s="460">
        <v>0</v>
      </c>
    </row>
    <row r="17" spans="1:17" ht="21" customHeight="1">
      <c r="A17" s="272" t="s">
        <v>29</v>
      </c>
      <c r="B17" s="451">
        <v>0</v>
      </c>
      <c r="C17" s="451">
        <v>0</v>
      </c>
      <c r="D17" s="451">
        <v>0</v>
      </c>
      <c r="E17" s="451">
        <v>0</v>
      </c>
      <c r="F17" s="451">
        <v>0</v>
      </c>
      <c r="G17" s="451">
        <v>0</v>
      </c>
      <c r="H17" s="451">
        <v>0</v>
      </c>
      <c r="I17" s="451">
        <v>0</v>
      </c>
      <c r="J17" s="451">
        <v>0</v>
      </c>
      <c r="K17" s="451">
        <v>0</v>
      </c>
      <c r="L17" s="451">
        <v>0</v>
      </c>
      <c r="M17" s="451">
        <v>0</v>
      </c>
      <c r="N17" s="451">
        <v>0</v>
      </c>
      <c r="O17" s="451">
        <v>0</v>
      </c>
      <c r="P17" s="451">
        <v>0</v>
      </c>
      <c r="Q17" s="460">
        <v>0</v>
      </c>
    </row>
    <row r="18" spans="1:17" ht="21" customHeight="1">
      <c r="A18" s="272" t="s">
        <v>4</v>
      </c>
      <c r="B18" s="451">
        <v>0</v>
      </c>
      <c r="C18" s="451">
        <v>0</v>
      </c>
      <c r="D18" s="451">
        <v>0</v>
      </c>
      <c r="E18" s="451">
        <v>0</v>
      </c>
      <c r="F18" s="451">
        <v>0</v>
      </c>
      <c r="G18" s="451">
        <v>0</v>
      </c>
      <c r="H18" s="451">
        <v>0</v>
      </c>
      <c r="I18" s="451">
        <v>0</v>
      </c>
      <c r="J18" s="451">
        <v>0</v>
      </c>
      <c r="K18" s="451">
        <v>0</v>
      </c>
      <c r="L18" s="451">
        <v>0</v>
      </c>
      <c r="M18" s="451">
        <v>0</v>
      </c>
      <c r="N18" s="451">
        <v>0</v>
      </c>
      <c r="O18" s="451">
        <v>0</v>
      </c>
      <c r="P18" s="451">
        <v>0</v>
      </c>
      <c r="Q18" s="460">
        <v>0</v>
      </c>
    </row>
    <row r="19" spans="1:17" ht="21" customHeight="1">
      <c r="A19" s="272" t="s">
        <v>30</v>
      </c>
      <c r="B19" s="451">
        <v>0</v>
      </c>
      <c r="C19" s="451">
        <v>0</v>
      </c>
      <c r="D19" s="451">
        <v>0</v>
      </c>
      <c r="E19" s="451">
        <v>0</v>
      </c>
      <c r="F19" s="451">
        <v>0</v>
      </c>
      <c r="G19" s="451">
        <v>0</v>
      </c>
      <c r="H19" s="451">
        <v>0</v>
      </c>
      <c r="I19" s="451">
        <v>0</v>
      </c>
      <c r="J19" s="451">
        <v>0</v>
      </c>
      <c r="K19" s="451">
        <v>0</v>
      </c>
      <c r="L19" s="451">
        <v>0</v>
      </c>
      <c r="M19" s="451">
        <v>0</v>
      </c>
      <c r="N19" s="451">
        <v>0</v>
      </c>
      <c r="O19" s="451">
        <v>0</v>
      </c>
      <c r="P19" s="451">
        <v>0</v>
      </c>
      <c r="Q19" s="460">
        <v>0</v>
      </c>
    </row>
    <row r="20" spans="1:17" ht="21" customHeight="1">
      <c r="A20" s="272" t="s">
        <v>31</v>
      </c>
      <c r="B20" s="451">
        <v>0</v>
      </c>
      <c r="C20" s="451">
        <v>0</v>
      </c>
      <c r="D20" s="451">
        <v>0</v>
      </c>
      <c r="E20" s="451">
        <v>0</v>
      </c>
      <c r="F20" s="451">
        <v>0</v>
      </c>
      <c r="G20" s="451">
        <v>0</v>
      </c>
      <c r="H20" s="451">
        <v>0</v>
      </c>
      <c r="I20" s="451">
        <v>0</v>
      </c>
      <c r="J20" s="451">
        <v>0</v>
      </c>
      <c r="K20" s="451">
        <v>0</v>
      </c>
      <c r="L20" s="451">
        <v>0</v>
      </c>
      <c r="M20" s="451">
        <v>0</v>
      </c>
      <c r="N20" s="451">
        <v>0</v>
      </c>
      <c r="O20" s="451">
        <v>0</v>
      </c>
      <c r="P20" s="451">
        <v>0</v>
      </c>
      <c r="Q20" s="460">
        <v>0</v>
      </c>
    </row>
    <row r="21" spans="1:17" ht="21" customHeight="1">
      <c r="A21" s="272" t="s">
        <v>32</v>
      </c>
      <c r="B21" s="451">
        <v>0</v>
      </c>
      <c r="C21" s="451">
        <v>0</v>
      </c>
      <c r="D21" s="451">
        <v>0</v>
      </c>
      <c r="E21" s="451">
        <v>0</v>
      </c>
      <c r="F21" s="451">
        <v>0</v>
      </c>
      <c r="G21" s="451">
        <v>0</v>
      </c>
      <c r="H21" s="451">
        <v>0</v>
      </c>
      <c r="I21" s="451">
        <v>0</v>
      </c>
      <c r="J21" s="451">
        <v>0</v>
      </c>
      <c r="K21" s="451">
        <v>0</v>
      </c>
      <c r="L21" s="451">
        <v>0</v>
      </c>
      <c r="M21" s="451">
        <v>0</v>
      </c>
      <c r="N21" s="451">
        <v>0</v>
      </c>
      <c r="O21" s="451">
        <v>0</v>
      </c>
      <c r="P21" s="451">
        <v>0</v>
      </c>
      <c r="Q21" s="460">
        <v>0</v>
      </c>
    </row>
    <row r="22" spans="1:17" ht="21" customHeight="1">
      <c r="A22" s="272" t="s">
        <v>33</v>
      </c>
      <c r="B22" s="451">
        <v>0</v>
      </c>
      <c r="C22" s="451">
        <v>0</v>
      </c>
      <c r="D22" s="451">
        <v>0</v>
      </c>
      <c r="E22" s="451">
        <v>0</v>
      </c>
      <c r="F22" s="451">
        <v>0</v>
      </c>
      <c r="G22" s="451">
        <v>0</v>
      </c>
      <c r="H22" s="451">
        <v>0</v>
      </c>
      <c r="I22" s="451">
        <v>0</v>
      </c>
      <c r="J22" s="451">
        <v>0</v>
      </c>
      <c r="K22" s="451">
        <v>0</v>
      </c>
      <c r="L22" s="451">
        <v>0</v>
      </c>
      <c r="M22" s="451">
        <v>0</v>
      </c>
      <c r="N22" s="451">
        <v>0</v>
      </c>
      <c r="O22" s="451">
        <v>0</v>
      </c>
      <c r="P22" s="451">
        <v>0</v>
      </c>
      <c r="Q22" s="460">
        <v>0</v>
      </c>
    </row>
    <row r="23" spans="1:17" ht="21" customHeight="1">
      <c r="A23" s="272" t="s">
        <v>34</v>
      </c>
      <c r="B23" s="451">
        <v>0</v>
      </c>
      <c r="C23" s="451">
        <v>0</v>
      </c>
      <c r="D23" s="451">
        <v>0</v>
      </c>
      <c r="E23" s="451">
        <v>0</v>
      </c>
      <c r="F23" s="451">
        <v>0</v>
      </c>
      <c r="G23" s="451">
        <v>0</v>
      </c>
      <c r="H23" s="451">
        <v>0</v>
      </c>
      <c r="I23" s="451">
        <v>0</v>
      </c>
      <c r="J23" s="451">
        <v>0</v>
      </c>
      <c r="K23" s="451">
        <v>0</v>
      </c>
      <c r="L23" s="451">
        <v>0</v>
      </c>
      <c r="M23" s="451">
        <v>0</v>
      </c>
      <c r="N23" s="451">
        <v>0</v>
      </c>
      <c r="O23" s="451">
        <v>0</v>
      </c>
      <c r="P23" s="451">
        <v>0</v>
      </c>
      <c r="Q23" s="460">
        <v>0</v>
      </c>
    </row>
    <row r="24" spans="1:17" ht="21" customHeight="1">
      <c r="A24" s="272" t="s">
        <v>35</v>
      </c>
      <c r="B24" s="451">
        <v>0</v>
      </c>
      <c r="C24" s="451">
        <v>0</v>
      </c>
      <c r="D24" s="451">
        <v>0</v>
      </c>
      <c r="E24" s="451">
        <v>0</v>
      </c>
      <c r="F24" s="451">
        <v>0</v>
      </c>
      <c r="G24" s="451">
        <v>0</v>
      </c>
      <c r="H24" s="451">
        <v>0</v>
      </c>
      <c r="I24" s="451">
        <v>0</v>
      </c>
      <c r="J24" s="451">
        <v>0</v>
      </c>
      <c r="K24" s="451">
        <v>0</v>
      </c>
      <c r="L24" s="451">
        <v>0</v>
      </c>
      <c r="M24" s="451">
        <v>0</v>
      </c>
      <c r="N24" s="451">
        <v>0</v>
      </c>
      <c r="O24" s="451">
        <v>0</v>
      </c>
      <c r="P24" s="451">
        <v>0</v>
      </c>
      <c r="Q24" s="460">
        <v>0</v>
      </c>
    </row>
    <row r="25" spans="1:17" ht="21" customHeight="1">
      <c r="A25" s="272" t="s">
        <v>36</v>
      </c>
      <c r="B25" s="451">
        <v>0</v>
      </c>
      <c r="C25" s="451">
        <v>0</v>
      </c>
      <c r="D25" s="451">
        <v>0</v>
      </c>
      <c r="E25" s="451">
        <v>0</v>
      </c>
      <c r="F25" s="451">
        <v>0</v>
      </c>
      <c r="G25" s="451">
        <v>0</v>
      </c>
      <c r="H25" s="451">
        <v>0</v>
      </c>
      <c r="I25" s="451">
        <v>0</v>
      </c>
      <c r="J25" s="451">
        <v>0</v>
      </c>
      <c r="K25" s="451">
        <v>0</v>
      </c>
      <c r="L25" s="451">
        <v>0</v>
      </c>
      <c r="M25" s="451">
        <v>0</v>
      </c>
      <c r="N25" s="451">
        <v>0</v>
      </c>
      <c r="O25" s="451">
        <v>0</v>
      </c>
      <c r="P25" s="451">
        <v>0</v>
      </c>
      <c r="Q25" s="460">
        <v>0</v>
      </c>
    </row>
    <row r="26" spans="1:17" ht="21" customHeight="1">
      <c r="A26" s="272" t="s">
        <v>37</v>
      </c>
      <c r="B26" s="451">
        <v>0</v>
      </c>
      <c r="C26" s="451">
        <v>0</v>
      </c>
      <c r="D26" s="451">
        <v>0</v>
      </c>
      <c r="E26" s="451">
        <v>0</v>
      </c>
      <c r="F26" s="451">
        <v>0</v>
      </c>
      <c r="G26" s="451">
        <v>0</v>
      </c>
      <c r="H26" s="451">
        <v>0</v>
      </c>
      <c r="I26" s="451">
        <v>0</v>
      </c>
      <c r="J26" s="451">
        <v>0</v>
      </c>
      <c r="K26" s="451">
        <v>0</v>
      </c>
      <c r="L26" s="451">
        <v>0</v>
      </c>
      <c r="M26" s="451">
        <v>0</v>
      </c>
      <c r="N26" s="451">
        <v>0</v>
      </c>
      <c r="O26" s="451">
        <v>0</v>
      </c>
      <c r="P26" s="451">
        <v>0</v>
      </c>
      <c r="Q26" s="460">
        <v>0</v>
      </c>
    </row>
    <row r="27" spans="1:17" ht="21" customHeight="1">
      <c r="A27" s="272" t="s">
        <v>38</v>
      </c>
      <c r="B27" s="451">
        <v>0</v>
      </c>
      <c r="C27" s="451">
        <v>0</v>
      </c>
      <c r="D27" s="451">
        <v>0</v>
      </c>
      <c r="E27" s="451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451">
        <v>0</v>
      </c>
      <c r="L27" s="451">
        <v>0</v>
      </c>
      <c r="M27" s="451">
        <v>0</v>
      </c>
      <c r="N27" s="451">
        <v>0</v>
      </c>
      <c r="O27" s="451">
        <v>0</v>
      </c>
      <c r="P27" s="451">
        <v>0</v>
      </c>
      <c r="Q27" s="460">
        <v>0</v>
      </c>
    </row>
    <row r="28" spans="1:17" ht="21" customHeight="1">
      <c r="A28" s="272" t="s">
        <v>39</v>
      </c>
      <c r="B28" s="451">
        <v>0</v>
      </c>
      <c r="C28" s="451">
        <v>0</v>
      </c>
      <c r="D28" s="451">
        <v>0</v>
      </c>
      <c r="E28" s="451">
        <v>0</v>
      </c>
      <c r="F28" s="451">
        <v>0</v>
      </c>
      <c r="G28" s="451">
        <v>0</v>
      </c>
      <c r="H28" s="451">
        <v>0</v>
      </c>
      <c r="I28" s="451">
        <v>0</v>
      </c>
      <c r="J28" s="451">
        <v>0</v>
      </c>
      <c r="K28" s="451">
        <v>0</v>
      </c>
      <c r="L28" s="451">
        <v>0</v>
      </c>
      <c r="M28" s="451">
        <v>0</v>
      </c>
      <c r="N28" s="451">
        <v>0</v>
      </c>
      <c r="O28" s="451">
        <v>0</v>
      </c>
      <c r="P28" s="451">
        <v>0</v>
      </c>
      <c r="Q28" s="460">
        <v>0</v>
      </c>
    </row>
    <row r="29" spans="1:17" ht="21" customHeight="1">
      <c r="A29" s="272" t="s">
        <v>5</v>
      </c>
      <c r="B29" s="215">
        <v>1</v>
      </c>
      <c r="C29" s="215">
        <v>100</v>
      </c>
      <c r="D29" s="215">
        <v>71</v>
      </c>
      <c r="E29" s="215">
        <v>15</v>
      </c>
      <c r="F29" s="215">
        <v>1</v>
      </c>
      <c r="G29" s="215">
        <v>100</v>
      </c>
      <c r="H29" s="215">
        <v>71</v>
      </c>
      <c r="I29" s="215">
        <v>15</v>
      </c>
      <c r="J29" s="451">
        <v>0</v>
      </c>
      <c r="K29" s="451">
        <v>0</v>
      </c>
      <c r="L29" s="451">
        <v>0</v>
      </c>
      <c r="M29" s="451">
        <v>0</v>
      </c>
      <c r="N29" s="451">
        <v>0</v>
      </c>
      <c r="O29" s="451">
        <v>0</v>
      </c>
      <c r="P29" s="451">
        <v>0</v>
      </c>
      <c r="Q29" s="460">
        <v>0</v>
      </c>
    </row>
    <row r="30" spans="1:17" ht="21" customHeight="1">
      <c r="A30" s="365" t="s">
        <v>40</v>
      </c>
      <c r="B30" s="451">
        <v>0</v>
      </c>
      <c r="C30" s="451">
        <v>0</v>
      </c>
      <c r="D30" s="451">
        <v>0</v>
      </c>
      <c r="E30" s="451">
        <v>0</v>
      </c>
      <c r="F30" s="451">
        <v>0</v>
      </c>
      <c r="G30" s="451">
        <v>0</v>
      </c>
      <c r="H30" s="451">
        <v>0</v>
      </c>
      <c r="I30" s="451">
        <v>0</v>
      </c>
      <c r="J30" s="451">
        <v>0</v>
      </c>
      <c r="K30" s="451">
        <v>0</v>
      </c>
      <c r="L30" s="451">
        <v>0</v>
      </c>
      <c r="M30" s="451">
        <v>0</v>
      </c>
      <c r="N30" s="451">
        <v>0</v>
      </c>
      <c r="O30" s="451">
        <v>0</v>
      </c>
      <c r="P30" s="451">
        <v>0</v>
      </c>
      <c r="Q30" s="460">
        <v>0</v>
      </c>
    </row>
    <row r="31" spans="1:17" ht="14.25" customHeight="1">
      <c r="A31" s="51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</row>
    <row r="32" spans="1:17" ht="21" customHeight="1">
      <c r="A32" s="639" t="s">
        <v>283</v>
      </c>
      <c r="B32" s="639"/>
      <c r="C32" s="366"/>
      <c r="D32" s="366"/>
      <c r="E32" s="36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</sheetData>
  <sheetProtection/>
  <mergeCells count="19">
    <mergeCell ref="A32:B32"/>
    <mergeCell ref="G5:H5"/>
    <mergeCell ref="I5:I6"/>
    <mergeCell ref="J5:J6"/>
    <mergeCell ref="N4:Q4"/>
    <mergeCell ref="B5:B6"/>
    <mergeCell ref="C5:D5"/>
    <mergeCell ref="E5:E6"/>
    <mergeCell ref="F5:F6"/>
    <mergeCell ref="O5:P5"/>
    <mergeCell ref="Q5:Q6"/>
    <mergeCell ref="K5:L5"/>
    <mergeCell ref="M5:M6"/>
    <mergeCell ref="N5:N6"/>
    <mergeCell ref="A1:M1"/>
    <mergeCell ref="A4:A6"/>
    <mergeCell ref="B4:E4"/>
    <mergeCell ref="F4:I4"/>
    <mergeCell ref="J4:M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0">
      <selection activeCell="D15" sqref="D15"/>
    </sheetView>
  </sheetViews>
  <sheetFormatPr defaultColWidth="8.88671875" defaultRowHeight="13.5"/>
  <cols>
    <col min="1" max="1" width="8.88671875" style="101" customWidth="1"/>
    <col min="2" max="2" width="6.3359375" style="101" customWidth="1"/>
    <col min="3" max="3" width="6.5546875" style="101" customWidth="1"/>
    <col min="4" max="4" width="6.10546875" style="101" customWidth="1"/>
    <col min="5" max="5" width="7.21484375" style="101" customWidth="1"/>
    <col min="6" max="7" width="6.3359375" style="101" customWidth="1"/>
    <col min="8" max="8" width="6.5546875" style="101" customWidth="1"/>
    <col min="9" max="9" width="6.99609375" style="101" customWidth="1"/>
    <col min="10" max="10" width="6.3359375" style="101" customWidth="1"/>
    <col min="11" max="11" width="5.77734375" style="101" customWidth="1"/>
    <col min="12" max="12" width="6.21484375" style="101" customWidth="1"/>
    <col min="13" max="14" width="6.6640625" style="101" customWidth="1"/>
    <col min="15" max="16" width="5.77734375" style="101" customWidth="1"/>
    <col min="17" max="17" width="6.5546875" style="101" customWidth="1"/>
    <col min="18" max="16384" width="8.88671875" style="101" customWidth="1"/>
  </cols>
  <sheetData>
    <row r="1" spans="1:18" ht="20.25" customHeight="1">
      <c r="A1" s="558" t="s">
        <v>845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44"/>
      <c r="O1" s="44"/>
      <c r="P1" s="44"/>
      <c r="Q1" s="44"/>
      <c r="R1" s="44"/>
    </row>
    <row r="2" spans="1:18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44"/>
      <c r="O2" s="44"/>
      <c r="P2" s="44"/>
      <c r="Q2" s="44"/>
      <c r="R2" s="44"/>
    </row>
    <row r="3" spans="1:18" ht="20.25" customHeight="1">
      <c r="A3" s="156" t="s">
        <v>574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44"/>
      <c r="O3" s="44"/>
      <c r="P3" s="44"/>
      <c r="Q3" s="44"/>
      <c r="R3" s="44"/>
    </row>
    <row r="4" spans="1:18" ht="21" customHeight="1">
      <c r="A4" s="571" t="s">
        <v>352</v>
      </c>
      <c r="B4" s="535" t="s">
        <v>255</v>
      </c>
      <c r="C4" s="510"/>
      <c r="D4" s="510"/>
      <c r="E4" s="492"/>
      <c r="F4" s="534" t="s">
        <v>360</v>
      </c>
      <c r="G4" s="534"/>
      <c r="H4" s="534"/>
      <c r="I4" s="534"/>
      <c r="J4" s="534" t="s">
        <v>361</v>
      </c>
      <c r="K4" s="534"/>
      <c r="L4" s="534"/>
      <c r="M4" s="534"/>
      <c r="N4" s="534" t="s">
        <v>362</v>
      </c>
      <c r="O4" s="534"/>
      <c r="P4" s="534"/>
      <c r="Q4" s="535"/>
      <c r="R4" s="44"/>
    </row>
    <row r="5" spans="1:18" ht="21" customHeight="1">
      <c r="A5" s="527"/>
      <c r="B5" s="534" t="s">
        <v>293</v>
      </c>
      <c r="C5" s="534" t="s">
        <v>356</v>
      </c>
      <c r="D5" s="534"/>
      <c r="E5" s="534" t="s">
        <v>357</v>
      </c>
      <c r="F5" s="534" t="s">
        <v>293</v>
      </c>
      <c r="G5" s="534" t="s">
        <v>356</v>
      </c>
      <c r="H5" s="534"/>
      <c r="I5" s="534" t="s">
        <v>357</v>
      </c>
      <c r="J5" s="534" t="s">
        <v>293</v>
      </c>
      <c r="K5" s="534" t="s">
        <v>356</v>
      </c>
      <c r="L5" s="534"/>
      <c r="M5" s="534" t="s">
        <v>357</v>
      </c>
      <c r="N5" s="534" t="s">
        <v>293</v>
      </c>
      <c r="O5" s="534" t="s">
        <v>356</v>
      </c>
      <c r="P5" s="534"/>
      <c r="Q5" s="535" t="s">
        <v>357</v>
      </c>
      <c r="R5" s="44"/>
    </row>
    <row r="6" spans="1:18" ht="21" customHeight="1">
      <c r="A6" s="572"/>
      <c r="B6" s="534"/>
      <c r="C6" s="150" t="s">
        <v>358</v>
      </c>
      <c r="D6" s="150" t="s">
        <v>359</v>
      </c>
      <c r="E6" s="534"/>
      <c r="F6" s="534"/>
      <c r="G6" s="150" t="s">
        <v>358</v>
      </c>
      <c r="H6" s="150" t="s">
        <v>359</v>
      </c>
      <c r="I6" s="534"/>
      <c r="J6" s="534"/>
      <c r="K6" s="150" t="s">
        <v>358</v>
      </c>
      <c r="L6" s="150" t="s">
        <v>359</v>
      </c>
      <c r="M6" s="534"/>
      <c r="N6" s="534"/>
      <c r="O6" s="150" t="s">
        <v>358</v>
      </c>
      <c r="P6" s="150" t="s">
        <v>359</v>
      </c>
      <c r="Q6" s="535"/>
      <c r="R6" s="44"/>
    </row>
    <row r="7" spans="1:18" ht="21" customHeight="1">
      <c r="A7" s="192" t="s">
        <v>19</v>
      </c>
      <c r="B7" s="283">
        <v>3</v>
      </c>
      <c r="C7" s="364">
        <v>165</v>
      </c>
      <c r="D7" s="283">
        <v>152</v>
      </c>
      <c r="E7" s="364">
        <v>44</v>
      </c>
      <c r="F7" s="283">
        <v>3</v>
      </c>
      <c r="G7" s="364">
        <v>165</v>
      </c>
      <c r="H7" s="283">
        <v>152</v>
      </c>
      <c r="I7" s="364">
        <v>44</v>
      </c>
      <c r="J7" s="110" t="s">
        <v>16</v>
      </c>
      <c r="K7" s="110" t="s">
        <v>16</v>
      </c>
      <c r="L7" s="71" t="s">
        <v>16</v>
      </c>
      <c r="M7" s="110" t="s">
        <v>16</v>
      </c>
      <c r="N7" s="110" t="s">
        <v>16</v>
      </c>
      <c r="O7" s="110" t="s">
        <v>16</v>
      </c>
      <c r="P7" s="110" t="s">
        <v>16</v>
      </c>
      <c r="Q7" s="213" t="s">
        <v>16</v>
      </c>
      <c r="R7" s="68"/>
    </row>
    <row r="8" spans="1:18" ht="21" customHeight="1">
      <c r="A8" s="284" t="s">
        <v>26</v>
      </c>
      <c r="B8" s="215">
        <v>4</v>
      </c>
      <c r="C8" s="215">
        <v>225</v>
      </c>
      <c r="D8" s="215">
        <v>141</v>
      </c>
      <c r="E8" s="215">
        <v>75</v>
      </c>
      <c r="F8" s="215">
        <v>4</v>
      </c>
      <c r="G8" s="215">
        <v>225</v>
      </c>
      <c r="H8" s="215">
        <v>141</v>
      </c>
      <c r="I8" s="215">
        <v>75</v>
      </c>
      <c r="J8" s="110" t="s">
        <v>16</v>
      </c>
      <c r="K8" s="110" t="s">
        <v>16</v>
      </c>
      <c r="L8" s="71" t="s">
        <v>16</v>
      </c>
      <c r="M8" s="110" t="s">
        <v>16</v>
      </c>
      <c r="N8" s="110" t="s">
        <v>16</v>
      </c>
      <c r="O8" s="110" t="s">
        <v>16</v>
      </c>
      <c r="P8" s="110" t="s">
        <v>16</v>
      </c>
      <c r="Q8" s="213" t="s">
        <v>16</v>
      </c>
      <c r="R8" s="68"/>
    </row>
    <row r="9" spans="1:18" ht="21" customHeight="1">
      <c r="A9" s="284" t="s">
        <v>183</v>
      </c>
      <c r="B9" s="215">
        <v>7</v>
      </c>
      <c r="C9" s="215">
        <v>502</v>
      </c>
      <c r="D9" s="215">
        <v>417</v>
      </c>
      <c r="E9" s="215">
        <v>260</v>
      </c>
      <c r="F9" s="215">
        <v>5</v>
      </c>
      <c r="G9" s="215">
        <v>251</v>
      </c>
      <c r="H9" s="215">
        <v>203</v>
      </c>
      <c r="I9" s="215">
        <v>106</v>
      </c>
      <c r="J9" s="71">
        <v>1</v>
      </c>
      <c r="K9" s="71">
        <v>9</v>
      </c>
      <c r="L9" s="71">
        <v>9</v>
      </c>
      <c r="M9" s="71">
        <v>5</v>
      </c>
      <c r="N9" s="71">
        <v>1</v>
      </c>
      <c r="O9" s="71">
        <v>242</v>
      </c>
      <c r="P9" s="71">
        <v>205</v>
      </c>
      <c r="Q9" s="114">
        <v>149</v>
      </c>
      <c r="R9" s="68"/>
    </row>
    <row r="10" spans="1:18" ht="21" customHeight="1">
      <c r="A10" s="367" t="s">
        <v>363</v>
      </c>
      <c r="B10" s="218">
        <v>13</v>
      </c>
      <c r="C10" s="219">
        <v>552</v>
      </c>
      <c r="D10" s="219">
        <v>503</v>
      </c>
      <c r="E10" s="219">
        <v>307</v>
      </c>
      <c r="F10" s="219">
        <v>4</v>
      </c>
      <c r="G10" s="219">
        <v>241</v>
      </c>
      <c r="H10" s="219">
        <v>212</v>
      </c>
      <c r="I10" s="219">
        <v>102</v>
      </c>
      <c r="J10" s="283">
        <v>8</v>
      </c>
      <c r="K10" s="283">
        <v>69</v>
      </c>
      <c r="L10" s="283">
        <v>56</v>
      </c>
      <c r="M10" s="283">
        <v>47</v>
      </c>
      <c r="N10" s="283">
        <v>1</v>
      </c>
      <c r="O10" s="283">
        <v>242</v>
      </c>
      <c r="P10" s="283">
        <v>235</v>
      </c>
      <c r="Q10" s="368">
        <v>158</v>
      </c>
      <c r="R10" s="68"/>
    </row>
    <row r="11" spans="1:18" ht="21" customHeight="1">
      <c r="A11" s="192" t="s">
        <v>701</v>
      </c>
      <c r="B11" s="369">
        <f aca="true" t="shared" si="0" ref="B11:E12">F11+J11+N11</f>
        <v>16</v>
      </c>
      <c r="C11" s="369">
        <f t="shared" si="0"/>
        <v>759</v>
      </c>
      <c r="D11" s="369">
        <f t="shared" si="0"/>
        <v>655</v>
      </c>
      <c r="E11" s="369">
        <f t="shared" si="0"/>
        <v>402</v>
      </c>
      <c r="F11" s="215">
        <v>8</v>
      </c>
      <c r="G11" s="215">
        <v>457</v>
      </c>
      <c r="H11" s="215">
        <v>380</v>
      </c>
      <c r="I11" s="215">
        <v>205</v>
      </c>
      <c r="J11" s="71">
        <v>7</v>
      </c>
      <c r="K11" s="71">
        <v>60</v>
      </c>
      <c r="L11" s="71">
        <v>51</v>
      </c>
      <c r="M11" s="71">
        <v>36</v>
      </c>
      <c r="N11" s="71">
        <v>1</v>
      </c>
      <c r="O11" s="71">
        <v>242</v>
      </c>
      <c r="P11" s="71">
        <v>224</v>
      </c>
      <c r="Q11" s="114">
        <v>161</v>
      </c>
      <c r="R11" s="68"/>
    </row>
    <row r="12" spans="1:18" ht="21" customHeight="1">
      <c r="A12" s="250" t="s">
        <v>777</v>
      </c>
      <c r="B12" s="464">
        <f t="shared" si="0"/>
        <v>21</v>
      </c>
      <c r="C12" s="464">
        <f t="shared" si="0"/>
        <v>866</v>
      </c>
      <c r="D12" s="464">
        <f t="shared" si="0"/>
        <v>687</v>
      </c>
      <c r="E12" s="464">
        <f t="shared" si="0"/>
        <v>432</v>
      </c>
      <c r="F12" s="461">
        <v>9</v>
      </c>
      <c r="G12" s="461">
        <v>535</v>
      </c>
      <c r="H12" s="461">
        <v>407</v>
      </c>
      <c r="I12" s="461">
        <v>221</v>
      </c>
      <c r="J12" s="462">
        <v>11</v>
      </c>
      <c r="K12" s="462">
        <v>89</v>
      </c>
      <c r="L12" s="462">
        <v>73</v>
      </c>
      <c r="M12" s="462">
        <v>57</v>
      </c>
      <c r="N12" s="462">
        <v>1</v>
      </c>
      <c r="O12" s="462">
        <v>242</v>
      </c>
      <c r="P12" s="462">
        <v>207</v>
      </c>
      <c r="Q12" s="463">
        <v>154</v>
      </c>
      <c r="R12" s="68"/>
    </row>
    <row r="13" spans="1:21" s="374" customFormat="1" ht="15" customHeight="1">
      <c r="A13" s="429"/>
      <c r="B13" s="370"/>
      <c r="C13" s="370"/>
      <c r="D13" s="370"/>
      <c r="E13" s="370"/>
      <c r="F13" s="371"/>
      <c r="G13" s="371"/>
      <c r="H13" s="371"/>
      <c r="I13" s="371"/>
      <c r="J13" s="372"/>
      <c r="K13" s="372"/>
      <c r="L13" s="372"/>
      <c r="M13" s="372"/>
      <c r="N13" s="373"/>
      <c r="O13" s="373"/>
      <c r="P13" s="373"/>
      <c r="Q13" s="373"/>
      <c r="R13" s="373"/>
      <c r="S13" s="373"/>
      <c r="T13" s="373"/>
      <c r="U13" s="373"/>
    </row>
    <row r="14" spans="1:18" ht="21" customHeight="1">
      <c r="A14" s="272" t="s">
        <v>27</v>
      </c>
      <c r="B14" s="464">
        <f aca="true" t="shared" si="1" ref="B14:E29">F14+J14+N14</f>
        <v>2</v>
      </c>
      <c r="C14" s="464">
        <f t="shared" si="1"/>
        <v>65</v>
      </c>
      <c r="D14" s="464">
        <f t="shared" si="1"/>
        <v>56</v>
      </c>
      <c r="E14" s="464">
        <f t="shared" si="1"/>
        <v>30</v>
      </c>
      <c r="F14" s="465">
        <v>1</v>
      </c>
      <c r="G14" s="465">
        <v>56</v>
      </c>
      <c r="H14" s="465">
        <v>47</v>
      </c>
      <c r="I14" s="465">
        <v>25</v>
      </c>
      <c r="J14" s="466">
        <v>1</v>
      </c>
      <c r="K14" s="466">
        <v>9</v>
      </c>
      <c r="L14" s="466">
        <v>9</v>
      </c>
      <c r="M14" s="466">
        <v>5</v>
      </c>
      <c r="N14" s="465">
        <v>0</v>
      </c>
      <c r="O14" s="465">
        <v>0</v>
      </c>
      <c r="P14" s="451">
        <v>0</v>
      </c>
      <c r="Q14" s="460">
        <v>0</v>
      </c>
      <c r="R14" s="44"/>
    </row>
    <row r="15" spans="1:18" ht="21" customHeight="1">
      <c r="A15" s="272" t="s">
        <v>3</v>
      </c>
      <c r="B15" s="464">
        <f t="shared" si="1"/>
        <v>0</v>
      </c>
      <c r="C15" s="464">
        <f t="shared" si="1"/>
        <v>0</v>
      </c>
      <c r="D15" s="464">
        <f t="shared" si="1"/>
        <v>0</v>
      </c>
      <c r="E15" s="464">
        <f t="shared" si="1"/>
        <v>0</v>
      </c>
      <c r="F15" s="465">
        <v>0</v>
      </c>
      <c r="G15" s="465">
        <v>0</v>
      </c>
      <c r="H15" s="465">
        <v>0</v>
      </c>
      <c r="I15" s="465">
        <v>0</v>
      </c>
      <c r="J15" s="465">
        <v>0</v>
      </c>
      <c r="K15" s="465">
        <v>0</v>
      </c>
      <c r="L15" s="465">
        <v>0</v>
      </c>
      <c r="M15" s="465">
        <v>0</v>
      </c>
      <c r="N15" s="465">
        <v>0</v>
      </c>
      <c r="O15" s="465">
        <v>0</v>
      </c>
      <c r="P15" s="451">
        <v>0</v>
      </c>
      <c r="Q15" s="460">
        <v>0</v>
      </c>
      <c r="R15" s="44"/>
    </row>
    <row r="16" spans="1:18" ht="21" customHeight="1">
      <c r="A16" s="272" t="s">
        <v>28</v>
      </c>
      <c r="B16" s="464">
        <f t="shared" si="1"/>
        <v>1</v>
      </c>
      <c r="C16" s="464">
        <f t="shared" si="1"/>
        <v>5</v>
      </c>
      <c r="D16" s="464">
        <f t="shared" si="1"/>
        <v>2</v>
      </c>
      <c r="E16" s="464">
        <f t="shared" si="1"/>
        <v>3</v>
      </c>
      <c r="F16" s="465">
        <v>0</v>
      </c>
      <c r="G16" s="465">
        <v>0</v>
      </c>
      <c r="H16" s="465">
        <v>0</v>
      </c>
      <c r="I16" s="465">
        <v>0</v>
      </c>
      <c r="J16" s="465">
        <v>1</v>
      </c>
      <c r="K16" s="465">
        <v>5</v>
      </c>
      <c r="L16" s="465">
        <v>2</v>
      </c>
      <c r="M16" s="465">
        <v>3</v>
      </c>
      <c r="N16" s="465">
        <v>0</v>
      </c>
      <c r="O16" s="465">
        <v>0</v>
      </c>
      <c r="P16" s="451">
        <v>0</v>
      </c>
      <c r="Q16" s="460">
        <v>0</v>
      </c>
      <c r="R16" s="44"/>
    </row>
    <row r="17" spans="1:18" ht="21" customHeight="1">
      <c r="A17" s="272" t="s">
        <v>29</v>
      </c>
      <c r="B17" s="464">
        <f t="shared" si="1"/>
        <v>0</v>
      </c>
      <c r="C17" s="464">
        <f t="shared" si="1"/>
        <v>0</v>
      </c>
      <c r="D17" s="464">
        <f t="shared" si="1"/>
        <v>0</v>
      </c>
      <c r="E17" s="464">
        <f t="shared" si="1"/>
        <v>0</v>
      </c>
      <c r="F17" s="465">
        <v>0</v>
      </c>
      <c r="G17" s="465">
        <v>0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5">
        <v>0</v>
      </c>
      <c r="O17" s="465">
        <v>0</v>
      </c>
      <c r="P17" s="451">
        <v>0</v>
      </c>
      <c r="Q17" s="460">
        <v>0</v>
      </c>
      <c r="R17" s="44"/>
    </row>
    <row r="18" spans="1:18" ht="21" customHeight="1">
      <c r="A18" s="272" t="s">
        <v>4</v>
      </c>
      <c r="B18" s="464">
        <f t="shared" si="1"/>
        <v>3</v>
      </c>
      <c r="C18" s="464">
        <f t="shared" si="1"/>
        <v>78</v>
      </c>
      <c r="D18" s="464">
        <f t="shared" si="1"/>
        <v>66</v>
      </c>
      <c r="E18" s="464">
        <f t="shared" si="1"/>
        <v>40</v>
      </c>
      <c r="F18" s="466">
        <v>1</v>
      </c>
      <c r="G18" s="466">
        <v>63</v>
      </c>
      <c r="H18" s="466">
        <v>63</v>
      </c>
      <c r="I18" s="466">
        <v>32</v>
      </c>
      <c r="J18" s="465">
        <v>2</v>
      </c>
      <c r="K18" s="465">
        <v>15</v>
      </c>
      <c r="L18" s="465">
        <v>3</v>
      </c>
      <c r="M18" s="465">
        <v>8</v>
      </c>
      <c r="N18" s="465">
        <v>0</v>
      </c>
      <c r="O18" s="465">
        <v>0</v>
      </c>
      <c r="P18" s="451">
        <v>0</v>
      </c>
      <c r="Q18" s="460">
        <v>0</v>
      </c>
      <c r="R18" s="44"/>
    </row>
    <row r="19" spans="1:18" ht="21" customHeight="1">
      <c r="A19" s="272" t="s">
        <v>30</v>
      </c>
      <c r="B19" s="464">
        <f t="shared" si="1"/>
        <v>0</v>
      </c>
      <c r="C19" s="464">
        <f t="shared" si="1"/>
        <v>0</v>
      </c>
      <c r="D19" s="464">
        <f t="shared" si="1"/>
        <v>0</v>
      </c>
      <c r="E19" s="464">
        <f t="shared" si="1"/>
        <v>0</v>
      </c>
      <c r="F19" s="465">
        <v>0</v>
      </c>
      <c r="G19" s="465">
        <v>0</v>
      </c>
      <c r="H19" s="465">
        <v>0</v>
      </c>
      <c r="I19" s="465">
        <v>0</v>
      </c>
      <c r="J19" s="465">
        <v>0</v>
      </c>
      <c r="K19" s="465">
        <v>0</v>
      </c>
      <c r="L19" s="465">
        <v>0</v>
      </c>
      <c r="M19" s="465">
        <v>0</v>
      </c>
      <c r="N19" s="465">
        <v>0</v>
      </c>
      <c r="O19" s="465">
        <v>0</v>
      </c>
      <c r="P19" s="451">
        <v>0</v>
      </c>
      <c r="Q19" s="460">
        <v>0</v>
      </c>
      <c r="R19" s="44"/>
    </row>
    <row r="20" spans="1:18" ht="21" customHeight="1">
      <c r="A20" s="272" t="s">
        <v>31</v>
      </c>
      <c r="B20" s="464">
        <f t="shared" si="1"/>
        <v>0</v>
      </c>
      <c r="C20" s="464">
        <f t="shared" si="1"/>
        <v>0</v>
      </c>
      <c r="D20" s="464">
        <f t="shared" si="1"/>
        <v>0</v>
      </c>
      <c r="E20" s="464">
        <f t="shared" si="1"/>
        <v>0</v>
      </c>
      <c r="F20" s="465">
        <v>0</v>
      </c>
      <c r="G20" s="465">
        <v>0</v>
      </c>
      <c r="H20" s="465">
        <v>0</v>
      </c>
      <c r="I20" s="465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65">
        <v>0</v>
      </c>
      <c r="P20" s="451">
        <v>0</v>
      </c>
      <c r="Q20" s="460">
        <v>0</v>
      </c>
      <c r="R20" s="44"/>
    </row>
    <row r="21" spans="1:18" ht="21" customHeight="1">
      <c r="A21" s="272" t="s">
        <v>32</v>
      </c>
      <c r="B21" s="464">
        <f t="shared" si="1"/>
        <v>0</v>
      </c>
      <c r="C21" s="464">
        <f t="shared" si="1"/>
        <v>0</v>
      </c>
      <c r="D21" s="464">
        <f t="shared" si="1"/>
        <v>0</v>
      </c>
      <c r="E21" s="464">
        <f t="shared" si="1"/>
        <v>0</v>
      </c>
      <c r="F21" s="465">
        <v>0</v>
      </c>
      <c r="G21" s="465">
        <v>0</v>
      </c>
      <c r="H21" s="465">
        <v>0</v>
      </c>
      <c r="I21" s="465">
        <v>0</v>
      </c>
      <c r="J21" s="465">
        <v>0</v>
      </c>
      <c r="K21" s="465">
        <v>0</v>
      </c>
      <c r="L21" s="465">
        <v>0</v>
      </c>
      <c r="M21" s="465">
        <v>0</v>
      </c>
      <c r="N21" s="465">
        <v>0</v>
      </c>
      <c r="O21" s="465">
        <v>0</v>
      </c>
      <c r="P21" s="451">
        <v>0</v>
      </c>
      <c r="Q21" s="460">
        <v>0</v>
      </c>
      <c r="R21" s="44"/>
    </row>
    <row r="22" spans="1:18" ht="21" customHeight="1">
      <c r="A22" s="272" t="s">
        <v>33</v>
      </c>
      <c r="B22" s="464">
        <f t="shared" si="1"/>
        <v>0</v>
      </c>
      <c r="C22" s="464">
        <f t="shared" si="1"/>
        <v>0</v>
      </c>
      <c r="D22" s="464">
        <f t="shared" si="1"/>
        <v>0</v>
      </c>
      <c r="E22" s="464">
        <f t="shared" si="1"/>
        <v>0</v>
      </c>
      <c r="F22" s="465">
        <v>0</v>
      </c>
      <c r="G22" s="465">
        <v>0</v>
      </c>
      <c r="H22" s="465">
        <v>0</v>
      </c>
      <c r="I22" s="465">
        <v>0</v>
      </c>
      <c r="J22" s="465">
        <v>0</v>
      </c>
      <c r="K22" s="465">
        <v>0</v>
      </c>
      <c r="L22" s="465">
        <v>0</v>
      </c>
      <c r="M22" s="465">
        <v>0</v>
      </c>
      <c r="N22" s="465">
        <v>0</v>
      </c>
      <c r="O22" s="465">
        <v>0</v>
      </c>
      <c r="P22" s="451">
        <v>0</v>
      </c>
      <c r="Q22" s="460">
        <v>0</v>
      </c>
      <c r="R22" s="44"/>
    </row>
    <row r="23" spans="1:18" ht="21" customHeight="1">
      <c r="A23" s="272" t="s">
        <v>34</v>
      </c>
      <c r="B23" s="464">
        <f t="shared" si="1"/>
        <v>1</v>
      </c>
      <c r="C23" s="464">
        <f t="shared" si="1"/>
        <v>9</v>
      </c>
      <c r="D23" s="464">
        <f t="shared" si="1"/>
        <v>9</v>
      </c>
      <c r="E23" s="464">
        <f t="shared" si="1"/>
        <v>5</v>
      </c>
      <c r="F23" s="465">
        <v>0</v>
      </c>
      <c r="G23" s="465">
        <v>0</v>
      </c>
      <c r="H23" s="465">
        <v>0</v>
      </c>
      <c r="I23" s="465">
        <v>0</v>
      </c>
      <c r="J23" s="466">
        <v>1</v>
      </c>
      <c r="K23" s="466">
        <v>9</v>
      </c>
      <c r="L23" s="466">
        <v>9</v>
      </c>
      <c r="M23" s="466">
        <v>5</v>
      </c>
      <c r="N23" s="465">
        <v>0</v>
      </c>
      <c r="O23" s="465">
        <v>0</v>
      </c>
      <c r="P23" s="451">
        <v>0</v>
      </c>
      <c r="Q23" s="460">
        <v>0</v>
      </c>
      <c r="R23" s="44"/>
    </row>
    <row r="24" spans="1:18" ht="21" customHeight="1">
      <c r="A24" s="272" t="s">
        <v>35</v>
      </c>
      <c r="B24" s="464">
        <f t="shared" si="1"/>
        <v>0</v>
      </c>
      <c r="C24" s="464">
        <f t="shared" si="1"/>
        <v>0</v>
      </c>
      <c r="D24" s="464">
        <f t="shared" si="1"/>
        <v>0</v>
      </c>
      <c r="E24" s="464">
        <f t="shared" si="1"/>
        <v>0</v>
      </c>
      <c r="F24" s="465">
        <v>0</v>
      </c>
      <c r="G24" s="465">
        <v>0</v>
      </c>
      <c r="H24" s="465">
        <v>0</v>
      </c>
      <c r="I24" s="465">
        <v>0</v>
      </c>
      <c r="J24" s="465">
        <v>0</v>
      </c>
      <c r="K24" s="465">
        <v>0</v>
      </c>
      <c r="L24" s="465">
        <v>0</v>
      </c>
      <c r="M24" s="465">
        <v>0</v>
      </c>
      <c r="N24" s="465">
        <v>0</v>
      </c>
      <c r="O24" s="465">
        <v>0</v>
      </c>
      <c r="P24" s="451">
        <v>0</v>
      </c>
      <c r="Q24" s="460">
        <v>0</v>
      </c>
      <c r="R24" s="44"/>
    </row>
    <row r="25" spans="1:18" ht="21" customHeight="1">
      <c r="A25" s="272" t="s">
        <v>36</v>
      </c>
      <c r="B25" s="464">
        <f t="shared" si="1"/>
        <v>1</v>
      </c>
      <c r="C25" s="464">
        <f t="shared" si="1"/>
        <v>25</v>
      </c>
      <c r="D25" s="464">
        <f t="shared" si="1"/>
        <v>24</v>
      </c>
      <c r="E25" s="464">
        <f t="shared" si="1"/>
        <v>15</v>
      </c>
      <c r="F25" s="465">
        <v>1</v>
      </c>
      <c r="G25" s="465">
        <v>25</v>
      </c>
      <c r="H25" s="465">
        <v>24</v>
      </c>
      <c r="I25" s="465">
        <v>15</v>
      </c>
      <c r="J25" s="465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51">
        <v>0</v>
      </c>
      <c r="Q25" s="460">
        <v>0</v>
      </c>
      <c r="R25" s="44"/>
    </row>
    <row r="26" spans="1:18" ht="21" customHeight="1">
      <c r="A26" s="272" t="s">
        <v>37</v>
      </c>
      <c r="B26" s="464">
        <f t="shared" si="1"/>
        <v>1</v>
      </c>
      <c r="C26" s="464">
        <f t="shared" si="1"/>
        <v>68</v>
      </c>
      <c r="D26" s="464">
        <f t="shared" si="1"/>
        <v>66</v>
      </c>
      <c r="E26" s="464">
        <f t="shared" si="1"/>
        <v>25</v>
      </c>
      <c r="F26" s="465">
        <v>1</v>
      </c>
      <c r="G26" s="465">
        <v>68</v>
      </c>
      <c r="H26" s="465">
        <v>66</v>
      </c>
      <c r="I26" s="465">
        <v>25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51">
        <v>0</v>
      </c>
      <c r="Q26" s="460">
        <v>0</v>
      </c>
      <c r="R26" s="44"/>
    </row>
    <row r="27" spans="1:18" ht="21" customHeight="1">
      <c r="A27" s="272" t="s">
        <v>38</v>
      </c>
      <c r="B27" s="464">
        <f>F27+J27+N27</f>
        <v>2</v>
      </c>
      <c r="C27" s="464">
        <f t="shared" si="1"/>
        <v>18</v>
      </c>
      <c r="D27" s="464">
        <f t="shared" si="1"/>
        <v>18</v>
      </c>
      <c r="E27" s="464">
        <f t="shared" si="1"/>
        <v>12</v>
      </c>
      <c r="F27" s="465">
        <v>0</v>
      </c>
      <c r="G27" s="465">
        <v>0</v>
      </c>
      <c r="H27" s="465">
        <v>0</v>
      </c>
      <c r="I27" s="465">
        <v>0</v>
      </c>
      <c r="J27" s="465">
        <v>2</v>
      </c>
      <c r="K27" s="465">
        <v>18</v>
      </c>
      <c r="L27" s="465">
        <v>18</v>
      </c>
      <c r="M27" s="465">
        <v>12</v>
      </c>
      <c r="N27" s="465">
        <v>0</v>
      </c>
      <c r="O27" s="465">
        <v>0</v>
      </c>
      <c r="P27" s="451">
        <v>0</v>
      </c>
      <c r="Q27" s="460">
        <v>0</v>
      </c>
      <c r="R27" s="44"/>
    </row>
    <row r="28" spans="1:18" ht="21" customHeight="1">
      <c r="A28" s="272" t="s">
        <v>39</v>
      </c>
      <c r="B28" s="464">
        <f>F28+J28+N28</f>
        <v>0</v>
      </c>
      <c r="C28" s="464">
        <f t="shared" si="1"/>
        <v>0</v>
      </c>
      <c r="D28" s="464">
        <f t="shared" si="1"/>
        <v>0</v>
      </c>
      <c r="E28" s="464">
        <f t="shared" si="1"/>
        <v>0</v>
      </c>
      <c r="F28" s="465">
        <v>0</v>
      </c>
      <c r="G28" s="465">
        <v>0</v>
      </c>
      <c r="H28" s="465">
        <v>0</v>
      </c>
      <c r="I28" s="465">
        <v>0</v>
      </c>
      <c r="J28" s="465">
        <v>0</v>
      </c>
      <c r="K28" s="465">
        <v>0</v>
      </c>
      <c r="L28" s="465">
        <v>0</v>
      </c>
      <c r="M28" s="465">
        <v>0</v>
      </c>
      <c r="N28" s="465">
        <v>0</v>
      </c>
      <c r="O28" s="465">
        <v>0</v>
      </c>
      <c r="P28" s="451">
        <v>0</v>
      </c>
      <c r="Q28" s="460">
        <v>0</v>
      </c>
      <c r="R28" s="44"/>
    </row>
    <row r="29" spans="1:18" ht="21" customHeight="1">
      <c r="A29" s="272" t="s">
        <v>5</v>
      </c>
      <c r="B29" s="464">
        <f>F29+J29+N29</f>
        <v>6</v>
      </c>
      <c r="C29" s="464">
        <f t="shared" si="1"/>
        <v>516</v>
      </c>
      <c r="D29" s="464">
        <f t="shared" si="1"/>
        <v>367</v>
      </c>
      <c r="E29" s="464">
        <f t="shared" si="1"/>
        <v>258</v>
      </c>
      <c r="F29" s="466">
        <v>3</v>
      </c>
      <c r="G29" s="466">
        <v>259</v>
      </c>
      <c r="H29" s="466">
        <v>145</v>
      </c>
      <c r="I29" s="466">
        <v>92</v>
      </c>
      <c r="J29" s="466">
        <v>2</v>
      </c>
      <c r="K29" s="466">
        <v>15</v>
      </c>
      <c r="L29" s="466">
        <v>15</v>
      </c>
      <c r="M29" s="466">
        <v>12</v>
      </c>
      <c r="N29" s="462">
        <v>1</v>
      </c>
      <c r="O29" s="462">
        <v>242</v>
      </c>
      <c r="P29" s="462">
        <v>207</v>
      </c>
      <c r="Q29" s="463">
        <v>154</v>
      </c>
      <c r="R29" s="44"/>
    </row>
    <row r="30" spans="1:18" ht="21" customHeight="1">
      <c r="A30" s="365" t="s">
        <v>40</v>
      </c>
      <c r="B30" s="464">
        <f>F30+J30+N30</f>
        <v>4</v>
      </c>
      <c r="C30" s="464">
        <f>G30+K30+O30</f>
        <v>82</v>
      </c>
      <c r="D30" s="464">
        <f>H30+L30+P30</f>
        <v>79</v>
      </c>
      <c r="E30" s="464">
        <f>I30+M30+Q30</f>
        <v>44</v>
      </c>
      <c r="F30" s="466">
        <v>2</v>
      </c>
      <c r="G30" s="466">
        <v>64</v>
      </c>
      <c r="H30" s="466">
        <v>62</v>
      </c>
      <c r="I30" s="466">
        <v>32</v>
      </c>
      <c r="J30" s="466">
        <v>2</v>
      </c>
      <c r="K30" s="466">
        <v>18</v>
      </c>
      <c r="L30" s="466">
        <v>17</v>
      </c>
      <c r="M30" s="466">
        <v>12</v>
      </c>
      <c r="N30" s="465">
        <v>0</v>
      </c>
      <c r="O30" s="465">
        <v>0</v>
      </c>
      <c r="P30" s="451">
        <v>0</v>
      </c>
      <c r="Q30" s="460">
        <v>0</v>
      </c>
      <c r="R30" s="44"/>
    </row>
    <row r="31" spans="1:18" ht="1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20.25" customHeight="1">
      <c r="A32" s="562" t="s">
        <v>283</v>
      </c>
      <c r="B32" s="562"/>
      <c r="C32" s="366"/>
      <c r="D32" s="366"/>
      <c r="E32" s="36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sheetProtection/>
  <mergeCells count="19">
    <mergeCell ref="A32:B32"/>
    <mergeCell ref="G5:H5"/>
    <mergeCell ref="I5:I6"/>
    <mergeCell ref="J5:J6"/>
    <mergeCell ref="N4:Q4"/>
    <mergeCell ref="B5:B6"/>
    <mergeCell ref="C5:D5"/>
    <mergeCell ref="E5:E6"/>
    <mergeCell ref="F5:F6"/>
    <mergeCell ref="O5:P5"/>
    <mergeCell ref="Q5:Q6"/>
    <mergeCell ref="K5:L5"/>
    <mergeCell ref="M5:M6"/>
    <mergeCell ref="N5:N6"/>
    <mergeCell ref="A1:M1"/>
    <mergeCell ref="A4:A6"/>
    <mergeCell ref="B4:E4"/>
    <mergeCell ref="F4:I4"/>
    <mergeCell ref="J4:M4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I7">
      <selection activeCell="R22" sqref="R22"/>
    </sheetView>
  </sheetViews>
  <sheetFormatPr defaultColWidth="8.88671875" defaultRowHeight="13.5"/>
  <cols>
    <col min="2" max="4" width="7.3359375" style="0" customWidth="1"/>
    <col min="5" max="5" width="7.10546875" style="0" customWidth="1"/>
    <col min="6" max="6" width="7.3359375" style="0" customWidth="1"/>
    <col min="7" max="7" width="7.10546875" style="0" customWidth="1"/>
    <col min="8" max="8" width="7.6640625" style="0" customWidth="1"/>
    <col min="9" max="9" width="7.3359375" style="0" customWidth="1"/>
    <col min="10" max="10" width="6.77734375" style="0" customWidth="1"/>
    <col min="11" max="11" width="6.99609375" style="0" customWidth="1"/>
    <col min="12" max="12" width="6.6640625" style="0" customWidth="1"/>
    <col min="13" max="13" width="7.10546875" style="0" customWidth="1"/>
    <col min="14" max="14" width="6.77734375" style="0" customWidth="1"/>
    <col min="15" max="15" width="6.5546875" style="0" customWidth="1"/>
    <col min="16" max="16" width="6.3359375" style="0" customWidth="1"/>
    <col min="17" max="18" width="6.99609375" style="0" customWidth="1"/>
    <col min="19" max="20" width="6.4453125" style="0" customWidth="1"/>
    <col min="21" max="21" width="7.3359375" style="0" customWidth="1"/>
  </cols>
  <sheetData>
    <row r="1" spans="1:21" ht="20.25" customHeight="1">
      <c r="A1" s="558" t="s">
        <v>846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4"/>
      <c r="O1" s="54"/>
      <c r="P1" s="54"/>
      <c r="Q1" s="54"/>
      <c r="R1" s="54"/>
      <c r="S1" s="54"/>
      <c r="T1" s="54"/>
      <c r="U1" s="54"/>
    </row>
    <row r="2" spans="1:2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4"/>
      <c r="O2" s="54"/>
      <c r="P2" s="54"/>
      <c r="Q2" s="54"/>
      <c r="R2" s="54"/>
      <c r="S2" s="54"/>
      <c r="T2" s="54"/>
      <c r="U2" s="54"/>
    </row>
    <row r="3" spans="1:21" ht="20.25" customHeight="1">
      <c r="A3" s="156" t="s">
        <v>574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47" t="s">
        <v>319</v>
      </c>
      <c r="T3" s="647"/>
      <c r="U3" s="647"/>
    </row>
    <row r="4" spans="1:21" ht="24.75" customHeight="1">
      <c r="A4" s="648" t="s">
        <v>320</v>
      </c>
      <c r="B4" s="645" t="s">
        <v>321</v>
      </c>
      <c r="C4" s="645"/>
      <c r="D4" s="645"/>
      <c r="E4" s="645"/>
      <c r="F4" s="642" t="s">
        <v>322</v>
      </c>
      <c r="G4" s="651"/>
      <c r="H4" s="651"/>
      <c r="I4" s="652"/>
      <c r="J4" s="642" t="s">
        <v>323</v>
      </c>
      <c r="K4" s="643"/>
      <c r="L4" s="643"/>
      <c r="M4" s="646"/>
      <c r="N4" s="642" t="s">
        <v>324</v>
      </c>
      <c r="O4" s="643"/>
      <c r="P4" s="643"/>
      <c r="Q4" s="643"/>
      <c r="R4" s="642" t="s">
        <v>325</v>
      </c>
      <c r="S4" s="643"/>
      <c r="T4" s="643"/>
      <c r="U4" s="643"/>
    </row>
    <row r="5" spans="1:21" ht="24.75" customHeight="1">
      <c r="A5" s="649"/>
      <c r="B5" s="640" t="s">
        <v>326</v>
      </c>
      <c r="C5" s="642" t="s">
        <v>327</v>
      </c>
      <c r="D5" s="646"/>
      <c r="E5" s="644" t="s">
        <v>328</v>
      </c>
      <c r="F5" s="640" t="s">
        <v>326</v>
      </c>
      <c r="G5" s="642" t="s">
        <v>327</v>
      </c>
      <c r="H5" s="646"/>
      <c r="I5" s="644" t="s">
        <v>328</v>
      </c>
      <c r="J5" s="640" t="s">
        <v>326</v>
      </c>
      <c r="K5" s="642" t="s">
        <v>327</v>
      </c>
      <c r="L5" s="646"/>
      <c r="M5" s="644" t="s">
        <v>328</v>
      </c>
      <c r="N5" s="640" t="s">
        <v>326</v>
      </c>
      <c r="O5" s="642" t="s">
        <v>327</v>
      </c>
      <c r="P5" s="646"/>
      <c r="Q5" s="653" t="s">
        <v>328</v>
      </c>
      <c r="R5" s="640" t="s">
        <v>326</v>
      </c>
      <c r="S5" s="642" t="s">
        <v>327</v>
      </c>
      <c r="T5" s="646"/>
      <c r="U5" s="653" t="s">
        <v>328</v>
      </c>
    </row>
    <row r="6" spans="1:21" ht="24.75" customHeight="1">
      <c r="A6" s="650"/>
      <c r="B6" s="641"/>
      <c r="C6" s="24" t="s">
        <v>329</v>
      </c>
      <c r="D6" s="24" t="s">
        <v>330</v>
      </c>
      <c r="E6" s="645"/>
      <c r="F6" s="641"/>
      <c r="G6" s="24" t="s">
        <v>329</v>
      </c>
      <c r="H6" s="24" t="s">
        <v>330</v>
      </c>
      <c r="I6" s="645"/>
      <c r="J6" s="641"/>
      <c r="K6" s="24" t="s">
        <v>331</v>
      </c>
      <c r="L6" s="24" t="s">
        <v>330</v>
      </c>
      <c r="M6" s="645"/>
      <c r="N6" s="641"/>
      <c r="O6" s="24" t="s">
        <v>331</v>
      </c>
      <c r="P6" s="24" t="s">
        <v>330</v>
      </c>
      <c r="Q6" s="642"/>
      <c r="R6" s="641"/>
      <c r="S6" s="24" t="s">
        <v>331</v>
      </c>
      <c r="T6" s="24" t="s">
        <v>330</v>
      </c>
      <c r="U6" s="642"/>
    </row>
    <row r="7" spans="1:21" ht="24.75" customHeight="1">
      <c r="A7" s="12" t="s">
        <v>332</v>
      </c>
      <c r="B7" s="198">
        <v>5</v>
      </c>
      <c r="C7" s="198">
        <v>190</v>
      </c>
      <c r="D7" s="198">
        <v>180</v>
      </c>
      <c r="E7" s="198">
        <f>I7+M7+Q7</f>
        <v>16</v>
      </c>
      <c r="F7" s="198">
        <v>2</v>
      </c>
      <c r="G7" s="198">
        <v>160</v>
      </c>
      <c r="H7" s="198">
        <v>160</v>
      </c>
      <c r="I7" s="198">
        <v>4</v>
      </c>
      <c r="J7" s="198">
        <v>2</v>
      </c>
      <c r="K7" s="198">
        <v>20</v>
      </c>
      <c r="L7" s="198">
        <v>20</v>
      </c>
      <c r="M7" s="198">
        <v>8</v>
      </c>
      <c r="N7" s="199">
        <v>1</v>
      </c>
      <c r="O7" s="198">
        <v>10</v>
      </c>
      <c r="P7" s="198">
        <v>0</v>
      </c>
      <c r="Q7" s="200">
        <v>4</v>
      </c>
      <c r="R7" s="198">
        <v>0</v>
      </c>
      <c r="S7" s="198">
        <v>0</v>
      </c>
      <c r="T7" s="198">
        <v>0</v>
      </c>
      <c r="U7" s="200">
        <v>0</v>
      </c>
    </row>
    <row r="8" spans="1:21" ht="24.75" customHeight="1">
      <c r="A8" s="16" t="s">
        <v>333</v>
      </c>
      <c r="B8" s="198">
        <v>6</v>
      </c>
      <c r="C8" s="198">
        <v>270</v>
      </c>
      <c r="D8" s="198">
        <v>260</v>
      </c>
      <c r="E8" s="198">
        <f>I8+M8+Q8</f>
        <v>16</v>
      </c>
      <c r="F8" s="198">
        <v>3</v>
      </c>
      <c r="G8" s="198">
        <v>240</v>
      </c>
      <c r="H8" s="198">
        <v>240</v>
      </c>
      <c r="I8" s="198">
        <v>4</v>
      </c>
      <c r="J8" s="198">
        <v>2</v>
      </c>
      <c r="K8" s="198">
        <v>20</v>
      </c>
      <c r="L8" s="198">
        <v>20</v>
      </c>
      <c r="M8" s="198">
        <v>8</v>
      </c>
      <c r="N8" s="199">
        <v>1</v>
      </c>
      <c r="O8" s="198">
        <v>10</v>
      </c>
      <c r="P8" s="198">
        <v>0</v>
      </c>
      <c r="Q8" s="200">
        <v>4</v>
      </c>
      <c r="R8" s="198">
        <v>0</v>
      </c>
      <c r="S8" s="198">
        <v>0</v>
      </c>
      <c r="T8" s="198">
        <v>0</v>
      </c>
      <c r="U8" s="200">
        <v>0</v>
      </c>
    </row>
    <row r="9" spans="1:21" s="101" customFormat="1" ht="24.75" customHeight="1">
      <c r="A9" s="16" t="s">
        <v>183</v>
      </c>
      <c r="B9" s="198">
        <f>F9+J9+N9+R9</f>
        <v>10</v>
      </c>
      <c r="C9" s="198">
        <v>63</v>
      </c>
      <c r="D9" s="198">
        <v>427</v>
      </c>
      <c r="E9" s="198">
        <v>136</v>
      </c>
      <c r="F9" s="201">
        <v>4</v>
      </c>
      <c r="G9" s="201">
        <v>0</v>
      </c>
      <c r="H9" s="201">
        <v>372</v>
      </c>
      <c r="I9" s="201">
        <v>88</v>
      </c>
      <c r="J9" s="198">
        <v>2</v>
      </c>
      <c r="K9" s="198">
        <v>47</v>
      </c>
      <c r="L9" s="198">
        <v>40</v>
      </c>
      <c r="M9" s="198">
        <v>13</v>
      </c>
      <c r="N9" s="198">
        <v>1</v>
      </c>
      <c r="O9" s="198">
        <v>16</v>
      </c>
      <c r="P9" s="198">
        <v>15</v>
      </c>
      <c r="Q9" s="200">
        <v>6</v>
      </c>
      <c r="R9" s="198">
        <v>3</v>
      </c>
      <c r="S9" s="198">
        <v>0</v>
      </c>
      <c r="T9" s="198">
        <v>0</v>
      </c>
      <c r="U9" s="200">
        <v>29</v>
      </c>
    </row>
    <row r="10" spans="1:21" s="107" customFormat="1" ht="24.75" customHeight="1">
      <c r="A10" s="73" t="s">
        <v>363</v>
      </c>
      <c r="B10" s="197">
        <v>10</v>
      </c>
      <c r="C10" s="197">
        <v>63</v>
      </c>
      <c r="D10" s="197">
        <v>512</v>
      </c>
      <c r="E10" s="197">
        <v>165</v>
      </c>
      <c r="F10" s="197">
        <v>4</v>
      </c>
      <c r="G10" s="197">
        <v>0</v>
      </c>
      <c r="H10" s="197">
        <v>337</v>
      </c>
      <c r="I10" s="197">
        <v>79</v>
      </c>
      <c r="J10" s="197">
        <v>2</v>
      </c>
      <c r="K10" s="197">
        <v>47</v>
      </c>
      <c r="L10" s="197">
        <v>40</v>
      </c>
      <c r="M10" s="197">
        <v>15</v>
      </c>
      <c r="N10" s="197">
        <v>1</v>
      </c>
      <c r="O10" s="197">
        <v>16</v>
      </c>
      <c r="P10" s="197">
        <v>15</v>
      </c>
      <c r="Q10" s="197">
        <v>6</v>
      </c>
      <c r="R10" s="197">
        <v>3</v>
      </c>
      <c r="S10" s="197">
        <v>0</v>
      </c>
      <c r="T10" s="197">
        <v>127</v>
      </c>
      <c r="U10" s="202">
        <v>65</v>
      </c>
    </row>
    <row r="11" spans="1:21" s="72" customFormat="1" ht="24.75" customHeight="1">
      <c r="A11" s="104" t="s">
        <v>473</v>
      </c>
      <c r="B11" s="99">
        <v>18</v>
      </c>
      <c r="C11" s="203">
        <v>59</v>
      </c>
      <c r="D11" s="203">
        <v>559</v>
      </c>
      <c r="E11" s="99">
        <v>235</v>
      </c>
      <c r="F11" s="203">
        <v>8</v>
      </c>
      <c r="G11" s="203">
        <v>0</v>
      </c>
      <c r="H11" s="203">
        <v>331</v>
      </c>
      <c r="I11" s="99">
        <v>138</v>
      </c>
      <c r="J11" s="203">
        <v>3</v>
      </c>
      <c r="K11" s="203">
        <v>59</v>
      </c>
      <c r="L11" s="203">
        <v>53</v>
      </c>
      <c r="M11" s="203">
        <v>20</v>
      </c>
      <c r="N11" s="203">
        <v>0</v>
      </c>
      <c r="O11" s="203">
        <v>0</v>
      </c>
      <c r="P11" s="203">
        <v>0</v>
      </c>
      <c r="Q11" s="203">
        <v>0</v>
      </c>
      <c r="R11" s="203">
        <v>7</v>
      </c>
      <c r="S11" s="203">
        <v>0</v>
      </c>
      <c r="T11" s="203">
        <v>175</v>
      </c>
      <c r="U11" s="204">
        <v>77</v>
      </c>
    </row>
    <row r="12" spans="1:21" s="72" customFormat="1" ht="24.75" customHeight="1">
      <c r="A12" s="430" t="s">
        <v>762</v>
      </c>
      <c r="B12" s="474">
        <v>18</v>
      </c>
      <c r="C12" s="474">
        <v>59</v>
      </c>
      <c r="D12" s="474">
        <v>416</v>
      </c>
      <c r="E12" s="474">
        <v>296</v>
      </c>
      <c r="F12" s="99">
        <v>8</v>
      </c>
      <c r="G12" s="99">
        <v>0</v>
      </c>
      <c r="H12" s="467">
        <v>336</v>
      </c>
      <c r="I12" s="467">
        <v>183</v>
      </c>
      <c r="J12" s="99">
        <v>3</v>
      </c>
      <c r="K12" s="467">
        <v>59</v>
      </c>
      <c r="L12" s="467">
        <v>56</v>
      </c>
      <c r="M12" s="467">
        <v>18</v>
      </c>
      <c r="N12" s="99">
        <v>0</v>
      </c>
      <c r="O12" s="99">
        <v>0</v>
      </c>
      <c r="P12" s="99">
        <v>0</v>
      </c>
      <c r="Q12" s="99">
        <v>0</v>
      </c>
      <c r="R12" s="467">
        <v>7</v>
      </c>
      <c r="S12" s="99">
        <v>0</v>
      </c>
      <c r="T12" s="467">
        <v>24</v>
      </c>
      <c r="U12" s="468">
        <v>95</v>
      </c>
    </row>
    <row r="13" spans="1:21" s="106" customFormat="1" ht="15" customHeight="1">
      <c r="A13" s="1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135"/>
      <c r="S13" s="135"/>
      <c r="T13" s="135"/>
      <c r="U13" s="135"/>
    </row>
    <row r="14" spans="1:21" ht="24.75" customHeight="1">
      <c r="A14" s="469" t="s">
        <v>866</v>
      </c>
      <c r="B14" s="470">
        <f>F14+J14+N14+R14</f>
        <v>1</v>
      </c>
      <c r="C14" s="470">
        <f>G14+K14+O14+S14</f>
        <v>0</v>
      </c>
      <c r="D14" s="470">
        <f aca="true" t="shared" si="0" ref="C14:E21">H14+L14+P14+T14</f>
        <v>95</v>
      </c>
      <c r="E14" s="470">
        <f t="shared" si="0"/>
        <v>36</v>
      </c>
      <c r="F14" s="470">
        <v>1</v>
      </c>
      <c r="G14" s="471">
        <v>0</v>
      </c>
      <c r="H14" s="470">
        <v>95</v>
      </c>
      <c r="I14" s="470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0">
        <v>0</v>
      </c>
      <c r="S14" s="471">
        <v>0</v>
      </c>
      <c r="T14" s="470">
        <v>0</v>
      </c>
      <c r="U14" s="472">
        <v>0</v>
      </c>
    </row>
    <row r="15" spans="1:21" ht="24.75" customHeight="1">
      <c r="A15" s="469" t="s">
        <v>867</v>
      </c>
      <c r="B15" s="470">
        <f aca="true" t="shared" si="1" ref="B15:B21">F15+J15+N15+R15</f>
        <v>2</v>
      </c>
      <c r="C15" s="470">
        <f t="shared" si="0"/>
        <v>0</v>
      </c>
      <c r="D15" s="470">
        <f t="shared" si="0"/>
        <v>132</v>
      </c>
      <c r="E15" s="470">
        <f t="shared" si="0"/>
        <v>44</v>
      </c>
      <c r="F15" s="470">
        <v>1</v>
      </c>
      <c r="G15" s="471">
        <v>0</v>
      </c>
      <c r="H15" s="470">
        <v>122</v>
      </c>
      <c r="I15" s="470">
        <v>24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0">
        <v>1</v>
      </c>
      <c r="S15" s="471">
        <v>0</v>
      </c>
      <c r="T15" s="470">
        <v>10</v>
      </c>
      <c r="U15" s="472">
        <v>20</v>
      </c>
    </row>
    <row r="16" spans="1:21" ht="24.75" customHeight="1">
      <c r="A16" s="469" t="s">
        <v>868</v>
      </c>
      <c r="B16" s="470">
        <f t="shared" si="1"/>
        <v>3</v>
      </c>
      <c r="C16" s="470">
        <f t="shared" si="0"/>
        <v>28</v>
      </c>
      <c r="D16" s="470">
        <f t="shared" si="0"/>
        <v>31</v>
      </c>
      <c r="E16" s="470">
        <f t="shared" si="0"/>
        <v>13</v>
      </c>
      <c r="F16" s="471">
        <v>1</v>
      </c>
      <c r="G16" s="471">
        <v>0</v>
      </c>
      <c r="H16" s="471">
        <v>3</v>
      </c>
      <c r="I16" s="471">
        <v>3</v>
      </c>
      <c r="J16" s="470">
        <v>1</v>
      </c>
      <c r="K16" s="470">
        <v>28</v>
      </c>
      <c r="L16" s="470">
        <v>28</v>
      </c>
      <c r="M16" s="470">
        <v>7</v>
      </c>
      <c r="N16" s="471">
        <v>0</v>
      </c>
      <c r="O16" s="471">
        <v>0</v>
      </c>
      <c r="P16" s="471">
        <v>0</v>
      </c>
      <c r="Q16" s="471">
        <v>0</v>
      </c>
      <c r="R16" s="471">
        <v>1</v>
      </c>
      <c r="S16" s="471">
        <v>0</v>
      </c>
      <c r="T16" s="471">
        <v>0</v>
      </c>
      <c r="U16" s="473">
        <v>3</v>
      </c>
    </row>
    <row r="17" spans="1:21" ht="24.75" customHeight="1">
      <c r="A17" s="469" t="s">
        <v>869</v>
      </c>
      <c r="B17" s="470">
        <f t="shared" si="1"/>
        <v>3</v>
      </c>
      <c r="C17" s="470">
        <f t="shared" si="0"/>
        <v>19</v>
      </c>
      <c r="D17" s="470">
        <f t="shared" si="0"/>
        <v>22</v>
      </c>
      <c r="E17" s="470">
        <f t="shared" si="0"/>
        <v>22</v>
      </c>
      <c r="F17" s="470">
        <v>1</v>
      </c>
      <c r="G17" s="471">
        <v>0</v>
      </c>
      <c r="H17" s="470">
        <v>6</v>
      </c>
      <c r="I17" s="470">
        <v>8</v>
      </c>
      <c r="J17" s="470">
        <v>1</v>
      </c>
      <c r="K17" s="470">
        <v>19</v>
      </c>
      <c r="L17" s="470">
        <v>16</v>
      </c>
      <c r="M17" s="470">
        <v>6</v>
      </c>
      <c r="N17" s="471">
        <v>0</v>
      </c>
      <c r="O17" s="471">
        <v>0</v>
      </c>
      <c r="P17" s="471">
        <v>0</v>
      </c>
      <c r="Q17" s="471">
        <v>0</v>
      </c>
      <c r="R17" s="471">
        <v>1</v>
      </c>
      <c r="S17" s="471">
        <v>0</v>
      </c>
      <c r="T17" s="471">
        <v>0</v>
      </c>
      <c r="U17" s="473">
        <v>8</v>
      </c>
    </row>
    <row r="18" spans="1:21" ht="30" customHeight="1">
      <c r="A18" s="469" t="s">
        <v>870</v>
      </c>
      <c r="B18" s="470">
        <f t="shared" si="1"/>
        <v>2</v>
      </c>
      <c r="C18" s="470">
        <f t="shared" si="0"/>
        <v>0</v>
      </c>
      <c r="D18" s="470">
        <f t="shared" si="0"/>
        <v>12</v>
      </c>
      <c r="E18" s="470">
        <f t="shared" si="0"/>
        <v>24</v>
      </c>
      <c r="F18" s="470">
        <v>1</v>
      </c>
      <c r="G18" s="471">
        <v>0</v>
      </c>
      <c r="H18" s="470">
        <v>12</v>
      </c>
      <c r="I18" s="470">
        <v>12</v>
      </c>
      <c r="J18" s="470">
        <v>0</v>
      </c>
      <c r="K18" s="470">
        <v>0</v>
      </c>
      <c r="L18" s="470">
        <v>0</v>
      </c>
      <c r="M18" s="470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1</v>
      </c>
      <c r="S18" s="471">
        <v>0</v>
      </c>
      <c r="T18" s="471">
        <v>0</v>
      </c>
      <c r="U18" s="473">
        <v>12</v>
      </c>
    </row>
    <row r="19" spans="1:21" ht="30" customHeight="1">
      <c r="A19" s="469" t="s">
        <v>871</v>
      </c>
      <c r="B19" s="470">
        <f t="shared" si="1"/>
        <v>2</v>
      </c>
      <c r="C19" s="470">
        <f t="shared" si="0"/>
        <v>0</v>
      </c>
      <c r="D19" s="470">
        <f t="shared" si="0"/>
        <v>21</v>
      </c>
      <c r="E19" s="470">
        <f t="shared" si="0"/>
        <v>34</v>
      </c>
      <c r="F19" s="470">
        <v>1</v>
      </c>
      <c r="G19" s="471">
        <v>0</v>
      </c>
      <c r="H19" s="470">
        <v>18</v>
      </c>
      <c r="I19" s="470">
        <v>17</v>
      </c>
      <c r="J19" s="470">
        <v>0</v>
      </c>
      <c r="K19" s="470">
        <v>0</v>
      </c>
      <c r="L19" s="470">
        <v>0</v>
      </c>
      <c r="M19" s="470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1</v>
      </c>
      <c r="S19" s="471">
        <v>0</v>
      </c>
      <c r="T19" s="471">
        <v>3</v>
      </c>
      <c r="U19" s="473">
        <v>17</v>
      </c>
    </row>
    <row r="20" spans="1:21" ht="30" customHeight="1">
      <c r="A20" s="469" t="s">
        <v>872</v>
      </c>
      <c r="B20" s="470">
        <f t="shared" si="1"/>
        <v>2</v>
      </c>
      <c r="C20" s="470">
        <v>0</v>
      </c>
      <c r="D20" s="470">
        <f t="shared" si="0"/>
        <v>79</v>
      </c>
      <c r="E20" s="470">
        <f t="shared" si="0"/>
        <v>84</v>
      </c>
      <c r="F20" s="470">
        <v>1</v>
      </c>
      <c r="G20" s="471">
        <v>0</v>
      </c>
      <c r="H20" s="470">
        <v>69</v>
      </c>
      <c r="I20" s="470">
        <v>66</v>
      </c>
      <c r="J20" s="470">
        <v>0</v>
      </c>
      <c r="K20" s="470">
        <v>0</v>
      </c>
      <c r="L20" s="470">
        <v>0</v>
      </c>
      <c r="M20" s="470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1</v>
      </c>
      <c r="S20" s="471">
        <v>0</v>
      </c>
      <c r="T20" s="471">
        <v>10</v>
      </c>
      <c r="U20" s="473">
        <v>18</v>
      </c>
    </row>
    <row r="21" spans="1:21" ht="30" customHeight="1">
      <c r="A21" s="469" t="s">
        <v>873</v>
      </c>
      <c r="B21" s="470">
        <f t="shared" si="1"/>
        <v>3</v>
      </c>
      <c r="C21" s="470">
        <f>G21+K21+O21+S21</f>
        <v>12</v>
      </c>
      <c r="D21" s="470">
        <f t="shared" si="0"/>
        <v>24</v>
      </c>
      <c r="E21" s="470">
        <f t="shared" si="0"/>
        <v>39</v>
      </c>
      <c r="F21" s="470">
        <v>1</v>
      </c>
      <c r="G21" s="471">
        <v>0</v>
      </c>
      <c r="H21" s="470">
        <v>11</v>
      </c>
      <c r="I21" s="470">
        <v>17</v>
      </c>
      <c r="J21" s="470">
        <v>1</v>
      </c>
      <c r="K21" s="470">
        <v>12</v>
      </c>
      <c r="L21" s="470">
        <v>12</v>
      </c>
      <c r="M21" s="470">
        <v>5</v>
      </c>
      <c r="N21" s="471">
        <v>0</v>
      </c>
      <c r="O21" s="471">
        <v>0</v>
      </c>
      <c r="P21" s="471">
        <v>0</v>
      </c>
      <c r="Q21" s="471">
        <v>0</v>
      </c>
      <c r="R21" s="471">
        <v>1</v>
      </c>
      <c r="S21" s="471">
        <v>0</v>
      </c>
      <c r="T21" s="471">
        <v>1</v>
      </c>
      <c r="U21" s="473">
        <v>17</v>
      </c>
    </row>
    <row r="22" spans="1:21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20.25" customHeight="1">
      <c r="A23" s="1" t="s">
        <v>334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</sheetData>
  <sheetProtection/>
  <mergeCells count="23">
    <mergeCell ref="R4:U4"/>
    <mergeCell ref="I5:I6"/>
    <mergeCell ref="R5:R6"/>
    <mergeCell ref="S5:T5"/>
    <mergeCell ref="U5:U6"/>
    <mergeCell ref="K5:L5"/>
    <mergeCell ref="A1:M1"/>
    <mergeCell ref="S3:U3"/>
    <mergeCell ref="A4:A6"/>
    <mergeCell ref="B4:E4"/>
    <mergeCell ref="J4:M4"/>
    <mergeCell ref="F4:I4"/>
    <mergeCell ref="Q5:Q6"/>
    <mergeCell ref="C5:D5"/>
    <mergeCell ref="E5:E6"/>
    <mergeCell ref="J5:J6"/>
    <mergeCell ref="F5:F6"/>
    <mergeCell ref="B5:B6"/>
    <mergeCell ref="N4:Q4"/>
    <mergeCell ref="M5:M6"/>
    <mergeCell ref="N5:N6"/>
    <mergeCell ref="O5:P5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H27" sqref="H27"/>
    </sheetView>
  </sheetViews>
  <sheetFormatPr defaultColWidth="8.88671875" defaultRowHeight="13.5"/>
  <cols>
    <col min="1" max="1" width="8.88671875" style="101" customWidth="1"/>
    <col min="2" max="4" width="7.5546875" style="101" customWidth="1"/>
    <col min="5" max="5" width="7.4453125" style="101" customWidth="1"/>
    <col min="6" max="6" width="6.99609375" style="101" customWidth="1"/>
    <col min="7" max="8" width="7.3359375" style="101" customWidth="1"/>
    <col min="9" max="16384" width="8.88671875" style="101" customWidth="1"/>
  </cols>
  <sheetData>
    <row r="1" spans="1:10" s="293" customFormat="1" ht="20.25" customHeight="1">
      <c r="A1" s="558" t="s">
        <v>847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0" s="293" customFormat="1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20.25" customHeight="1">
      <c r="A3" s="148" t="s">
        <v>575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374" customFormat="1" ht="19.5" customHeight="1">
      <c r="A4" s="571" t="s">
        <v>443</v>
      </c>
      <c r="B4" s="589" t="s">
        <v>444</v>
      </c>
      <c r="C4" s="495"/>
      <c r="D4" s="587"/>
      <c r="E4" s="589" t="s">
        <v>445</v>
      </c>
      <c r="F4" s="587"/>
      <c r="G4" s="589" t="s">
        <v>446</v>
      </c>
      <c r="H4" s="495"/>
      <c r="I4" s="589" t="s">
        <v>447</v>
      </c>
      <c r="J4" s="495"/>
    </row>
    <row r="5" spans="1:10" s="374" customFormat="1" ht="13.5">
      <c r="A5" s="527"/>
      <c r="B5" s="598"/>
      <c r="C5" s="599"/>
      <c r="D5" s="588"/>
      <c r="E5" s="598"/>
      <c r="F5" s="588"/>
      <c r="G5" s="598"/>
      <c r="H5" s="599"/>
      <c r="I5" s="598"/>
      <c r="J5" s="599"/>
    </row>
    <row r="6" spans="1:10" s="374" customFormat="1" ht="20.25" customHeight="1">
      <c r="A6" s="601"/>
      <c r="B6" s="93" t="s">
        <v>448</v>
      </c>
      <c r="C6" s="93" t="s">
        <v>702</v>
      </c>
      <c r="D6" s="93" t="s">
        <v>703</v>
      </c>
      <c r="E6" s="93" t="s">
        <v>704</v>
      </c>
      <c r="F6" s="93" t="s">
        <v>703</v>
      </c>
      <c r="G6" s="93" t="s">
        <v>705</v>
      </c>
      <c r="H6" s="46" t="s">
        <v>703</v>
      </c>
      <c r="I6" s="93" t="s">
        <v>702</v>
      </c>
      <c r="J6" s="46" t="s">
        <v>703</v>
      </c>
    </row>
    <row r="7" spans="1:10" ht="21" customHeight="1">
      <c r="A7" s="169" t="s">
        <v>706</v>
      </c>
      <c r="B7" s="215">
        <v>4907</v>
      </c>
      <c r="C7" s="215">
        <v>0</v>
      </c>
      <c r="D7" s="215">
        <v>9500</v>
      </c>
      <c r="E7" s="215">
        <v>4746</v>
      </c>
      <c r="F7" s="215">
        <v>8973</v>
      </c>
      <c r="G7" s="215">
        <v>161</v>
      </c>
      <c r="H7" s="216">
        <v>178</v>
      </c>
      <c r="I7" s="215">
        <v>0</v>
      </c>
      <c r="J7" s="216">
        <v>0</v>
      </c>
    </row>
    <row r="8" spans="1:10" ht="21" customHeight="1">
      <c r="A8" s="284" t="s">
        <v>707</v>
      </c>
      <c r="B8" s="71">
        <v>5142</v>
      </c>
      <c r="C8" s="215">
        <v>0</v>
      </c>
      <c r="D8" s="71">
        <v>9722</v>
      </c>
      <c r="E8" s="71">
        <v>5028</v>
      </c>
      <c r="F8" s="71">
        <v>9223</v>
      </c>
      <c r="G8" s="71">
        <v>114</v>
      </c>
      <c r="H8" s="114">
        <v>133</v>
      </c>
      <c r="I8" s="215">
        <v>0</v>
      </c>
      <c r="J8" s="216">
        <v>0</v>
      </c>
    </row>
    <row r="9" spans="1:10" ht="21" customHeight="1">
      <c r="A9" s="284" t="s">
        <v>708</v>
      </c>
      <c r="B9" s="283">
        <v>5245</v>
      </c>
      <c r="C9" s="215">
        <v>0</v>
      </c>
      <c r="D9" s="283">
        <v>9738</v>
      </c>
      <c r="E9" s="283">
        <v>5147</v>
      </c>
      <c r="F9" s="283">
        <v>9250</v>
      </c>
      <c r="G9" s="283">
        <v>98</v>
      </c>
      <c r="H9" s="368">
        <v>119</v>
      </c>
      <c r="I9" s="215">
        <v>0</v>
      </c>
      <c r="J9" s="216">
        <v>0</v>
      </c>
    </row>
    <row r="10" spans="1:10" ht="21" customHeight="1">
      <c r="A10" s="284" t="s">
        <v>709</v>
      </c>
      <c r="B10" s="69">
        <v>5691</v>
      </c>
      <c r="C10" s="215">
        <v>0</v>
      </c>
      <c r="D10" s="69">
        <v>10083</v>
      </c>
      <c r="E10" s="69">
        <v>5595</v>
      </c>
      <c r="F10" s="69">
        <v>9951</v>
      </c>
      <c r="G10" s="69">
        <v>96</v>
      </c>
      <c r="H10" s="132">
        <v>132</v>
      </c>
      <c r="I10" s="215">
        <v>0</v>
      </c>
      <c r="J10" s="216">
        <v>0</v>
      </c>
    </row>
    <row r="11" spans="1:10" ht="21" customHeight="1">
      <c r="A11" s="192" t="s">
        <v>472</v>
      </c>
      <c r="B11" s="71">
        <v>5859</v>
      </c>
      <c r="C11" s="71">
        <v>10</v>
      </c>
      <c r="D11" s="71">
        <v>10494</v>
      </c>
      <c r="E11" s="71">
        <v>5744</v>
      </c>
      <c r="F11" s="71">
        <v>9946</v>
      </c>
      <c r="G11" s="71">
        <v>115</v>
      </c>
      <c r="H11" s="71">
        <v>201</v>
      </c>
      <c r="I11" s="71">
        <v>10</v>
      </c>
      <c r="J11" s="114">
        <v>347</v>
      </c>
    </row>
    <row r="12" spans="1:10" ht="21" customHeight="1">
      <c r="A12" s="192" t="s">
        <v>762</v>
      </c>
      <c r="B12" s="451">
        <v>5679</v>
      </c>
      <c r="C12" s="451">
        <f>SUM(I12)</f>
        <v>15</v>
      </c>
      <c r="D12" s="451">
        <v>9920</v>
      </c>
      <c r="E12" s="451">
        <v>5574</v>
      </c>
      <c r="F12" s="451">
        <v>9393</v>
      </c>
      <c r="G12" s="451">
        <v>105</v>
      </c>
      <c r="H12" s="451">
        <v>177</v>
      </c>
      <c r="I12" s="451">
        <v>15</v>
      </c>
      <c r="J12" s="460">
        <v>350</v>
      </c>
    </row>
    <row r="13" spans="1:10" ht="15" customHeight="1">
      <c r="A13" s="375"/>
      <c r="B13" s="206"/>
      <c r="C13" s="206"/>
      <c r="D13" s="206"/>
      <c r="E13" s="206"/>
      <c r="F13" s="206"/>
      <c r="G13" s="206"/>
      <c r="H13" s="206"/>
      <c r="I13" s="155"/>
      <c r="J13" s="155"/>
    </row>
    <row r="14" spans="1:10" ht="21" customHeight="1">
      <c r="A14" s="376" t="s">
        <v>710</v>
      </c>
      <c r="B14" s="109">
        <v>239</v>
      </c>
      <c r="C14" s="109">
        <f>I14</f>
        <v>1</v>
      </c>
      <c r="D14" s="458">
        <v>413</v>
      </c>
      <c r="E14" s="111">
        <v>236</v>
      </c>
      <c r="F14" s="111">
        <v>406</v>
      </c>
      <c r="G14" s="111">
        <v>3</v>
      </c>
      <c r="H14" s="111">
        <v>4</v>
      </c>
      <c r="I14" s="458">
        <v>1</v>
      </c>
      <c r="J14" s="208">
        <v>3</v>
      </c>
    </row>
    <row r="15" spans="1:10" ht="21" customHeight="1">
      <c r="A15" s="376" t="s">
        <v>711</v>
      </c>
      <c r="B15" s="109">
        <v>385</v>
      </c>
      <c r="C15" s="109">
        <f aca="true" t="shared" si="0" ref="C15:C30">I15</f>
        <v>0</v>
      </c>
      <c r="D15" s="458">
        <v>593</v>
      </c>
      <c r="E15" s="111">
        <v>384</v>
      </c>
      <c r="F15" s="111">
        <v>592</v>
      </c>
      <c r="G15" s="111">
        <v>1</v>
      </c>
      <c r="H15" s="111">
        <v>1</v>
      </c>
      <c r="I15" s="458">
        <v>0</v>
      </c>
      <c r="J15" s="208">
        <v>0</v>
      </c>
    </row>
    <row r="16" spans="1:10" ht="21" customHeight="1">
      <c r="A16" s="376" t="s">
        <v>712</v>
      </c>
      <c r="B16" s="109">
        <v>275</v>
      </c>
      <c r="C16" s="109">
        <f t="shared" si="0"/>
        <v>0</v>
      </c>
      <c r="D16" s="458">
        <v>473</v>
      </c>
      <c r="E16" s="111">
        <v>267</v>
      </c>
      <c r="F16" s="111">
        <v>464</v>
      </c>
      <c r="G16" s="111">
        <v>8</v>
      </c>
      <c r="H16" s="111">
        <v>9</v>
      </c>
      <c r="I16" s="458">
        <v>0</v>
      </c>
      <c r="J16" s="208">
        <v>0</v>
      </c>
    </row>
    <row r="17" spans="1:10" ht="21" customHeight="1">
      <c r="A17" s="376" t="s">
        <v>713</v>
      </c>
      <c r="B17" s="109">
        <v>434</v>
      </c>
      <c r="C17" s="109">
        <f t="shared" si="0"/>
        <v>0</v>
      </c>
      <c r="D17" s="458">
        <v>792</v>
      </c>
      <c r="E17" s="111">
        <v>421</v>
      </c>
      <c r="F17" s="111">
        <v>767</v>
      </c>
      <c r="G17" s="111">
        <v>13</v>
      </c>
      <c r="H17" s="111">
        <v>25</v>
      </c>
      <c r="I17" s="458">
        <v>0</v>
      </c>
      <c r="J17" s="208">
        <v>0</v>
      </c>
    </row>
    <row r="18" spans="1:10" ht="21" customHeight="1">
      <c r="A18" s="376" t="s">
        <v>714</v>
      </c>
      <c r="B18" s="109">
        <v>567</v>
      </c>
      <c r="C18" s="109">
        <f t="shared" si="0"/>
        <v>1</v>
      </c>
      <c r="D18" s="458">
        <v>896</v>
      </c>
      <c r="E18" s="111">
        <v>555</v>
      </c>
      <c r="F18" s="111">
        <v>846</v>
      </c>
      <c r="G18" s="111">
        <v>12</v>
      </c>
      <c r="H18" s="111">
        <v>16</v>
      </c>
      <c r="I18" s="458">
        <v>1</v>
      </c>
      <c r="J18" s="208">
        <v>34</v>
      </c>
    </row>
    <row r="19" spans="1:10" ht="21" customHeight="1">
      <c r="A19" s="376" t="s">
        <v>715</v>
      </c>
      <c r="B19" s="109">
        <v>307</v>
      </c>
      <c r="C19" s="109">
        <f t="shared" si="0"/>
        <v>0</v>
      </c>
      <c r="D19" s="458">
        <v>529</v>
      </c>
      <c r="E19" s="111">
        <v>300</v>
      </c>
      <c r="F19" s="111">
        <v>515</v>
      </c>
      <c r="G19" s="111">
        <v>7</v>
      </c>
      <c r="H19" s="111">
        <v>14</v>
      </c>
      <c r="I19" s="458">
        <v>0</v>
      </c>
      <c r="J19" s="208">
        <v>0</v>
      </c>
    </row>
    <row r="20" spans="1:10" ht="21" customHeight="1">
      <c r="A20" s="376" t="s">
        <v>716</v>
      </c>
      <c r="B20" s="109">
        <v>319</v>
      </c>
      <c r="C20" s="109">
        <f t="shared" si="0"/>
        <v>0</v>
      </c>
      <c r="D20" s="458">
        <v>521</v>
      </c>
      <c r="E20" s="111">
        <v>312</v>
      </c>
      <c r="F20" s="111">
        <v>508</v>
      </c>
      <c r="G20" s="111">
        <v>7</v>
      </c>
      <c r="H20" s="111">
        <v>13</v>
      </c>
      <c r="I20" s="458">
        <v>0</v>
      </c>
      <c r="J20" s="208">
        <v>0</v>
      </c>
    </row>
    <row r="21" spans="1:10" ht="21" customHeight="1">
      <c r="A21" s="376" t="s">
        <v>717</v>
      </c>
      <c r="B21" s="109">
        <v>261</v>
      </c>
      <c r="C21" s="109">
        <f t="shared" si="0"/>
        <v>0</v>
      </c>
      <c r="D21" s="458">
        <v>408</v>
      </c>
      <c r="E21" s="111">
        <v>253</v>
      </c>
      <c r="F21" s="111">
        <v>393</v>
      </c>
      <c r="G21" s="111">
        <v>8</v>
      </c>
      <c r="H21" s="111">
        <v>15</v>
      </c>
      <c r="I21" s="458">
        <v>0</v>
      </c>
      <c r="J21" s="208">
        <v>0</v>
      </c>
    </row>
    <row r="22" spans="1:10" ht="21" customHeight="1">
      <c r="A22" s="376" t="s">
        <v>718</v>
      </c>
      <c r="B22" s="109">
        <v>486</v>
      </c>
      <c r="C22" s="109">
        <f t="shared" si="0"/>
        <v>0</v>
      </c>
      <c r="D22" s="458">
        <v>814</v>
      </c>
      <c r="E22" s="111">
        <v>475</v>
      </c>
      <c r="F22" s="111">
        <v>796</v>
      </c>
      <c r="G22" s="111">
        <v>11</v>
      </c>
      <c r="H22" s="111">
        <v>18</v>
      </c>
      <c r="I22" s="458">
        <v>0</v>
      </c>
      <c r="J22" s="208">
        <v>0</v>
      </c>
    </row>
    <row r="23" spans="1:10" ht="21" customHeight="1">
      <c r="A23" s="376" t="s">
        <v>719</v>
      </c>
      <c r="B23" s="109">
        <v>319</v>
      </c>
      <c r="C23" s="109">
        <f t="shared" si="0"/>
        <v>1</v>
      </c>
      <c r="D23" s="458">
        <v>563</v>
      </c>
      <c r="E23" s="111">
        <v>314</v>
      </c>
      <c r="F23" s="111">
        <v>554</v>
      </c>
      <c r="G23" s="111">
        <v>5</v>
      </c>
      <c r="H23" s="111">
        <v>8</v>
      </c>
      <c r="I23" s="458">
        <v>1</v>
      </c>
      <c r="J23" s="208">
        <v>1</v>
      </c>
    </row>
    <row r="24" spans="1:10" ht="21" customHeight="1">
      <c r="A24" s="376" t="s">
        <v>720</v>
      </c>
      <c r="B24" s="109">
        <v>212</v>
      </c>
      <c r="C24" s="109">
        <f t="shared" si="0"/>
        <v>0</v>
      </c>
      <c r="D24" s="458">
        <v>334</v>
      </c>
      <c r="E24" s="111">
        <v>208</v>
      </c>
      <c r="F24" s="111">
        <v>326</v>
      </c>
      <c r="G24" s="111">
        <v>4</v>
      </c>
      <c r="H24" s="111">
        <v>8</v>
      </c>
      <c r="I24" s="458">
        <v>0</v>
      </c>
      <c r="J24" s="208">
        <v>0</v>
      </c>
    </row>
    <row r="25" spans="1:10" ht="21" customHeight="1">
      <c r="A25" s="376" t="s">
        <v>721</v>
      </c>
      <c r="B25" s="109">
        <v>399</v>
      </c>
      <c r="C25" s="109">
        <f t="shared" si="0"/>
        <v>1</v>
      </c>
      <c r="D25" s="458">
        <v>728</v>
      </c>
      <c r="E25" s="111">
        <v>396</v>
      </c>
      <c r="F25" s="111">
        <v>722</v>
      </c>
      <c r="G25" s="111">
        <v>3</v>
      </c>
      <c r="H25" s="111">
        <v>4</v>
      </c>
      <c r="I25" s="458">
        <v>1</v>
      </c>
      <c r="J25" s="208">
        <v>2</v>
      </c>
    </row>
    <row r="26" spans="1:10" ht="21" customHeight="1">
      <c r="A26" s="376" t="s">
        <v>722</v>
      </c>
      <c r="B26" s="109">
        <v>359</v>
      </c>
      <c r="C26" s="109">
        <f t="shared" si="0"/>
        <v>1</v>
      </c>
      <c r="D26" s="458">
        <v>632</v>
      </c>
      <c r="E26" s="111">
        <v>353</v>
      </c>
      <c r="F26" s="111">
        <v>617</v>
      </c>
      <c r="G26" s="111">
        <v>6</v>
      </c>
      <c r="H26" s="111">
        <v>13</v>
      </c>
      <c r="I26" s="458">
        <v>1</v>
      </c>
      <c r="J26" s="208">
        <v>2</v>
      </c>
    </row>
    <row r="27" spans="1:10" ht="21" customHeight="1">
      <c r="A27" s="376" t="s">
        <v>723</v>
      </c>
      <c r="B27" s="109">
        <v>171</v>
      </c>
      <c r="C27" s="109">
        <f t="shared" si="0"/>
        <v>1</v>
      </c>
      <c r="D27" s="458">
        <v>295</v>
      </c>
      <c r="E27" s="111">
        <v>171</v>
      </c>
      <c r="F27" s="111">
        <v>294</v>
      </c>
      <c r="G27" s="111">
        <v>0</v>
      </c>
      <c r="H27" s="111">
        <v>0</v>
      </c>
      <c r="I27" s="458">
        <v>1</v>
      </c>
      <c r="J27" s="208">
        <v>1</v>
      </c>
    </row>
    <row r="28" spans="1:10" ht="21" customHeight="1">
      <c r="A28" s="376" t="s">
        <v>724</v>
      </c>
      <c r="B28" s="109">
        <v>231</v>
      </c>
      <c r="C28" s="109">
        <f t="shared" si="0"/>
        <v>1</v>
      </c>
      <c r="D28" s="458">
        <v>470</v>
      </c>
      <c r="E28" s="111">
        <v>226</v>
      </c>
      <c r="F28" s="111">
        <v>401</v>
      </c>
      <c r="G28" s="111">
        <v>5</v>
      </c>
      <c r="H28" s="111">
        <v>9</v>
      </c>
      <c r="I28" s="458">
        <v>1</v>
      </c>
      <c r="J28" s="208">
        <v>60</v>
      </c>
    </row>
    <row r="29" spans="1:10" ht="21" customHeight="1">
      <c r="A29" s="376" t="s">
        <v>725</v>
      </c>
      <c r="B29" s="109">
        <v>298</v>
      </c>
      <c r="C29" s="109">
        <f t="shared" si="0"/>
        <v>6</v>
      </c>
      <c r="D29" s="458">
        <v>825</v>
      </c>
      <c r="E29" s="111">
        <v>292</v>
      </c>
      <c r="F29" s="111">
        <v>571</v>
      </c>
      <c r="G29" s="111">
        <v>6</v>
      </c>
      <c r="H29" s="111">
        <v>10</v>
      </c>
      <c r="I29" s="458">
        <v>6</v>
      </c>
      <c r="J29" s="208">
        <v>244</v>
      </c>
    </row>
    <row r="30" spans="1:10" ht="21" customHeight="1">
      <c r="A30" s="376" t="s">
        <v>726</v>
      </c>
      <c r="B30" s="109">
        <v>417</v>
      </c>
      <c r="C30" s="109">
        <f t="shared" si="0"/>
        <v>2</v>
      </c>
      <c r="D30" s="458">
        <v>634</v>
      </c>
      <c r="E30" s="111">
        <v>411</v>
      </c>
      <c r="F30" s="111">
        <v>621</v>
      </c>
      <c r="G30" s="111">
        <v>6</v>
      </c>
      <c r="H30" s="111">
        <v>10</v>
      </c>
      <c r="I30" s="458">
        <v>2</v>
      </c>
      <c r="J30" s="208">
        <v>3</v>
      </c>
    </row>
    <row r="31" spans="1:10" ht="15" customHeight="1">
      <c r="A31" s="654"/>
      <c r="B31" s="654"/>
      <c r="C31" s="654"/>
      <c r="D31" s="654"/>
      <c r="E31" s="654"/>
      <c r="F31" s="654"/>
      <c r="G31" s="654"/>
      <c r="H31" s="654"/>
      <c r="I31" s="654"/>
      <c r="J31" s="654"/>
    </row>
    <row r="32" spans="1:10" ht="20.25" customHeight="1">
      <c r="A32" s="148" t="s">
        <v>727</v>
      </c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ht="13.5">
      <c r="A33" s="207" t="s">
        <v>728</v>
      </c>
      <c r="B33" s="207"/>
      <c r="C33" s="207"/>
      <c r="D33" s="207"/>
      <c r="E33" s="207"/>
      <c r="F33" s="148"/>
      <c r="G33" s="148"/>
      <c r="H33" s="148"/>
      <c r="I33" s="44"/>
      <c r="J33" s="44"/>
    </row>
    <row r="34" spans="1:10" ht="13.5">
      <c r="A34" s="207" t="s">
        <v>729</v>
      </c>
      <c r="B34" s="207"/>
      <c r="C34" s="207"/>
      <c r="D34" s="207"/>
      <c r="E34" s="207"/>
      <c r="F34" s="148"/>
      <c r="G34" s="148"/>
      <c r="H34" s="148"/>
      <c r="I34" s="44"/>
      <c r="J34" s="44"/>
    </row>
    <row r="35" spans="1:5" ht="13.5">
      <c r="A35" s="48"/>
      <c r="B35" s="48"/>
      <c r="C35" s="48"/>
      <c r="D35" s="48"/>
      <c r="E35" s="48"/>
    </row>
  </sheetData>
  <sheetProtection/>
  <mergeCells count="7">
    <mergeCell ref="G4:H5"/>
    <mergeCell ref="A31:J31"/>
    <mergeCell ref="A1:J1"/>
    <mergeCell ref="A4:A6"/>
    <mergeCell ref="I4:J5"/>
    <mergeCell ref="B4:D5"/>
    <mergeCell ref="E4:F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33"/>
  <sheetViews>
    <sheetView zoomScalePageLayoutView="0" workbookViewId="0" topLeftCell="A1">
      <selection activeCell="A15" sqref="A15"/>
    </sheetView>
  </sheetViews>
  <sheetFormatPr defaultColWidth="8.88671875" defaultRowHeight="13.5"/>
  <cols>
    <col min="2" max="4" width="5.77734375" style="0" customWidth="1"/>
    <col min="5" max="5" width="6.77734375" style="0" customWidth="1"/>
    <col min="6" max="8" width="5.77734375" style="0" customWidth="1"/>
    <col min="9" max="9" width="6.77734375" style="0" customWidth="1"/>
    <col min="10" max="12" width="5.77734375" style="0" customWidth="1"/>
    <col min="13" max="13" width="6.77734375" style="0" customWidth="1"/>
    <col min="14" max="16" width="5.77734375" style="0" customWidth="1"/>
    <col min="17" max="17" width="6.77734375" style="0" customWidth="1"/>
    <col min="18" max="20" width="5.77734375" style="0" customWidth="1"/>
    <col min="21" max="21" width="6.77734375" style="0" customWidth="1"/>
    <col min="22" max="28" width="6.10546875" style="0" customWidth="1"/>
    <col min="29" max="29" width="6.21484375" style="0" customWidth="1"/>
    <col min="30" max="41" width="6.10546875" style="0" customWidth="1"/>
  </cols>
  <sheetData>
    <row r="1" spans="1:26" ht="20.25" customHeight="1">
      <c r="A1" s="618" t="s">
        <v>848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655" t="s">
        <v>576</v>
      </c>
      <c r="B3" s="655"/>
      <c r="C3" s="655"/>
      <c r="D3" s="655"/>
      <c r="E3" s="655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379"/>
    </row>
    <row r="4" spans="1:41" ht="20.25" customHeight="1">
      <c r="A4" s="657" t="s">
        <v>865</v>
      </c>
      <c r="B4" s="660" t="s">
        <v>310</v>
      </c>
      <c r="C4" s="660"/>
      <c r="D4" s="660"/>
      <c r="E4" s="660"/>
      <c r="F4" s="645" t="s">
        <v>787</v>
      </c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2" t="s">
        <v>780</v>
      </c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6"/>
    </row>
    <row r="5" spans="1:41" ht="24.75" customHeight="1">
      <c r="A5" s="658"/>
      <c r="B5" s="661"/>
      <c r="C5" s="661"/>
      <c r="D5" s="661"/>
      <c r="E5" s="661"/>
      <c r="F5" s="645" t="s">
        <v>781</v>
      </c>
      <c r="G5" s="645"/>
      <c r="H5" s="645"/>
      <c r="I5" s="645"/>
      <c r="J5" s="543" t="s">
        <v>782</v>
      </c>
      <c r="K5" s="543"/>
      <c r="L5" s="543"/>
      <c r="M5" s="543"/>
      <c r="N5" s="543" t="s">
        <v>783</v>
      </c>
      <c r="O5" s="543"/>
      <c r="P5" s="543"/>
      <c r="Q5" s="543"/>
      <c r="R5" s="543" t="s">
        <v>784</v>
      </c>
      <c r="S5" s="543"/>
      <c r="T5" s="543"/>
      <c r="U5" s="543"/>
      <c r="V5" s="543" t="s">
        <v>785</v>
      </c>
      <c r="W5" s="543"/>
      <c r="X5" s="543"/>
      <c r="Y5" s="543"/>
      <c r="Z5" s="543" t="s">
        <v>786</v>
      </c>
      <c r="AA5" s="543"/>
      <c r="AB5" s="543"/>
      <c r="AC5" s="543"/>
      <c r="AD5" s="645" t="s">
        <v>474</v>
      </c>
      <c r="AE5" s="645"/>
      <c r="AF5" s="645"/>
      <c r="AG5" s="645"/>
      <c r="AH5" s="644" t="s">
        <v>476</v>
      </c>
      <c r="AI5" s="644"/>
      <c r="AJ5" s="644"/>
      <c r="AK5" s="644"/>
      <c r="AL5" s="644" t="s">
        <v>475</v>
      </c>
      <c r="AM5" s="644"/>
      <c r="AN5" s="644"/>
      <c r="AO5" s="644"/>
    </row>
    <row r="6" spans="1:41" ht="24.75" customHeight="1">
      <c r="A6" s="659"/>
      <c r="B6" s="27" t="s">
        <v>311</v>
      </c>
      <c r="C6" s="27" t="s">
        <v>312</v>
      </c>
      <c r="D6" s="27" t="s">
        <v>313</v>
      </c>
      <c r="E6" s="40" t="s">
        <v>296</v>
      </c>
      <c r="F6" s="25" t="s">
        <v>311</v>
      </c>
      <c r="G6" s="25" t="s">
        <v>312</v>
      </c>
      <c r="H6" s="25" t="s">
        <v>313</v>
      </c>
      <c r="I6" s="25" t="s">
        <v>314</v>
      </c>
      <c r="J6" s="25" t="s">
        <v>293</v>
      </c>
      <c r="K6" s="25" t="s">
        <v>294</v>
      </c>
      <c r="L6" s="25" t="s">
        <v>295</v>
      </c>
      <c r="M6" s="25" t="s">
        <v>296</v>
      </c>
      <c r="N6" s="25" t="s">
        <v>293</v>
      </c>
      <c r="O6" s="25" t="s">
        <v>294</v>
      </c>
      <c r="P6" s="25" t="s">
        <v>295</v>
      </c>
      <c r="Q6" s="25" t="s">
        <v>296</v>
      </c>
      <c r="R6" s="25" t="s">
        <v>293</v>
      </c>
      <c r="S6" s="25" t="s">
        <v>294</v>
      </c>
      <c r="T6" s="25" t="s">
        <v>295</v>
      </c>
      <c r="U6" s="25" t="s">
        <v>296</v>
      </c>
      <c r="V6" s="25" t="s">
        <v>293</v>
      </c>
      <c r="W6" s="25" t="s">
        <v>294</v>
      </c>
      <c r="X6" s="25" t="s">
        <v>295</v>
      </c>
      <c r="Y6" s="25" t="s">
        <v>296</v>
      </c>
      <c r="Z6" s="25" t="s">
        <v>293</v>
      </c>
      <c r="AA6" s="25" t="s">
        <v>294</v>
      </c>
      <c r="AB6" s="25" t="s">
        <v>295</v>
      </c>
      <c r="AC6" s="25" t="s">
        <v>296</v>
      </c>
      <c r="AD6" s="25" t="s">
        <v>311</v>
      </c>
      <c r="AE6" s="25" t="s">
        <v>312</v>
      </c>
      <c r="AF6" s="25" t="s">
        <v>313</v>
      </c>
      <c r="AG6" s="25" t="s">
        <v>314</v>
      </c>
      <c r="AH6" s="25" t="s">
        <v>311</v>
      </c>
      <c r="AI6" s="25" t="s">
        <v>312</v>
      </c>
      <c r="AJ6" s="25" t="s">
        <v>313</v>
      </c>
      <c r="AK6" s="25" t="s">
        <v>314</v>
      </c>
      <c r="AL6" s="25" t="s">
        <v>311</v>
      </c>
      <c r="AM6" s="25" t="s">
        <v>312</v>
      </c>
      <c r="AN6" s="25" t="s">
        <v>313</v>
      </c>
      <c r="AO6" s="25" t="s">
        <v>314</v>
      </c>
    </row>
    <row r="7" spans="1:41" ht="24.75" customHeight="1">
      <c r="A7" s="12" t="s">
        <v>112</v>
      </c>
      <c r="B7" s="102">
        <v>1</v>
      </c>
      <c r="C7" s="102">
        <v>38</v>
      </c>
      <c r="D7" s="102">
        <v>30</v>
      </c>
      <c r="E7" s="102">
        <v>153</v>
      </c>
      <c r="F7" s="170">
        <v>1</v>
      </c>
      <c r="G7" s="170">
        <v>38</v>
      </c>
      <c r="H7" s="170">
        <v>30</v>
      </c>
      <c r="I7" s="170">
        <v>153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384">
        <v>0</v>
      </c>
      <c r="R7" s="170">
        <v>0</v>
      </c>
      <c r="S7" s="170">
        <v>0</v>
      </c>
      <c r="T7" s="170">
        <v>0</v>
      </c>
      <c r="U7" s="170">
        <v>0</v>
      </c>
      <c r="V7" s="170">
        <v>0</v>
      </c>
      <c r="W7" s="170">
        <v>0</v>
      </c>
      <c r="X7" s="170">
        <v>0</v>
      </c>
      <c r="Y7" s="170">
        <v>0</v>
      </c>
      <c r="Z7" s="170">
        <v>0</v>
      </c>
      <c r="AA7" s="170">
        <v>0</v>
      </c>
      <c r="AB7" s="170">
        <v>0</v>
      </c>
      <c r="AC7" s="384">
        <v>0</v>
      </c>
      <c r="AD7" s="170">
        <v>0</v>
      </c>
      <c r="AE7" s="170">
        <v>0</v>
      </c>
      <c r="AF7" s="170">
        <v>0</v>
      </c>
      <c r="AG7" s="170">
        <v>0</v>
      </c>
      <c r="AH7" s="170">
        <v>0</v>
      </c>
      <c r="AI7" s="170">
        <v>0</v>
      </c>
      <c r="AJ7" s="170">
        <v>0</v>
      </c>
      <c r="AK7" s="170">
        <v>0</v>
      </c>
      <c r="AL7" s="170">
        <v>0</v>
      </c>
      <c r="AM7" s="170">
        <v>0</v>
      </c>
      <c r="AN7" s="170">
        <v>0</v>
      </c>
      <c r="AO7" s="384">
        <v>0</v>
      </c>
    </row>
    <row r="8" spans="1:41" ht="24.75" customHeight="1">
      <c r="A8" s="16" t="s">
        <v>113</v>
      </c>
      <c r="B8" s="99">
        <v>1</v>
      </c>
      <c r="C8" s="99">
        <v>55</v>
      </c>
      <c r="D8" s="99">
        <v>62</v>
      </c>
      <c r="E8" s="99">
        <v>146</v>
      </c>
      <c r="F8" s="102">
        <v>1</v>
      </c>
      <c r="G8" s="102">
        <v>55</v>
      </c>
      <c r="H8" s="102">
        <v>62</v>
      </c>
      <c r="I8" s="102">
        <v>146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0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0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0">
        <v>0</v>
      </c>
    </row>
    <row r="9" spans="1:41" ht="24.75" customHeight="1">
      <c r="A9" s="16" t="s">
        <v>183</v>
      </c>
      <c r="B9" s="99">
        <v>1</v>
      </c>
      <c r="C9" s="99">
        <v>38</v>
      </c>
      <c r="D9" s="99">
        <v>44</v>
      </c>
      <c r="E9" s="99">
        <v>146</v>
      </c>
      <c r="F9" s="102">
        <v>1</v>
      </c>
      <c r="G9" s="102">
        <v>38</v>
      </c>
      <c r="H9" s="102">
        <v>44</v>
      </c>
      <c r="I9" s="102">
        <v>146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0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0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0">
        <v>0</v>
      </c>
    </row>
    <row r="10" spans="1:41" ht="24.75" customHeight="1">
      <c r="A10" s="16" t="s">
        <v>363</v>
      </c>
      <c r="B10" s="197">
        <v>1</v>
      </c>
      <c r="C10" s="197">
        <v>43</v>
      </c>
      <c r="D10" s="197">
        <v>42</v>
      </c>
      <c r="E10" s="197">
        <v>141</v>
      </c>
      <c r="F10" s="134">
        <v>1</v>
      </c>
      <c r="G10" s="134">
        <v>43</v>
      </c>
      <c r="H10" s="134">
        <v>42</v>
      </c>
      <c r="I10" s="134">
        <v>141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0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0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0">
        <v>0</v>
      </c>
    </row>
    <row r="11" spans="1:41" ht="24.75" customHeight="1">
      <c r="A11" s="13" t="s">
        <v>424</v>
      </c>
      <c r="B11" s="99">
        <v>1</v>
      </c>
      <c r="C11" s="99">
        <v>19</v>
      </c>
      <c r="D11" s="99">
        <v>24</v>
      </c>
      <c r="E11" s="99">
        <v>134</v>
      </c>
      <c r="F11" s="102">
        <v>1</v>
      </c>
      <c r="G11" s="102">
        <v>19</v>
      </c>
      <c r="H11" s="102">
        <v>24</v>
      </c>
      <c r="I11" s="102">
        <v>134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0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0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0">
        <v>0</v>
      </c>
    </row>
    <row r="12" spans="1:41" ht="24.75" customHeight="1">
      <c r="A12" s="431" t="s">
        <v>762</v>
      </c>
      <c r="B12" s="382">
        <v>1</v>
      </c>
      <c r="C12" s="382">
        <v>49</v>
      </c>
      <c r="D12" s="382">
        <v>59</v>
      </c>
      <c r="E12" s="382">
        <v>124</v>
      </c>
      <c r="F12" s="382">
        <v>1</v>
      </c>
      <c r="G12" s="382">
        <v>49</v>
      </c>
      <c r="H12" s="382">
        <v>59</v>
      </c>
      <c r="I12" s="382">
        <v>124</v>
      </c>
      <c r="J12" s="452">
        <v>1</v>
      </c>
      <c r="K12" s="452">
        <v>49</v>
      </c>
      <c r="L12" s="452">
        <v>59</v>
      </c>
      <c r="M12" s="452">
        <v>124</v>
      </c>
      <c r="N12" s="475">
        <v>0</v>
      </c>
      <c r="O12" s="475">
        <v>0</v>
      </c>
      <c r="P12" s="475">
        <v>0</v>
      </c>
      <c r="Q12" s="476">
        <v>0</v>
      </c>
      <c r="R12" s="475">
        <v>0</v>
      </c>
      <c r="S12" s="475">
        <v>0</v>
      </c>
      <c r="T12" s="475">
        <v>0</v>
      </c>
      <c r="U12" s="475">
        <v>0</v>
      </c>
      <c r="V12" s="475">
        <v>0</v>
      </c>
      <c r="W12" s="475">
        <v>0</v>
      </c>
      <c r="X12" s="475">
        <v>0</v>
      </c>
      <c r="Y12" s="475">
        <v>0</v>
      </c>
      <c r="Z12" s="382">
        <f>AD12+AH12+AL12</f>
        <v>0</v>
      </c>
      <c r="AA12" s="382">
        <f>AE12+AI12+AM12</f>
        <v>0</v>
      </c>
      <c r="AB12" s="382">
        <f>AF12+AJ12+AN12</f>
        <v>0</v>
      </c>
      <c r="AC12" s="382">
        <f>AG12+AK12+AO12</f>
        <v>0</v>
      </c>
      <c r="AD12" s="475">
        <v>0</v>
      </c>
      <c r="AE12" s="475">
        <v>0</v>
      </c>
      <c r="AF12" s="475">
        <v>0</v>
      </c>
      <c r="AG12" s="475">
        <v>0</v>
      </c>
      <c r="AH12" s="99">
        <v>0</v>
      </c>
      <c r="AI12" s="99">
        <v>0</v>
      </c>
      <c r="AJ12" s="99">
        <v>0</v>
      </c>
      <c r="AK12" s="99">
        <v>0</v>
      </c>
      <c r="AL12" s="475">
        <v>0</v>
      </c>
      <c r="AM12" s="475">
        <v>0</v>
      </c>
      <c r="AN12" s="475">
        <v>0</v>
      </c>
      <c r="AO12" s="476">
        <v>0</v>
      </c>
    </row>
    <row r="13" spans="1:41" ht="15" customHeight="1">
      <c r="A13" s="53"/>
      <c r="B13" s="209"/>
      <c r="C13" s="209"/>
      <c r="D13" s="209"/>
      <c r="E13" s="209"/>
      <c r="F13" s="209"/>
      <c r="G13" s="209"/>
      <c r="H13" s="209"/>
      <c r="I13" s="209"/>
      <c r="AD13" s="210"/>
      <c r="AE13" s="210"/>
      <c r="AF13" s="210"/>
      <c r="AG13" s="210"/>
      <c r="AH13" s="205"/>
      <c r="AI13" s="205"/>
      <c r="AJ13" s="205"/>
      <c r="AK13" s="205"/>
      <c r="AL13" s="205"/>
      <c r="AM13" s="205"/>
      <c r="AN13" s="205"/>
      <c r="AO13" s="205"/>
    </row>
    <row r="14" spans="1:41" ht="24.75" customHeight="1">
      <c r="A14" s="33" t="s">
        <v>149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0">
        <v>0</v>
      </c>
    </row>
    <row r="15" spans="1:41" ht="24.75" customHeight="1">
      <c r="A15" s="33" t="s">
        <v>315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0">
        <v>0</v>
      </c>
    </row>
    <row r="16" spans="1:41" ht="24.75" customHeight="1">
      <c r="A16" s="33" t="s">
        <v>150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0">
        <v>0</v>
      </c>
    </row>
    <row r="17" spans="1:41" ht="24.75" customHeight="1">
      <c r="A17" s="33" t="s">
        <v>151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0">
        <v>0</v>
      </c>
    </row>
    <row r="18" spans="1:41" ht="24.75" customHeight="1">
      <c r="A18" s="33" t="s">
        <v>316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0">
        <v>0</v>
      </c>
    </row>
    <row r="19" spans="1:41" ht="24.75" customHeight="1">
      <c r="A19" s="33" t="s">
        <v>152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0">
        <v>0</v>
      </c>
    </row>
    <row r="20" spans="1:41" ht="24.75" customHeight="1">
      <c r="A20" s="33" t="s">
        <v>153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0">
        <v>0</v>
      </c>
    </row>
    <row r="21" spans="1:41" ht="24.75" customHeight="1">
      <c r="A21" s="33" t="s">
        <v>154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0">
        <v>0</v>
      </c>
    </row>
    <row r="22" spans="1:41" ht="24.75" customHeight="1">
      <c r="A22" s="33" t="s">
        <v>155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0">
        <v>0</v>
      </c>
    </row>
    <row r="23" spans="1:41" ht="24.75" customHeight="1">
      <c r="A23" s="33" t="s">
        <v>156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0">
        <v>0</v>
      </c>
    </row>
    <row r="24" spans="1:41" ht="24.75" customHeight="1">
      <c r="A24" s="33" t="s">
        <v>157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0">
        <v>0</v>
      </c>
    </row>
    <row r="25" spans="1:41" ht="24.75" customHeight="1">
      <c r="A25" s="33" t="s">
        <v>158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0">
        <v>0</v>
      </c>
    </row>
    <row r="26" spans="1:41" ht="24.75" customHeight="1">
      <c r="A26" s="33" t="s">
        <v>159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0">
        <v>0</v>
      </c>
    </row>
    <row r="27" spans="1:41" ht="24.75" customHeight="1">
      <c r="A27" s="33" t="s">
        <v>160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0">
        <v>0</v>
      </c>
    </row>
    <row r="28" spans="1:41" ht="24.75" customHeight="1">
      <c r="A28" s="33" t="s">
        <v>161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0">
        <v>0</v>
      </c>
    </row>
    <row r="29" spans="1:41" ht="24.75" customHeight="1">
      <c r="A29" s="33" t="s">
        <v>317</v>
      </c>
      <c r="B29" s="382">
        <v>1</v>
      </c>
      <c r="C29" s="382">
        <v>49</v>
      </c>
      <c r="D29" s="382">
        <v>59</v>
      </c>
      <c r="E29" s="382">
        <v>124</v>
      </c>
      <c r="F29" s="382">
        <v>1</v>
      </c>
      <c r="G29" s="382">
        <v>49</v>
      </c>
      <c r="H29" s="382">
        <v>59</v>
      </c>
      <c r="I29" s="382">
        <v>124</v>
      </c>
      <c r="J29" s="452">
        <v>1</v>
      </c>
      <c r="K29" s="452">
        <v>49</v>
      </c>
      <c r="L29" s="452">
        <v>59</v>
      </c>
      <c r="M29" s="452">
        <v>124</v>
      </c>
      <c r="N29" s="475">
        <v>0</v>
      </c>
      <c r="O29" s="475">
        <v>0</v>
      </c>
      <c r="P29" s="475">
        <v>0</v>
      </c>
      <c r="Q29" s="475">
        <v>0</v>
      </c>
      <c r="R29" s="475">
        <v>0</v>
      </c>
      <c r="S29" s="475">
        <v>0</v>
      </c>
      <c r="T29" s="475">
        <v>0</v>
      </c>
      <c r="U29" s="475">
        <v>0</v>
      </c>
      <c r="V29" s="475">
        <v>0</v>
      </c>
      <c r="W29" s="475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0">
        <v>0</v>
      </c>
    </row>
    <row r="30" spans="1:41" ht="24.75" customHeight="1">
      <c r="A30" s="33" t="s">
        <v>162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0">
        <v>0</v>
      </c>
    </row>
    <row r="31" spans="1:21" ht="15" customHeight="1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ht="20.25" customHeight="1">
      <c r="A32" s="18" t="s">
        <v>318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5" ht="13.5">
      <c r="A33" s="662" t="s">
        <v>788</v>
      </c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</row>
  </sheetData>
  <sheetProtection/>
  <mergeCells count="16">
    <mergeCell ref="A33:O33"/>
    <mergeCell ref="AH5:AK5"/>
    <mergeCell ref="J5:M5"/>
    <mergeCell ref="V5:Y5"/>
    <mergeCell ref="Z5:AC5"/>
    <mergeCell ref="F5:I5"/>
    <mergeCell ref="AD5:AG5"/>
    <mergeCell ref="Z4:AO4"/>
    <mergeCell ref="AL5:AO5"/>
    <mergeCell ref="N5:Q5"/>
    <mergeCell ref="A1:M1"/>
    <mergeCell ref="A3:Y3"/>
    <mergeCell ref="A4:A6"/>
    <mergeCell ref="R5:U5"/>
    <mergeCell ref="B4:E5"/>
    <mergeCell ref="F4:Y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1" width="7.5546875" style="0" customWidth="1"/>
    <col min="2" max="2" width="7.21484375" style="0" customWidth="1"/>
    <col min="3" max="3" width="7.77734375" style="0" customWidth="1"/>
    <col min="4" max="4" width="6.77734375" style="0" customWidth="1"/>
    <col min="5" max="5" width="7.88671875" style="0" customWidth="1"/>
    <col min="6" max="6" width="6.88671875" style="0" customWidth="1"/>
    <col min="8" max="8" width="6.88671875" style="0" customWidth="1"/>
    <col min="9" max="9" width="7.5546875" style="0" customWidth="1"/>
    <col min="10" max="10" width="6.77734375" style="0" customWidth="1"/>
    <col min="11" max="11" width="8.4453125" style="0" customWidth="1"/>
    <col min="12" max="13" width="7.6640625" style="0" customWidth="1"/>
    <col min="14" max="14" width="7.88671875" style="0" customWidth="1"/>
    <col min="15" max="15" width="7.5546875" style="0" customWidth="1"/>
  </cols>
  <sheetData>
    <row r="1" spans="1:15" ht="20.25" customHeight="1">
      <c r="A1" s="558" t="s">
        <v>849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2"/>
    </row>
    <row r="2" spans="1:1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spans="1:15" ht="20.25" customHeight="1">
      <c r="A3" s="655" t="s">
        <v>300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</row>
    <row r="4" spans="1:15" ht="24.75" customHeight="1">
      <c r="A4" s="663" t="s">
        <v>167</v>
      </c>
      <c r="B4" s="646" t="s">
        <v>577</v>
      </c>
      <c r="C4" s="645"/>
      <c r="D4" s="645"/>
      <c r="E4" s="645"/>
      <c r="F4" s="645"/>
      <c r="G4" s="645"/>
      <c r="H4" s="645"/>
      <c r="I4" s="645"/>
      <c r="J4" s="640" t="s">
        <v>578</v>
      </c>
      <c r="K4" s="645"/>
      <c r="L4" s="645"/>
      <c r="M4" s="645"/>
      <c r="N4" s="645"/>
      <c r="O4" s="642"/>
    </row>
    <row r="5" spans="1:15" ht="24.75" customHeight="1">
      <c r="A5" s="649"/>
      <c r="B5" s="646" t="s">
        <v>64</v>
      </c>
      <c r="C5" s="645"/>
      <c r="D5" s="645" t="s">
        <v>301</v>
      </c>
      <c r="E5" s="645"/>
      <c r="F5" s="645" t="s">
        <v>302</v>
      </c>
      <c r="G5" s="645"/>
      <c r="H5" s="645" t="s">
        <v>303</v>
      </c>
      <c r="I5" s="645"/>
      <c r="J5" s="641"/>
      <c r="K5" s="644" t="s">
        <v>304</v>
      </c>
      <c r="L5" s="644" t="s">
        <v>305</v>
      </c>
      <c r="M5" s="645" t="s">
        <v>306</v>
      </c>
      <c r="N5" s="644" t="s">
        <v>307</v>
      </c>
      <c r="O5" s="642" t="s">
        <v>291</v>
      </c>
    </row>
    <row r="6" spans="1:15" ht="24.75" customHeight="1">
      <c r="A6" s="650"/>
      <c r="B6" s="42" t="s">
        <v>308</v>
      </c>
      <c r="C6" s="24" t="s">
        <v>309</v>
      </c>
      <c r="D6" s="24" t="s">
        <v>308</v>
      </c>
      <c r="E6" s="24" t="s">
        <v>309</v>
      </c>
      <c r="F6" s="24" t="s">
        <v>308</v>
      </c>
      <c r="G6" s="24" t="s">
        <v>309</v>
      </c>
      <c r="H6" s="24" t="s">
        <v>308</v>
      </c>
      <c r="I6" s="24" t="s">
        <v>309</v>
      </c>
      <c r="J6" s="645"/>
      <c r="K6" s="645"/>
      <c r="L6" s="645"/>
      <c r="M6" s="645"/>
      <c r="N6" s="645"/>
      <c r="O6" s="642"/>
    </row>
    <row r="7" spans="1:15" ht="36" customHeight="1">
      <c r="A7" s="12" t="s">
        <v>26</v>
      </c>
      <c r="B7" s="211">
        <v>2</v>
      </c>
      <c r="C7" s="103">
        <v>1388</v>
      </c>
      <c r="D7" s="103">
        <v>1</v>
      </c>
      <c r="E7" s="103">
        <v>415</v>
      </c>
      <c r="F7" s="103">
        <v>1</v>
      </c>
      <c r="G7" s="103">
        <v>973</v>
      </c>
      <c r="H7" s="102">
        <v>0</v>
      </c>
      <c r="I7" s="102">
        <v>0</v>
      </c>
      <c r="J7" s="103">
        <v>1388</v>
      </c>
      <c r="K7" s="103">
        <v>68</v>
      </c>
      <c r="L7" s="103">
        <v>68</v>
      </c>
      <c r="M7" s="103">
        <v>152</v>
      </c>
      <c r="N7" s="103">
        <v>13</v>
      </c>
      <c r="O7" s="116">
        <v>36</v>
      </c>
    </row>
    <row r="8" spans="1:15" ht="33" customHeight="1">
      <c r="A8" s="12" t="s">
        <v>183</v>
      </c>
      <c r="B8" s="117">
        <v>1</v>
      </c>
      <c r="C8" s="102">
        <v>1112</v>
      </c>
      <c r="D8" s="102">
        <v>0</v>
      </c>
      <c r="E8" s="102">
        <v>0</v>
      </c>
      <c r="F8" s="102">
        <v>1</v>
      </c>
      <c r="G8" s="102">
        <v>1112</v>
      </c>
      <c r="H8" s="102">
        <v>0</v>
      </c>
      <c r="I8" s="102">
        <v>0</v>
      </c>
      <c r="J8" s="102">
        <v>1112</v>
      </c>
      <c r="K8" s="102">
        <v>983</v>
      </c>
      <c r="L8" s="102">
        <v>43</v>
      </c>
      <c r="M8" s="102">
        <v>28</v>
      </c>
      <c r="N8" s="102">
        <v>21</v>
      </c>
      <c r="O8" s="100">
        <v>37</v>
      </c>
    </row>
    <row r="9" spans="1:15" ht="33" customHeight="1">
      <c r="A9" s="12" t="s">
        <v>363</v>
      </c>
      <c r="B9" s="117">
        <v>1</v>
      </c>
      <c r="C9" s="102">
        <v>1320</v>
      </c>
      <c r="D9" s="102">
        <v>0</v>
      </c>
      <c r="E9" s="102">
        <v>0</v>
      </c>
      <c r="F9" s="102">
        <v>1</v>
      </c>
      <c r="G9" s="102">
        <v>1320</v>
      </c>
      <c r="H9" s="102">
        <v>0</v>
      </c>
      <c r="I9" s="102">
        <v>0</v>
      </c>
      <c r="J9" s="102">
        <v>1140</v>
      </c>
      <c r="K9" s="102">
        <v>1008</v>
      </c>
      <c r="L9" s="102">
        <v>45</v>
      </c>
      <c r="M9" s="102">
        <v>25</v>
      </c>
      <c r="N9" s="102">
        <v>20</v>
      </c>
      <c r="O9" s="100">
        <v>42</v>
      </c>
    </row>
    <row r="10" spans="1:15" ht="33" customHeight="1">
      <c r="A10" s="12" t="s">
        <v>472</v>
      </c>
      <c r="B10" s="102">
        <v>3</v>
      </c>
      <c r="C10" s="102">
        <v>4579</v>
      </c>
      <c r="D10" s="102">
        <v>1</v>
      </c>
      <c r="E10" s="102">
        <v>764</v>
      </c>
      <c r="F10" s="102">
        <v>2</v>
      </c>
      <c r="G10" s="102">
        <v>3815</v>
      </c>
      <c r="H10" s="102">
        <v>0</v>
      </c>
      <c r="I10" s="102">
        <v>0</v>
      </c>
      <c r="J10" s="102">
        <v>6114</v>
      </c>
      <c r="K10" s="102">
        <v>3708</v>
      </c>
      <c r="L10" s="102">
        <v>680</v>
      </c>
      <c r="M10" s="102">
        <v>1337</v>
      </c>
      <c r="N10" s="102">
        <v>152</v>
      </c>
      <c r="O10" s="100">
        <v>237</v>
      </c>
    </row>
    <row r="11" spans="1:15" ht="33" customHeight="1">
      <c r="A11" s="432" t="s">
        <v>763</v>
      </c>
      <c r="B11" s="475">
        <v>3</v>
      </c>
      <c r="C11" s="477">
        <v>5807</v>
      </c>
      <c r="D11" s="475">
        <v>1</v>
      </c>
      <c r="E11" s="477">
        <v>782</v>
      </c>
      <c r="F11" s="475">
        <v>2</v>
      </c>
      <c r="G11" s="477">
        <v>5025</v>
      </c>
      <c r="H11" s="475">
        <v>0</v>
      </c>
      <c r="I11" s="475">
        <v>0</v>
      </c>
      <c r="J11" s="478">
        <v>7056</v>
      </c>
      <c r="K11" s="477">
        <v>4693</v>
      </c>
      <c r="L11" s="477">
        <v>908</v>
      </c>
      <c r="M11" s="477">
        <v>1301</v>
      </c>
      <c r="N11" s="477">
        <v>21</v>
      </c>
      <c r="O11" s="476">
        <v>133</v>
      </c>
    </row>
    <row r="12" spans="1:15" ht="1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0.25" customHeight="1">
      <c r="A13" s="656" t="s">
        <v>283</v>
      </c>
      <c r="B13" s="65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sheetProtection/>
  <mergeCells count="16">
    <mergeCell ref="A3:O3"/>
    <mergeCell ref="A1:N1"/>
    <mergeCell ref="A4:A6"/>
    <mergeCell ref="B4:I4"/>
    <mergeCell ref="J4:O4"/>
    <mergeCell ref="B5:C5"/>
    <mergeCell ref="D5:E5"/>
    <mergeCell ref="F5:G5"/>
    <mergeCell ref="H5:I5"/>
    <mergeCell ref="J5:J6"/>
    <mergeCell ref="O5:O6"/>
    <mergeCell ref="A13:B13"/>
    <mergeCell ref="K5:K6"/>
    <mergeCell ref="L5:L6"/>
    <mergeCell ref="M5:M6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8.88671875" style="101" customWidth="1"/>
    <col min="2" max="8" width="6.77734375" style="101" customWidth="1"/>
    <col min="9" max="9" width="7.5546875" style="101" customWidth="1"/>
    <col min="10" max="10" width="6.77734375" style="101" customWidth="1"/>
    <col min="11" max="12" width="7.3359375" style="101" customWidth="1"/>
    <col min="13" max="15" width="6.77734375" style="101" customWidth="1"/>
    <col min="16" max="16384" width="8.88671875" style="101" customWidth="1"/>
  </cols>
  <sheetData>
    <row r="1" spans="1:15" ht="20.25" customHeight="1">
      <c r="A1" s="558" t="s">
        <v>850</v>
      </c>
      <c r="B1" s="558"/>
      <c r="C1" s="558"/>
      <c r="D1" s="558"/>
      <c r="E1" s="558"/>
      <c r="F1" s="558"/>
      <c r="G1" s="558"/>
      <c r="H1" s="558"/>
      <c r="I1" s="558"/>
      <c r="J1" s="44"/>
      <c r="K1" s="44"/>
      <c r="L1" s="44"/>
      <c r="M1" s="44"/>
      <c r="N1" s="44"/>
      <c r="O1" s="44"/>
    </row>
    <row r="2" spans="1:15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44"/>
      <c r="K2" s="44"/>
      <c r="L2" s="44"/>
      <c r="M2" s="44"/>
      <c r="N2" s="44"/>
      <c r="O2" s="44"/>
    </row>
    <row r="3" spans="1:15" ht="20.25" customHeight="1">
      <c r="A3" s="562" t="s">
        <v>730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24.75" customHeight="1">
      <c r="A4" s="636" t="s">
        <v>731</v>
      </c>
      <c r="B4" s="496" t="s">
        <v>732</v>
      </c>
      <c r="C4" s="496" t="s">
        <v>733</v>
      </c>
      <c r="D4" s="496" t="s">
        <v>734</v>
      </c>
      <c r="E4" s="559" t="s">
        <v>735</v>
      </c>
      <c r="F4" s="560"/>
      <c r="G4" s="560"/>
      <c r="H4" s="560"/>
      <c r="I4" s="560"/>
      <c r="J4" s="528" t="s">
        <v>736</v>
      </c>
      <c r="K4" s="505"/>
      <c r="L4" s="505"/>
      <c r="M4" s="505"/>
      <c r="N4" s="505"/>
      <c r="O4" s="505"/>
    </row>
    <row r="5" spans="1:15" ht="24.75" customHeight="1">
      <c r="A5" s="664"/>
      <c r="B5" s="584"/>
      <c r="C5" s="584"/>
      <c r="D5" s="584"/>
      <c r="E5" s="377" t="s">
        <v>737</v>
      </c>
      <c r="F5" s="377" t="s">
        <v>738</v>
      </c>
      <c r="G5" s="377" t="s">
        <v>739</v>
      </c>
      <c r="H5" s="377" t="s">
        <v>740</v>
      </c>
      <c r="I5" s="239" t="s">
        <v>741</v>
      </c>
      <c r="J5" s="93" t="s">
        <v>742</v>
      </c>
      <c r="K5" s="150" t="s">
        <v>743</v>
      </c>
      <c r="L5" s="150" t="s">
        <v>744</v>
      </c>
      <c r="M5" s="150" t="s">
        <v>745</v>
      </c>
      <c r="N5" s="93" t="s">
        <v>746</v>
      </c>
      <c r="O5" s="46" t="s">
        <v>747</v>
      </c>
    </row>
    <row r="6" spans="1:15" ht="24.75" customHeight="1">
      <c r="A6" s="192" t="s">
        <v>748</v>
      </c>
      <c r="B6" s="71">
        <v>18</v>
      </c>
      <c r="C6" s="71">
        <v>10</v>
      </c>
      <c r="D6" s="71">
        <v>8</v>
      </c>
      <c r="E6" s="71">
        <v>0</v>
      </c>
      <c r="F6" s="71">
        <v>3</v>
      </c>
      <c r="G6" s="71">
        <v>5</v>
      </c>
      <c r="H6" s="71">
        <v>10</v>
      </c>
      <c r="I6" s="71">
        <v>0</v>
      </c>
      <c r="J6" s="71">
        <v>4</v>
      </c>
      <c r="K6" s="71">
        <v>0</v>
      </c>
      <c r="L6" s="71">
        <v>2</v>
      </c>
      <c r="M6" s="71">
        <v>4</v>
      </c>
      <c r="N6" s="71">
        <v>0</v>
      </c>
      <c r="O6" s="114">
        <v>0</v>
      </c>
    </row>
    <row r="7" spans="1:15" ht="24.75" customHeight="1">
      <c r="A7" s="253" t="s">
        <v>749</v>
      </c>
      <c r="B7" s="119">
        <v>16</v>
      </c>
      <c r="C7" s="119">
        <v>9</v>
      </c>
      <c r="D7" s="119">
        <v>7</v>
      </c>
      <c r="E7" s="71">
        <v>0</v>
      </c>
      <c r="F7" s="119">
        <v>2</v>
      </c>
      <c r="G7" s="119">
        <v>3</v>
      </c>
      <c r="H7" s="119">
        <v>11</v>
      </c>
      <c r="I7" s="71">
        <v>0</v>
      </c>
      <c r="J7" s="119">
        <v>4</v>
      </c>
      <c r="K7" s="71">
        <v>0</v>
      </c>
      <c r="L7" s="119">
        <v>2</v>
      </c>
      <c r="M7" s="119">
        <v>3</v>
      </c>
      <c r="N7" s="71">
        <v>0</v>
      </c>
      <c r="O7" s="114">
        <v>0</v>
      </c>
    </row>
    <row r="8" spans="1:15" ht="24" customHeight="1">
      <c r="A8" s="253" t="s">
        <v>750</v>
      </c>
      <c r="B8" s="119">
        <v>10</v>
      </c>
      <c r="C8" s="119">
        <v>6</v>
      </c>
      <c r="D8" s="119">
        <v>4</v>
      </c>
      <c r="E8" s="71">
        <v>0</v>
      </c>
      <c r="F8" s="71">
        <v>0</v>
      </c>
      <c r="G8" s="71">
        <v>0</v>
      </c>
      <c r="H8" s="119">
        <v>1</v>
      </c>
      <c r="I8" s="71">
        <v>0</v>
      </c>
      <c r="J8" s="119">
        <v>6</v>
      </c>
      <c r="K8" s="71">
        <v>0</v>
      </c>
      <c r="L8" s="71">
        <v>0</v>
      </c>
      <c r="M8" s="71">
        <v>0</v>
      </c>
      <c r="N8" s="71">
        <v>0</v>
      </c>
      <c r="O8" s="114">
        <v>0</v>
      </c>
    </row>
    <row r="9" spans="1:15" ht="24" customHeight="1">
      <c r="A9" s="253" t="s">
        <v>751</v>
      </c>
      <c r="B9" s="142">
        <v>4</v>
      </c>
      <c r="C9" s="142">
        <v>2</v>
      </c>
      <c r="D9" s="142">
        <v>2</v>
      </c>
      <c r="E9" s="71">
        <v>0</v>
      </c>
      <c r="F9" s="142">
        <v>1</v>
      </c>
      <c r="G9" s="142">
        <v>1</v>
      </c>
      <c r="H9" s="142">
        <v>2</v>
      </c>
      <c r="I9" s="71">
        <v>0</v>
      </c>
      <c r="J9" s="142">
        <v>4</v>
      </c>
      <c r="K9" s="71">
        <v>0</v>
      </c>
      <c r="L9" s="71">
        <v>0</v>
      </c>
      <c r="M9" s="71">
        <v>0</v>
      </c>
      <c r="N9" s="71">
        <v>0</v>
      </c>
      <c r="O9" s="114">
        <v>0</v>
      </c>
    </row>
    <row r="10" spans="1:15" ht="24" customHeight="1">
      <c r="A10" s="266" t="s">
        <v>752</v>
      </c>
      <c r="B10" s="71">
        <v>2</v>
      </c>
      <c r="C10" s="71">
        <v>1</v>
      </c>
      <c r="D10" s="71">
        <v>1</v>
      </c>
      <c r="E10" s="71">
        <v>0</v>
      </c>
      <c r="F10" s="71">
        <v>1</v>
      </c>
      <c r="G10" s="71">
        <v>1</v>
      </c>
      <c r="H10" s="71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114">
        <v>0</v>
      </c>
    </row>
    <row r="11" spans="1:15" ht="24" customHeight="1">
      <c r="A11" s="393" t="s">
        <v>763</v>
      </c>
      <c r="B11" s="452">
        <f>SUM(C11:D11)</f>
        <v>2</v>
      </c>
      <c r="C11" s="451">
        <v>1</v>
      </c>
      <c r="D11" s="451">
        <v>1</v>
      </c>
      <c r="E11" s="451">
        <v>0</v>
      </c>
      <c r="F11" s="451">
        <v>0</v>
      </c>
      <c r="G11" s="451">
        <v>1</v>
      </c>
      <c r="H11" s="451">
        <v>1</v>
      </c>
      <c r="I11" s="451">
        <v>0</v>
      </c>
      <c r="J11" s="451">
        <v>1</v>
      </c>
      <c r="K11" s="451">
        <v>0</v>
      </c>
      <c r="L11" s="451">
        <v>0</v>
      </c>
      <c r="M11" s="451">
        <v>0</v>
      </c>
      <c r="N11" s="451">
        <v>0</v>
      </c>
      <c r="O11" s="460">
        <v>0</v>
      </c>
    </row>
    <row r="12" spans="1:15" ht="15" customHeight="1">
      <c r="A12" s="254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ht="20.25" customHeight="1">
      <c r="A13" s="148" t="s">
        <v>753</v>
      </c>
      <c r="B13" s="148"/>
      <c r="C13" s="148"/>
      <c r="D13" s="148"/>
      <c r="E13" s="148"/>
      <c r="F13" s="148"/>
      <c r="G13" s="148"/>
      <c r="H13" s="148"/>
      <c r="I13" s="148"/>
      <c r="J13" s="44"/>
      <c r="K13" s="44"/>
      <c r="L13" s="44"/>
      <c r="M13" s="44"/>
      <c r="N13" s="44"/>
      <c r="O13" s="44"/>
    </row>
  </sheetData>
  <sheetProtection/>
  <mergeCells count="8">
    <mergeCell ref="J4:O4"/>
    <mergeCell ref="A1:I1"/>
    <mergeCell ref="A4:A5"/>
    <mergeCell ref="B4:B5"/>
    <mergeCell ref="C4:C5"/>
    <mergeCell ref="D4:D5"/>
    <mergeCell ref="E4:I4"/>
    <mergeCell ref="A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6">
      <selection activeCell="F16" sqref="F16"/>
    </sheetView>
  </sheetViews>
  <sheetFormatPr defaultColWidth="8.88671875" defaultRowHeight="13.5"/>
  <cols>
    <col min="1" max="1" width="6.21484375" style="44" customWidth="1"/>
    <col min="2" max="13" width="6.99609375" style="44" customWidth="1"/>
    <col min="14" max="16384" width="8.88671875" style="44" customWidth="1"/>
  </cols>
  <sheetData>
    <row r="1" spans="1:13" ht="20.25" customHeight="1">
      <c r="A1" s="541" t="s">
        <v>515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1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276" customFormat="1" ht="20.25" customHeight="1">
      <c r="A3" s="542" t="s">
        <v>12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s="276" customFormat="1" ht="30" customHeight="1">
      <c r="A4" s="532" t="s">
        <v>45</v>
      </c>
      <c r="B4" s="543" t="s">
        <v>46</v>
      </c>
      <c r="C4" s="543" t="s">
        <v>99</v>
      </c>
      <c r="D4" s="543"/>
      <c r="E4" s="543"/>
      <c r="F4" s="543"/>
      <c r="G4" s="543"/>
      <c r="H4" s="543"/>
      <c r="I4" s="543"/>
      <c r="J4" s="543"/>
      <c r="K4" s="543"/>
      <c r="L4" s="543"/>
      <c r="M4" s="528"/>
    </row>
    <row r="5" spans="1:13" s="276" customFormat="1" ht="44.25" customHeight="1">
      <c r="A5" s="532"/>
      <c r="B5" s="543"/>
      <c r="C5" s="93" t="s">
        <v>100</v>
      </c>
      <c r="D5" s="150" t="s">
        <v>101</v>
      </c>
      <c r="E5" s="150" t="s">
        <v>102</v>
      </c>
      <c r="F5" s="150" t="s">
        <v>103</v>
      </c>
      <c r="G5" s="150" t="s">
        <v>104</v>
      </c>
      <c r="H5" s="150" t="s">
        <v>105</v>
      </c>
      <c r="I5" s="150" t="s">
        <v>106</v>
      </c>
      <c r="J5" s="150" t="s">
        <v>107</v>
      </c>
      <c r="K5" s="150" t="s">
        <v>108</v>
      </c>
      <c r="L5" s="150" t="s">
        <v>109</v>
      </c>
      <c r="M5" s="97" t="s">
        <v>110</v>
      </c>
    </row>
    <row r="6" spans="1:13" s="155" customFormat="1" ht="27" customHeight="1">
      <c r="A6" s="169" t="s">
        <v>18</v>
      </c>
      <c r="B6" s="71">
        <v>45</v>
      </c>
      <c r="C6" s="71">
        <v>23</v>
      </c>
      <c r="D6" s="71">
        <v>3</v>
      </c>
      <c r="E6" s="71">
        <v>0</v>
      </c>
      <c r="F6" s="71">
        <v>0</v>
      </c>
      <c r="G6" s="71">
        <v>1</v>
      </c>
      <c r="H6" s="71">
        <v>0</v>
      </c>
      <c r="I6" s="71">
        <v>12</v>
      </c>
      <c r="J6" s="71">
        <v>3</v>
      </c>
      <c r="K6" s="71">
        <v>2</v>
      </c>
      <c r="L6" s="71">
        <v>1</v>
      </c>
      <c r="M6" s="114">
        <v>0</v>
      </c>
    </row>
    <row r="7" spans="1:13" s="155" customFormat="1" ht="27" customHeight="1">
      <c r="A7" s="169" t="s">
        <v>19</v>
      </c>
      <c r="B7" s="71">
        <v>45</v>
      </c>
      <c r="C7" s="71">
        <v>23</v>
      </c>
      <c r="D7" s="71">
        <v>3</v>
      </c>
      <c r="E7" s="71">
        <v>0</v>
      </c>
      <c r="F7" s="71">
        <v>0</v>
      </c>
      <c r="G7" s="71">
        <v>1</v>
      </c>
      <c r="H7" s="71">
        <v>0</v>
      </c>
      <c r="I7" s="71">
        <v>12</v>
      </c>
      <c r="J7" s="71">
        <v>3</v>
      </c>
      <c r="K7" s="71">
        <v>2</v>
      </c>
      <c r="L7" s="71">
        <v>1</v>
      </c>
      <c r="M7" s="114">
        <v>0</v>
      </c>
    </row>
    <row r="8" spans="1:13" s="155" customFormat="1" ht="27" customHeight="1">
      <c r="A8" s="192" t="s">
        <v>26</v>
      </c>
      <c r="B8" s="71">
        <v>49</v>
      </c>
      <c r="C8" s="71">
        <v>27</v>
      </c>
      <c r="D8" s="71">
        <v>3</v>
      </c>
      <c r="E8" s="71">
        <v>0</v>
      </c>
      <c r="F8" s="71">
        <v>1</v>
      </c>
      <c r="G8" s="71">
        <v>0</v>
      </c>
      <c r="H8" s="71">
        <v>0</v>
      </c>
      <c r="I8" s="71">
        <v>12</v>
      </c>
      <c r="J8" s="71">
        <v>3</v>
      </c>
      <c r="K8" s="71">
        <v>2</v>
      </c>
      <c r="L8" s="71">
        <v>3</v>
      </c>
      <c r="M8" s="114">
        <v>2</v>
      </c>
    </row>
    <row r="9" spans="1:13" s="155" customFormat="1" ht="27" customHeight="1">
      <c r="A9" s="192" t="s">
        <v>183</v>
      </c>
      <c r="B9" s="71">
        <v>49</v>
      </c>
      <c r="C9" s="71">
        <v>26</v>
      </c>
      <c r="D9" s="71">
        <v>2</v>
      </c>
      <c r="E9" s="71">
        <v>0</v>
      </c>
      <c r="F9" s="71">
        <v>1</v>
      </c>
      <c r="G9" s="71">
        <v>0</v>
      </c>
      <c r="H9" s="71">
        <v>0</v>
      </c>
      <c r="I9" s="71">
        <v>13</v>
      </c>
      <c r="J9" s="71">
        <v>3</v>
      </c>
      <c r="K9" s="71">
        <v>2</v>
      </c>
      <c r="L9" s="71">
        <v>2</v>
      </c>
      <c r="M9" s="114">
        <v>2</v>
      </c>
    </row>
    <row r="10" spans="1:13" s="155" customFormat="1" ht="27" customHeight="1">
      <c r="A10" s="192" t="s">
        <v>363</v>
      </c>
      <c r="B10" s="71">
        <v>48</v>
      </c>
      <c r="C10" s="71">
        <v>26</v>
      </c>
      <c r="D10" s="71">
        <v>2</v>
      </c>
      <c r="E10" s="71">
        <v>0</v>
      </c>
      <c r="F10" s="71">
        <v>1</v>
      </c>
      <c r="G10" s="71">
        <v>0</v>
      </c>
      <c r="H10" s="71">
        <v>0</v>
      </c>
      <c r="I10" s="71">
        <v>13</v>
      </c>
      <c r="J10" s="71">
        <v>3</v>
      </c>
      <c r="K10" s="71">
        <v>2</v>
      </c>
      <c r="L10" s="71">
        <v>2</v>
      </c>
      <c r="M10" s="114">
        <v>2</v>
      </c>
    </row>
    <row r="11" spans="1:13" s="155" customFormat="1" ht="27" customHeight="1">
      <c r="A11" s="192" t="s">
        <v>472</v>
      </c>
      <c r="B11" s="71">
        <v>45</v>
      </c>
      <c r="C11" s="71">
        <v>26</v>
      </c>
      <c r="D11" s="71">
        <v>3</v>
      </c>
      <c r="E11" s="71">
        <v>0</v>
      </c>
      <c r="F11" s="71">
        <v>1</v>
      </c>
      <c r="G11" s="71">
        <v>0</v>
      </c>
      <c r="H11" s="71">
        <v>0</v>
      </c>
      <c r="I11" s="71">
        <v>12</v>
      </c>
      <c r="J11" s="71">
        <v>3</v>
      </c>
      <c r="K11" s="71">
        <v>2</v>
      </c>
      <c r="L11" s="71">
        <v>2</v>
      </c>
      <c r="M11" s="114">
        <v>2</v>
      </c>
    </row>
    <row r="12" spans="1:13" s="155" customFormat="1" ht="27" customHeight="1">
      <c r="A12" s="192" t="s">
        <v>762</v>
      </c>
      <c r="B12" s="71">
        <f>SUM(C12,I22)</f>
        <v>45</v>
      </c>
      <c r="C12" s="71">
        <f>SUM(D12:M12,B22:H22)</f>
        <v>26</v>
      </c>
      <c r="D12" s="71">
        <v>3</v>
      </c>
      <c r="E12" s="71">
        <v>0</v>
      </c>
      <c r="F12" s="71">
        <v>1</v>
      </c>
      <c r="G12" s="71">
        <v>0</v>
      </c>
      <c r="H12" s="71">
        <v>0</v>
      </c>
      <c r="I12" s="71">
        <v>12</v>
      </c>
      <c r="J12" s="71">
        <v>3</v>
      </c>
      <c r="K12" s="71">
        <v>2</v>
      </c>
      <c r="L12" s="71">
        <v>2</v>
      </c>
      <c r="M12" s="114">
        <v>2</v>
      </c>
    </row>
    <row r="13" spans="1:13" s="276" customFormat="1" ht="18.75" customHeight="1">
      <c r="A13" s="529"/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1"/>
    </row>
    <row r="14" spans="1:13" s="276" customFormat="1" ht="30" customHeight="1">
      <c r="A14" s="532" t="s">
        <v>45</v>
      </c>
      <c r="B14" s="543" t="s">
        <v>99</v>
      </c>
      <c r="C14" s="543"/>
      <c r="D14" s="543"/>
      <c r="E14" s="543"/>
      <c r="F14" s="543"/>
      <c r="G14" s="543"/>
      <c r="H14" s="543"/>
      <c r="I14" s="543" t="s">
        <v>114</v>
      </c>
      <c r="J14" s="543"/>
      <c r="K14" s="543"/>
      <c r="L14" s="543"/>
      <c r="M14" s="528"/>
    </row>
    <row r="15" spans="1:13" s="276" customFormat="1" ht="48.75" customHeight="1">
      <c r="A15" s="532"/>
      <c r="B15" s="150" t="s">
        <v>115</v>
      </c>
      <c r="C15" s="150" t="s">
        <v>43</v>
      </c>
      <c r="D15" s="150" t="s">
        <v>44</v>
      </c>
      <c r="E15" s="150" t="s">
        <v>116</v>
      </c>
      <c r="F15" s="150" t="s">
        <v>117</v>
      </c>
      <c r="G15" s="150" t="s">
        <v>118</v>
      </c>
      <c r="H15" s="150" t="s">
        <v>119</v>
      </c>
      <c r="I15" s="150" t="s">
        <v>47</v>
      </c>
      <c r="J15" s="150" t="s">
        <v>120</v>
      </c>
      <c r="K15" s="150" t="s">
        <v>121</v>
      </c>
      <c r="L15" s="534" t="s">
        <v>122</v>
      </c>
      <c r="M15" s="535"/>
    </row>
    <row r="16" spans="1:13" s="68" customFormat="1" ht="27" customHeight="1">
      <c r="A16" s="169" t="s">
        <v>18</v>
      </c>
      <c r="B16" s="71">
        <v>1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22</v>
      </c>
      <c r="J16" s="71">
        <v>13</v>
      </c>
      <c r="K16" s="71">
        <v>2</v>
      </c>
      <c r="L16" s="539">
        <v>7</v>
      </c>
      <c r="M16" s="540"/>
    </row>
    <row r="17" spans="1:13" s="68" customFormat="1" ht="27" customHeight="1">
      <c r="A17" s="169" t="s">
        <v>19</v>
      </c>
      <c r="B17" s="71">
        <v>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22</v>
      </c>
      <c r="J17" s="71">
        <v>13</v>
      </c>
      <c r="K17" s="71">
        <v>2</v>
      </c>
      <c r="L17" s="539">
        <v>7</v>
      </c>
      <c r="M17" s="540"/>
    </row>
    <row r="18" spans="1:13" s="68" customFormat="1" ht="27" customHeight="1">
      <c r="A18" s="169" t="s">
        <v>26</v>
      </c>
      <c r="B18" s="71">
        <v>1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22</v>
      </c>
      <c r="J18" s="71">
        <v>13</v>
      </c>
      <c r="K18" s="71">
        <v>2</v>
      </c>
      <c r="L18" s="539">
        <v>7</v>
      </c>
      <c r="M18" s="540"/>
    </row>
    <row r="19" spans="1:13" s="68" customFormat="1" ht="27" customHeight="1">
      <c r="A19" s="169" t="s">
        <v>183</v>
      </c>
      <c r="B19" s="71">
        <v>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23</v>
      </c>
      <c r="J19" s="71">
        <v>14</v>
      </c>
      <c r="K19" s="71">
        <v>2</v>
      </c>
      <c r="L19" s="539">
        <v>7</v>
      </c>
      <c r="M19" s="540"/>
    </row>
    <row r="20" spans="1:13" s="68" customFormat="1" ht="27" customHeight="1">
      <c r="A20" s="169" t="s">
        <v>363</v>
      </c>
      <c r="B20" s="71">
        <v>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24</v>
      </c>
      <c r="J20" s="71">
        <v>16</v>
      </c>
      <c r="K20" s="71">
        <v>2</v>
      </c>
      <c r="L20" s="539">
        <v>6</v>
      </c>
      <c r="M20" s="540"/>
    </row>
    <row r="21" spans="1:13" s="68" customFormat="1" ht="27" customHeight="1">
      <c r="A21" s="169" t="s">
        <v>424</v>
      </c>
      <c r="B21" s="71">
        <v>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19</v>
      </c>
      <c r="J21" s="71">
        <v>13</v>
      </c>
      <c r="K21" s="71">
        <v>2</v>
      </c>
      <c r="L21" s="540">
        <v>4</v>
      </c>
      <c r="M21" s="533"/>
    </row>
    <row r="22" spans="1:13" s="68" customFormat="1" ht="27" customHeight="1">
      <c r="A22" s="277" t="s">
        <v>762</v>
      </c>
      <c r="B22" s="71">
        <v>1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f>SUM(J22:M22)</f>
        <v>19</v>
      </c>
      <c r="J22" s="71">
        <v>13</v>
      </c>
      <c r="K22" s="71">
        <v>2</v>
      </c>
      <c r="L22" s="540">
        <v>4</v>
      </c>
      <c r="M22" s="533"/>
    </row>
    <row r="23" spans="1:13" s="68" customFormat="1" ht="17.25" customHeight="1">
      <c r="A23" s="18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20.25" customHeight="1">
      <c r="A24" s="148" t="s">
        <v>13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 ht="20.25" customHeight="1">
      <c r="A25" s="148" t="s">
        <v>123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</row>
  </sheetData>
  <sheetProtection/>
  <mergeCells count="17">
    <mergeCell ref="L19:M19"/>
    <mergeCell ref="L21:M21"/>
    <mergeCell ref="L22:M22"/>
    <mergeCell ref="A14:A15"/>
    <mergeCell ref="L15:M15"/>
    <mergeCell ref="I14:M14"/>
    <mergeCell ref="B14:H14"/>
    <mergeCell ref="L20:M20"/>
    <mergeCell ref="L16:M16"/>
    <mergeCell ref="L18:M18"/>
    <mergeCell ref="L17:M17"/>
    <mergeCell ref="A1:M1"/>
    <mergeCell ref="A3:M3"/>
    <mergeCell ref="C4:M4"/>
    <mergeCell ref="A13:M13"/>
    <mergeCell ref="A4:A5"/>
    <mergeCell ref="B4:B5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1" sqref="A11"/>
    </sheetView>
  </sheetViews>
  <sheetFormatPr defaultColWidth="8.88671875" defaultRowHeight="13.5"/>
  <cols>
    <col min="2" max="4" width="5.77734375" style="0" customWidth="1"/>
    <col min="5" max="5" width="7.21484375" style="0" customWidth="1"/>
    <col min="6" max="8" width="5.77734375" style="0" customWidth="1"/>
    <col min="9" max="9" width="7.21484375" style="0" customWidth="1"/>
    <col min="10" max="12" width="5.77734375" style="0" customWidth="1"/>
    <col min="13" max="13" width="7.21484375" style="0" customWidth="1"/>
    <col min="14" max="16" width="6.77734375" style="0" customWidth="1"/>
    <col min="17" max="17" width="7.21484375" style="0" customWidth="1"/>
    <col min="18" max="20" width="5.77734375" style="0" customWidth="1"/>
    <col min="21" max="21" width="7.21484375" style="0" customWidth="1"/>
  </cols>
  <sheetData>
    <row r="1" spans="1:21" ht="20.25" customHeight="1">
      <c r="A1" s="558" t="s">
        <v>851</v>
      </c>
      <c r="B1" s="558"/>
      <c r="C1" s="558"/>
      <c r="D1" s="558"/>
      <c r="E1" s="558"/>
      <c r="F1" s="558"/>
      <c r="G1" s="558"/>
      <c r="H1" s="558"/>
      <c r="I1" s="5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0.25" customHeight="1">
      <c r="A3" s="8" t="s">
        <v>285</v>
      </c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24.75" customHeight="1">
      <c r="A4" s="663" t="s">
        <v>286</v>
      </c>
      <c r="B4" s="645" t="s">
        <v>287</v>
      </c>
      <c r="C4" s="645"/>
      <c r="D4" s="645"/>
      <c r="E4" s="645"/>
      <c r="F4" s="645" t="s">
        <v>288</v>
      </c>
      <c r="G4" s="645"/>
      <c r="H4" s="645"/>
      <c r="I4" s="645"/>
      <c r="J4" s="645" t="s">
        <v>289</v>
      </c>
      <c r="K4" s="645"/>
      <c r="L4" s="645"/>
      <c r="M4" s="645"/>
      <c r="N4" s="645" t="s">
        <v>290</v>
      </c>
      <c r="O4" s="645"/>
      <c r="P4" s="645"/>
      <c r="Q4" s="645"/>
      <c r="R4" s="645" t="s">
        <v>292</v>
      </c>
      <c r="S4" s="645"/>
      <c r="T4" s="645"/>
      <c r="U4" s="642"/>
    </row>
    <row r="5" spans="1:21" ht="24.75" customHeight="1">
      <c r="A5" s="650"/>
      <c r="B5" s="24" t="s">
        <v>293</v>
      </c>
      <c r="C5" s="24" t="s">
        <v>294</v>
      </c>
      <c r="D5" s="24" t="s">
        <v>295</v>
      </c>
      <c r="E5" s="25" t="s">
        <v>296</v>
      </c>
      <c r="F5" s="24" t="s">
        <v>293</v>
      </c>
      <c r="G5" s="24" t="s">
        <v>294</v>
      </c>
      <c r="H5" s="24" t="s">
        <v>295</v>
      </c>
      <c r="I5" s="25" t="s">
        <v>296</v>
      </c>
      <c r="J5" s="24" t="s">
        <v>293</v>
      </c>
      <c r="K5" s="24" t="s">
        <v>294</v>
      </c>
      <c r="L5" s="24" t="s">
        <v>295</v>
      </c>
      <c r="M5" s="25" t="s">
        <v>296</v>
      </c>
      <c r="N5" s="24" t="s">
        <v>293</v>
      </c>
      <c r="O5" s="24" t="s">
        <v>294</v>
      </c>
      <c r="P5" s="24" t="s">
        <v>295</v>
      </c>
      <c r="Q5" s="25" t="s">
        <v>296</v>
      </c>
      <c r="R5" s="24" t="s">
        <v>293</v>
      </c>
      <c r="S5" s="24" t="s">
        <v>294</v>
      </c>
      <c r="T5" s="24" t="s">
        <v>295</v>
      </c>
      <c r="U5" s="26" t="s">
        <v>296</v>
      </c>
    </row>
    <row r="6" spans="1:21" ht="32.25" customHeight="1">
      <c r="A6" s="21" t="s">
        <v>26</v>
      </c>
      <c r="B6" s="3">
        <v>1</v>
      </c>
      <c r="C6" s="3">
        <v>5</v>
      </c>
      <c r="D6" s="3">
        <v>9</v>
      </c>
      <c r="E6" s="4">
        <v>60</v>
      </c>
      <c r="F6" s="3">
        <v>1</v>
      </c>
      <c r="G6" s="3">
        <v>5</v>
      </c>
      <c r="H6" s="3">
        <v>9</v>
      </c>
      <c r="I6" s="4">
        <v>60</v>
      </c>
      <c r="J6" s="3" t="s">
        <v>297</v>
      </c>
      <c r="K6" s="3" t="s">
        <v>297</v>
      </c>
      <c r="L6" s="3" t="s">
        <v>297</v>
      </c>
      <c r="M6" s="3" t="s">
        <v>297</v>
      </c>
      <c r="N6" s="3" t="s">
        <v>297</v>
      </c>
      <c r="O6" s="3" t="s">
        <v>297</v>
      </c>
      <c r="P6" s="3" t="s">
        <v>297</v>
      </c>
      <c r="Q6" s="3" t="s">
        <v>297</v>
      </c>
      <c r="R6" s="3" t="s">
        <v>297</v>
      </c>
      <c r="S6" s="3" t="s">
        <v>297</v>
      </c>
      <c r="T6" s="3" t="s">
        <v>297</v>
      </c>
      <c r="U6" s="14" t="s">
        <v>297</v>
      </c>
    </row>
    <row r="7" spans="1:21" ht="33" customHeight="1">
      <c r="A7" s="21" t="s">
        <v>183</v>
      </c>
      <c r="B7" s="3">
        <v>1</v>
      </c>
      <c r="C7" s="3">
        <v>4</v>
      </c>
      <c r="D7" s="3">
        <v>6</v>
      </c>
      <c r="E7" s="3">
        <v>58</v>
      </c>
      <c r="F7" s="3">
        <v>1</v>
      </c>
      <c r="G7" s="3">
        <v>4</v>
      </c>
      <c r="H7" s="3">
        <v>6</v>
      </c>
      <c r="I7" s="3">
        <v>58</v>
      </c>
      <c r="J7" s="3" t="s">
        <v>111</v>
      </c>
      <c r="K7" s="3" t="s">
        <v>111</v>
      </c>
      <c r="L7" s="3" t="s">
        <v>111</v>
      </c>
      <c r="M7" s="3" t="s">
        <v>111</v>
      </c>
      <c r="N7" s="3" t="s">
        <v>111</v>
      </c>
      <c r="O7" s="3" t="s">
        <v>111</v>
      </c>
      <c r="P7" s="3" t="s">
        <v>111</v>
      </c>
      <c r="Q7" s="3" t="s">
        <v>111</v>
      </c>
      <c r="R7" s="3" t="s">
        <v>111</v>
      </c>
      <c r="S7" s="3" t="s">
        <v>111</v>
      </c>
      <c r="T7" s="3" t="s">
        <v>111</v>
      </c>
      <c r="U7" s="14" t="s">
        <v>111</v>
      </c>
    </row>
    <row r="8" spans="1:21" ht="33" customHeight="1">
      <c r="A8" s="21" t="s">
        <v>363</v>
      </c>
      <c r="B8" s="3">
        <v>1</v>
      </c>
      <c r="C8" s="3">
        <v>4</v>
      </c>
      <c r="D8" s="3">
        <v>4</v>
      </c>
      <c r="E8" s="3">
        <v>58</v>
      </c>
      <c r="F8" s="3">
        <v>1</v>
      </c>
      <c r="G8" s="3">
        <v>4</v>
      </c>
      <c r="H8" s="3">
        <v>4</v>
      </c>
      <c r="I8" s="3">
        <v>58</v>
      </c>
      <c r="J8" s="3" t="s">
        <v>111</v>
      </c>
      <c r="K8" s="3" t="s">
        <v>111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14" t="s">
        <v>111</v>
      </c>
    </row>
    <row r="9" spans="1:21" ht="33" customHeight="1">
      <c r="A9" s="21" t="s">
        <v>472</v>
      </c>
      <c r="B9" s="3">
        <v>1</v>
      </c>
      <c r="C9" s="3">
        <v>8</v>
      </c>
      <c r="D9" s="3">
        <v>9</v>
      </c>
      <c r="E9" s="3">
        <v>57</v>
      </c>
      <c r="F9" s="3">
        <v>1</v>
      </c>
      <c r="G9" s="3">
        <v>8</v>
      </c>
      <c r="H9" s="3">
        <v>9</v>
      </c>
      <c r="I9" s="3">
        <v>57</v>
      </c>
      <c r="J9" s="3" t="s">
        <v>15</v>
      </c>
      <c r="K9" s="3" t="s">
        <v>15</v>
      </c>
      <c r="L9" s="3" t="s">
        <v>15</v>
      </c>
      <c r="M9" s="3" t="s">
        <v>15</v>
      </c>
      <c r="N9" s="3" t="s">
        <v>15</v>
      </c>
      <c r="O9" s="3" t="s">
        <v>15</v>
      </c>
      <c r="P9" s="3" t="s">
        <v>15</v>
      </c>
      <c r="Q9" s="3" t="s">
        <v>15</v>
      </c>
      <c r="R9" s="3" t="s">
        <v>15</v>
      </c>
      <c r="S9" s="3" t="s">
        <v>15</v>
      </c>
      <c r="T9" s="3" t="s">
        <v>15</v>
      </c>
      <c r="U9" s="14" t="s">
        <v>15</v>
      </c>
    </row>
    <row r="10" spans="1:21" ht="33" customHeight="1">
      <c r="A10" s="21" t="s">
        <v>789</v>
      </c>
      <c r="B10" s="480">
        <f>SUM(F10,J10,N10,R10)</f>
        <v>1</v>
      </c>
      <c r="C10" s="480">
        <f>SUM(G10,K10,O10,S10)</f>
        <v>9</v>
      </c>
      <c r="D10" s="480">
        <f>SUM(H10,L10,P10,T10)</f>
        <v>6</v>
      </c>
      <c r="E10" s="480">
        <f>SUM(I10,M10,Q10,U10)</f>
        <v>60</v>
      </c>
      <c r="F10" s="479">
        <v>1</v>
      </c>
      <c r="G10" s="479">
        <v>9</v>
      </c>
      <c r="H10" s="479">
        <v>6</v>
      </c>
      <c r="I10" s="479">
        <v>60</v>
      </c>
      <c r="J10" s="3" t="s">
        <v>15</v>
      </c>
      <c r="K10" s="3" t="s">
        <v>15</v>
      </c>
      <c r="L10" s="3" t="s">
        <v>15</v>
      </c>
      <c r="M10" s="3" t="s">
        <v>15</v>
      </c>
      <c r="N10" s="3" t="s">
        <v>15</v>
      </c>
      <c r="O10" s="3" t="s">
        <v>15</v>
      </c>
      <c r="P10" s="3" t="s">
        <v>15</v>
      </c>
      <c r="Q10" s="3" t="s">
        <v>15</v>
      </c>
      <c r="R10" s="3" t="s">
        <v>15</v>
      </c>
      <c r="S10" s="3" t="s">
        <v>15</v>
      </c>
      <c r="T10" s="3" t="s">
        <v>15</v>
      </c>
      <c r="U10" s="14" t="s">
        <v>15</v>
      </c>
    </row>
    <row r="11" spans="1:2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25" customHeight="1">
      <c r="A12" s="18" t="s">
        <v>298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</sheetData>
  <sheetProtection/>
  <mergeCells count="7">
    <mergeCell ref="J4:M4"/>
    <mergeCell ref="N4:Q4"/>
    <mergeCell ref="R4:U4"/>
    <mergeCell ref="A1:I1"/>
    <mergeCell ref="A4:A5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2" sqref="A12"/>
    </sheetView>
  </sheetViews>
  <sheetFormatPr defaultColWidth="8.88671875" defaultRowHeight="13.5"/>
  <cols>
    <col min="2" max="2" width="7.6640625" style="0" customWidth="1"/>
    <col min="3" max="3" width="7.21484375" style="0" customWidth="1"/>
    <col min="4" max="4" width="6.6640625" style="0" customWidth="1"/>
    <col min="5" max="5" width="7.6640625" style="0" customWidth="1"/>
    <col min="6" max="6" width="7.4453125" style="0" customWidth="1"/>
    <col min="7" max="7" width="6.4453125" style="0" customWidth="1"/>
    <col min="8" max="8" width="6.5546875" style="0" customWidth="1"/>
    <col min="9" max="9" width="5.4453125" style="0" customWidth="1"/>
    <col min="10" max="10" width="6.77734375" style="0" customWidth="1"/>
    <col min="11" max="11" width="6.4453125" style="0" customWidth="1"/>
    <col min="12" max="12" width="6.6640625" style="0" customWidth="1"/>
    <col min="13" max="13" width="7.10546875" style="0" customWidth="1"/>
    <col min="14" max="14" width="6.88671875" style="0" customWidth="1"/>
    <col min="15" max="15" width="6.6640625" style="0" customWidth="1"/>
    <col min="16" max="16" width="6.10546875" style="0" customWidth="1"/>
    <col min="17" max="17" width="5.77734375" style="0" customWidth="1"/>
    <col min="18" max="18" width="7.6640625" style="0" customWidth="1"/>
    <col min="19" max="19" width="6.5546875" style="0" customWidth="1"/>
    <col min="20" max="20" width="6.99609375" style="0" customWidth="1"/>
    <col min="21" max="21" width="7.21484375" style="0" customWidth="1"/>
    <col min="22" max="22" width="7.10546875" style="0" customWidth="1"/>
    <col min="23" max="23" width="7.3359375" style="0" customWidth="1"/>
    <col min="24" max="24" width="7.4453125" style="0" customWidth="1"/>
    <col min="25" max="25" width="7.5546875" style="0" customWidth="1"/>
  </cols>
  <sheetData>
    <row r="1" spans="1:25" ht="20.25" customHeight="1">
      <c r="A1" s="146" t="s">
        <v>852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"/>
      <c r="Y1" s="1"/>
    </row>
    <row r="2" spans="1:2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1"/>
    </row>
    <row r="3" spans="1:25" ht="20.25" customHeight="1">
      <c r="A3" s="655" t="s">
        <v>12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</row>
    <row r="4" spans="1:25" ht="21" customHeight="1">
      <c r="A4" s="648" t="s">
        <v>581</v>
      </c>
      <c r="B4" s="653" t="s">
        <v>400</v>
      </c>
      <c r="C4" s="666"/>
      <c r="D4" s="667"/>
      <c r="E4" s="642" t="s">
        <v>401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6"/>
      <c r="T4" s="642" t="s">
        <v>402</v>
      </c>
      <c r="U4" s="643"/>
      <c r="V4" s="643"/>
      <c r="W4" s="643"/>
      <c r="X4" s="643"/>
      <c r="Y4" s="643"/>
    </row>
    <row r="5" spans="1:25" ht="28.5" customHeight="1">
      <c r="A5" s="665"/>
      <c r="B5" s="24" t="s">
        <v>100</v>
      </c>
      <c r="C5" s="24" t="s">
        <v>224</v>
      </c>
      <c r="D5" s="24" t="s">
        <v>225</v>
      </c>
      <c r="E5" s="24" t="s">
        <v>403</v>
      </c>
      <c r="F5" s="25" t="s">
        <v>404</v>
      </c>
      <c r="G5" s="24" t="s">
        <v>405</v>
      </c>
      <c r="H5" s="25" t="s">
        <v>406</v>
      </c>
      <c r="I5" s="25" t="s">
        <v>407</v>
      </c>
      <c r="J5" s="25" t="s">
        <v>408</v>
      </c>
      <c r="K5" s="25" t="s">
        <v>409</v>
      </c>
      <c r="L5" s="25" t="s">
        <v>410</v>
      </c>
      <c r="M5" s="25" t="s">
        <v>411</v>
      </c>
      <c r="N5" s="25" t="s">
        <v>412</v>
      </c>
      <c r="O5" s="26" t="s">
        <v>413</v>
      </c>
      <c r="P5" s="24" t="s">
        <v>414</v>
      </c>
      <c r="Q5" s="24" t="s">
        <v>415</v>
      </c>
      <c r="R5" s="26" t="s">
        <v>416</v>
      </c>
      <c r="S5" s="24" t="s">
        <v>417</v>
      </c>
      <c r="T5" s="24" t="s">
        <v>418</v>
      </c>
      <c r="U5" s="24" t="s">
        <v>419</v>
      </c>
      <c r="V5" s="24" t="s">
        <v>420</v>
      </c>
      <c r="W5" s="24" t="s">
        <v>421</v>
      </c>
      <c r="X5" s="24" t="s">
        <v>422</v>
      </c>
      <c r="Y5" s="22" t="s">
        <v>423</v>
      </c>
    </row>
    <row r="6" spans="1:25" ht="21" customHeight="1">
      <c r="A6" s="12" t="s">
        <v>112</v>
      </c>
      <c r="B6" s="217">
        <v>9928</v>
      </c>
      <c r="C6" s="218">
        <v>6473</v>
      </c>
      <c r="D6" s="218">
        <v>3455</v>
      </c>
      <c r="E6" s="219">
        <v>5416</v>
      </c>
      <c r="F6" s="219">
        <v>1023</v>
      </c>
      <c r="G6" s="219">
        <v>1180</v>
      </c>
      <c r="H6" s="219">
        <v>748</v>
      </c>
      <c r="I6" s="219">
        <v>77</v>
      </c>
      <c r="J6" s="219">
        <v>587</v>
      </c>
      <c r="K6" s="219">
        <v>39</v>
      </c>
      <c r="L6" s="219">
        <v>417</v>
      </c>
      <c r="M6" s="219">
        <v>216</v>
      </c>
      <c r="N6" s="219">
        <v>42</v>
      </c>
      <c r="O6" s="220">
        <v>48</v>
      </c>
      <c r="P6" s="219">
        <v>33</v>
      </c>
      <c r="Q6" s="219">
        <v>11</v>
      </c>
      <c r="R6" s="220">
        <v>43</v>
      </c>
      <c r="S6" s="219">
        <v>48</v>
      </c>
      <c r="T6" s="219">
        <v>732</v>
      </c>
      <c r="U6" s="219">
        <v>1579</v>
      </c>
      <c r="V6" s="219">
        <v>1597</v>
      </c>
      <c r="W6" s="219">
        <v>1519</v>
      </c>
      <c r="X6" s="219">
        <v>1933</v>
      </c>
      <c r="Y6" s="220">
        <v>2568</v>
      </c>
    </row>
    <row r="7" spans="1:25" ht="21" customHeight="1">
      <c r="A7" s="17" t="s">
        <v>113</v>
      </c>
      <c r="B7" s="71">
        <v>10525</v>
      </c>
      <c r="C7" s="71">
        <v>6718</v>
      </c>
      <c r="D7" s="71">
        <v>3807</v>
      </c>
      <c r="E7" s="215">
        <v>5682</v>
      </c>
      <c r="F7" s="215">
        <v>1115</v>
      </c>
      <c r="G7" s="215">
        <v>1238</v>
      </c>
      <c r="H7" s="215">
        <v>818</v>
      </c>
      <c r="I7" s="215">
        <v>83</v>
      </c>
      <c r="J7" s="215">
        <v>618</v>
      </c>
      <c r="K7" s="215">
        <v>39</v>
      </c>
      <c r="L7" s="215">
        <v>454</v>
      </c>
      <c r="M7" s="215">
        <v>235</v>
      </c>
      <c r="N7" s="215">
        <v>45</v>
      </c>
      <c r="O7" s="215">
        <v>56</v>
      </c>
      <c r="P7" s="215">
        <v>33</v>
      </c>
      <c r="Q7" s="215">
        <v>12</v>
      </c>
      <c r="R7" s="215">
        <v>51</v>
      </c>
      <c r="S7" s="215">
        <v>46</v>
      </c>
      <c r="T7" s="215">
        <v>770</v>
      </c>
      <c r="U7" s="215">
        <v>1664</v>
      </c>
      <c r="V7" s="215">
        <v>1691</v>
      </c>
      <c r="W7" s="215">
        <v>1598</v>
      </c>
      <c r="X7" s="215">
        <v>2049</v>
      </c>
      <c r="Y7" s="216">
        <v>2753</v>
      </c>
    </row>
    <row r="8" spans="1:25" ht="21" customHeight="1">
      <c r="A8" s="17" t="s">
        <v>183</v>
      </c>
      <c r="B8" s="71">
        <v>10872</v>
      </c>
      <c r="C8" s="71">
        <v>6833</v>
      </c>
      <c r="D8" s="71">
        <v>4039</v>
      </c>
      <c r="E8" s="215">
        <v>5873</v>
      </c>
      <c r="F8" s="215">
        <v>1158</v>
      </c>
      <c r="G8" s="215">
        <v>1231</v>
      </c>
      <c r="H8" s="215">
        <v>864</v>
      </c>
      <c r="I8" s="215">
        <v>84</v>
      </c>
      <c r="J8" s="215">
        <v>633</v>
      </c>
      <c r="K8" s="215">
        <v>41</v>
      </c>
      <c r="L8" s="215">
        <v>483</v>
      </c>
      <c r="M8" s="215">
        <v>256</v>
      </c>
      <c r="N8" s="215">
        <v>48</v>
      </c>
      <c r="O8" s="215">
        <v>58</v>
      </c>
      <c r="P8" s="215">
        <v>27</v>
      </c>
      <c r="Q8" s="215">
        <v>13</v>
      </c>
      <c r="R8" s="215">
        <v>48</v>
      </c>
      <c r="S8" s="215">
        <v>55</v>
      </c>
      <c r="T8" s="215">
        <v>769</v>
      </c>
      <c r="U8" s="215">
        <v>1633</v>
      </c>
      <c r="V8" s="215">
        <v>1778</v>
      </c>
      <c r="W8" s="215">
        <v>1664</v>
      </c>
      <c r="X8" s="215">
        <v>2138</v>
      </c>
      <c r="Y8" s="216">
        <v>2890</v>
      </c>
    </row>
    <row r="9" spans="1:25" ht="21" customHeight="1">
      <c r="A9" s="10" t="s">
        <v>363</v>
      </c>
      <c r="B9" s="219">
        <v>12135</v>
      </c>
      <c r="C9" s="219">
        <v>7482</v>
      </c>
      <c r="D9" s="219">
        <v>4653</v>
      </c>
      <c r="E9" s="219">
        <v>6428</v>
      </c>
      <c r="F9" s="219">
        <v>1409</v>
      </c>
      <c r="G9" s="219">
        <v>1334</v>
      </c>
      <c r="H9" s="219">
        <v>1011</v>
      </c>
      <c r="I9" s="219">
        <v>101</v>
      </c>
      <c r="J9" s="219">
        <v>667</v>
      </c>
      <c r="K9" s="219">
        <v>38</v>
      </c>
      <c r="L9" s="219">
        <v>518</v>
      </c>
      <c r="M9" s="219">
        <v>318</v>
      </c>
      <c r="N9" s="219">
        <v>46</v>
      </c>
      <c r="O9" s="219">
        <v>63</v>
      </c>
      <c r="P9" s="219">
        <v>55</v>
      </c>
      <c r="Q9" s="219">
        <v>19</v>
      </c>
      <c r="R9" s="219">
        <v>67</v>
      </c>
      <c r="S9" s="219">
        <v>61</v>
      </c>
      <c r="T9" s="219">
        <v>934</v>
      </c>
      <c r="U9" s="219">
        <v>1713</v>
      </c>
      <c r="V9" s="219">
        <v>2062</v>
      </c>
      <c r="W9" s="219">
        <v>1979</v>
      </c>
      <c r="X9" s="219">
        <v>2375</v>
      </c>
      <c r="Y9" s="220">
        <v>3072</v>
      </c>
    </row>
    <row r="10" spans="1:25" ht="21" customHeight="1">
      <c r="A10" s="11" t="s">
        <v>580</v>
      </c>
      <c r="B10" s="215">
        <v>11872</v>
      </c>
      <c r="C10" s="215">
        <v>7220</v>
      </c>
      <c r="D10" s="215">
        <v>4652</v>
      </c>
      <c r="E10" s="215">
        <v>6309</v>
      </c>
      <c r="F10" s="215">
        <v>1314</v>
      </c>
      <c r="G10" s="215">
        <v>1298</v>
      </c>
      <c r="H10" s="215">
        <v>1069</v>
      </c>
      <c r="I10" s="215">
        <v>98</v>
      </c>
      <c r="J10" s="215">
        <v>687</v>
      </c>
      <c r="K10" s="215">
        <v>44</v>
      </c>
      <c r="L10" s="215">
        <v>521</v>
      </c>
      <c r="M10" s="215">
        <v>275</v>
      </c>
      <c r="N10" s="215">
        <v>35</v>
      </c>
      <c r="O10" s="215">
        <v>55</v>
      </c>
      <c r="P10" s="215">
        <v>29</v>
      </c>
      <c r="Q10" s="215">
        <v>20</v>
      </c>
      <c r="R10" s="215">
        <v>60</v>
      </c>
      <c r="S10" s="215">
        <v>58</v>
      </c>
      <c r="T10" s="215">
        <v>760</v>
      </c>
      <c r="U10" s="215">
        <v>1562</v>
      </c>
      <c r="V10" s="215">
        <v>2000</v>
      </c>
      <c r="W10" s="215">
        <v>1990</v>
      </c>
      <c r="X10" s="215">
        <v>2399</v>
      </c>
      <c r="Y10" s="216">
        <v>3161</v>
      </c>
    </row>
    <row r="11" spans="1:25" ht="21" customHeight="1">
      <c r="A11" s="11" t="s">
        <v>763</v>
      </c>
      <c r="B11" s="215">
        <f>SUM(C11:D11)</f>
        <v>11744</v>
      </c>
      <c r="C11" s="215">
        <v>7123</v>
      </c>
      <c r="D11" s="215">
        <v>4621</v>
      </c>
      <c r="E11" s="215">
        <f>SUM(E13:E29)</f>
        <v>6218</v>
      </c>
      <c r="F11" s="215">
        <f aca="true" t="shared" si="0" ref="F11:Y11">SUM(F13:F29)</f>
        <v>1292</v>
      </c>
      <c r="G11" s="215">
        <f t="shared" si="0"/>
        <v>1293</v>
      </c>
      <c r="H11" s="215">
        <f t="shared" si="0"/>
        <v>1091</v>
      </c>
      <c r="I11" s="215">
        <f t="shared" si="0"/>
        <v>102</v>
      </c>
      <c r="J11" s="215">
        <f t="shared" si="0"/>
        <v>683</v>
      </c>
      <c r="K11" s="215">
        <f t="shared" si="0"/>
        <v>46</v>
      </c>
      <c r="L11" s="215">
        <f t="shared" si="0"/>
        <v>494</v>
      </c>
      <c r="M11" s="215">
        <f t="shared" si="0"/>
        <v>285</v>
      </c>
      <c r="N11" s="215">
        <f t="shared" si="0"/>
        <v>24</v>
      </c>
      <c r="O11" s="215">
        <f t="shared" si="0"/>
        <v>54</v>
      </c>
      <c r="P11" s="215">
        <f t="shared" si="0"/>
        <v>24</v>
      </c>
      <c r="Q11" s="215">
        <f t="shared" si="0"/>
        <v>20</v>
      </c>
      <c r="R11" s="215">
        <f t="shared" si="0"/>
        <v>64</v>
      </c>
      <c r="S11" s="215">
        <f t="shared" si="0"/>
        <v>54</v>
      </c>
      <c r="T11" s="215">
        <f t="shared" si="0"/>
        <v>696</v>
      </c>
      <c r="U11" s="215">
        <f t="shared" si="0"/>
        <v>1535</v>
      </c>
      <c r="V11" s="215">
        <f t="shared" si="0"/>
        <v>1947</v>
      </c>
      <c r="W11" s="215">
        <f t="shared" si="0"/>
        <v>1990</v>
      </c>
      <c r="X11" s="215">
        <f t="shared" si="0"/>
        <v>2373</v>
      </c>
      <c r="Y11" s="215">
        <f t="shared" si="0"/>
        <v>3203</v>
      </c>
    </row>
    <row r="12" spans="1:25" ht="15" customHeight="1">
      <c r="A12" s="108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222"/>
      <c r="R12" s="222"/>
      <c r="S12" s="222"/>
      <c r="T12" s="222"/>
      <c r="U12" s="222"/>
      <c r="V12" s="222"/>
      <c r="W12" s="222"/>
      <c r="X12" s="222"/>
      <c r="Y12" s="222"/>
    </row>
    <row r="13" spans="1:25" ht="21" customHeight="1">
      <c r="A13" s="52" t="s">
        <v>27</v>
      </c>
      <c r="B13" s="481">
        <f>C13+D13</f>
        <v>573</v>
      </c>
      <c r="C13" s="482">
        <v>347</v>
      </c>
      <c r="D13" s="482">
        <v>226</v>
      </c>
      <c r="E13" s="109">
        <v>307</v>
      </c>
      <c r="F13" s="109">
        <v>69</v>
      </c>
      <c r="G13" s="109">
        <v>63</v>
      </c>
      <c r="H13" s="109">
        <v>56</v>
      </c>
      <c r="I13" s="109">
        <v>5</v>
      </c>
      <c r="J13" s="109">
        <v>27</v>
      </c>
      <c r="K13" s="109">
        <v>1</v>
      </c>
      <c r="L13" s="109">
        <v>16</v>
      </c>
      <c r="M13" s="109">
        <v>16</v>
      </c>
      <c r="N13" s="109">
        <v>0</v>
      </c>
      <c r="O13" s="223">
        <v>4</v>
      </c>
      <c r="P13" s="458">
        <v>1</v>
      </c>
      <c r="Q13" s="458">
        <v>1</v>
      </c>
      <c r="R13" s="458">
        <v>3</v>
      </c>
      <c r="S13" s="458">
        <v>4</v>
      </c>
      <c r="T13" s="458">
        <v>45</v>
      </c>
      <c r="U13" s="458">
        <v>83</v>
      </c>
      <c r="V13" s="458">
        <v>92</v>
      </c>
      <c r="W13" s="458">
        <v>101</v>
      </c>
      <c r="X13" s="458">
        <v>108</v>
      </c>
      <c r="Y13" s="439">
        <v>144</v>
      </c>
    </row>
    <row r="14" spans="1:25" ht="21" customHeight="1">
      <c r="A14" s="64" t="s">
        <v>96</v>
      </c>
      <c r="B14" s="481">
        <f aca="true" t="shared" si="1" ref="B14:B29">C14+D14</f>
        <v>781</v>
      </c>
      <c r="C14" s="481">
        <v>462</v>
      </c>
      <c r="D14" s="481">
        <v>319</v>
      </c>
      <c r="E14" s="215">
        <v>398</v>
      </c>
      <c r="F14" s="215">
        <v>81</v>
      </c>
      <c r="G14" s="215">
        <v>99</v>
      </c>
      <c r="H14" s="215">
        <v>81</v>
      </c>
      <c r="I14" s="215">
        <v>10</v>
      </c>
      <c r="J14" s="215">
        <v>52</v>
      </c>
      <c r="K14" s="215">
        <v>1</v>
      </c>
      <c r="L14" s="215">
        <v>31</v>
      </c>
      <c r="M14" s="215">
        <v>21</v>
      </c>
      <c r="N14" s="109">
        <v>0</v>
      </c>
      <c r="O14" s="216">
        <v>2</v>
      </c>
      <c r="P14" s="451">
        <v>1</v>
      </c>
      <c r="Q14" s="451">
        <v>1</v>
      </c>
      <c r="R14" s="451">
        <v>3</v>
      </c>
      <c r="S14" s="109">
        <v>0</v>
      </c>
      <c r="T14" s="451">
        <v>53</v>
      </c>
      <c r="U14" s="451">
        <v>105</v>
      </c>
      <c r="V14" s="451">
        <v>125</v>
      </c>
      <c r="W14" s="451">
        <v>123</v>
      </c>
      <c r="X14" s="451">
        <v>171</v>
      </c>
      <c r="Y14" s="460">
        <v>204</v>
      </c>
    </row>
    <row r="15" spans="1:25" ht="21" customHeight="1">
      <c r="A15" s="52" t="s">
        <v>28</v>
      </c>
      <c r="B15" s="481">
        <f t="shared" si="1"/>
        <v>840</v>
      </c>
      <c r="C15" s="482">
        <v>498</v>
      </c>
      <c r="D15" s="482">
        <v>342</v>
      </c>
      <c r="E15" s="109">
        <v>432</v>
      </c>
      <c r="F15" s="109">
        <v>97</v>
      </c>
      <c r="G15" s="109">
        <v>79</v>
      </c>
      <c r="H15" s="109">
        <v>93</v>
      </c>
      <c r="I15" s="109">
        <v>9</v>
      </c>
      <c r="J15" s="109">
        <v>42</v>
      </c>
      <c r="K15" s="109">
        <v>8</v>
      </c>
      <c r="L15" s="109">
        <v>40</v>
      </c>
      <c r="M15" s="109">
        <v>21</v>
      </c>
      <c r="N15" s="109">
        <v>2</v>
      </c>
      <c r="O15" s="223">
        <v>6</v>
      </c>
      <c r="P15" s="458">
        <v>3</v>
      </c>
      <c r="Q15" s="458">
        <v>2</v>
      </c>
      <c r="R15" s="458">
        <v>6</v>
      </c>
      <c r="S15" s="458">
        <v>0</v>
      </c>
      <c r="T15" s="458">
        <v>49</v>
      </c>
      <c r="U15" s="458">
        <v>109</v>
      </c>
      <c r="V15" s="458">
        <v>158</v>
      </c>
      <c r="W15" s="458">
        <v>140</v>
      </c>
      <c r="X15" s="458">
        <v>178</v>
      </c>
      <c r="Y15" s="439">
        <v>206</v>
      </c>
    </row>
    <row r="16" spans="1:25" ht="21" customHeight="1">
      <c r="A16" s="52" t="s">
        <v>29</v>
      </c>
      <c r="B16" s="481">
        <f t="shared" si="1"/>
        <v>788</v>
      </c>
      <c r="C16" s="482">
        <v>476</v>
      </c>
      <c r="D16" s="482">
        <v>312</v>
      </c>
      <c r="E16" s="109">
        <v>448</v>
      </c>
      <c r="F16" s="109">
        <v>73</v>
      </c>
      <c r="G16" s="109">
        <v>77</v>
      </c>
      <c r="H16" s="109">
        <v>65</v>
      </c>
      <c r="I16" s="109">
        <v>4</v>
      </c>
      <c r="J16" s="109">
        <v>47</v>
      </c>
      <c r="K16" s="109">
        <v>3</v>
      </c>
      <c r="L16" s="109">
        <v>35</v>
      </c>
      <c r="M16" s="109">
        <v>19</v>
      </c>
      <c r="N16" s="109">
        <v>2</v>
      </c>
      <c r="O16" s="223">
        <v>6</v>
      </c>
      <c r="P16" s="458">
        <v>3</v>
      </c>
      <c r="Q16" s="458">
        <v>1</v>
      </c>
      <c r="R16" s="458">
        <v>2</v>
      </c>
      <c r="S16" s="458">
        <v>3</v>
      </c>
      <c r="T16" s="458">
        <v>32</v>
      </c>
      <c r="U16" s="458">
        <v>108</v>
      </c>
      <c r="V16" s="458">
        <v>135</v>
      </c>
      <c r="W16" s="458">
        <v>123</v>
      </c>
      <c r="X16" s="458">
        <v>168</v>
      </c>
      <c r="Y16" s="439">
        <v>222</v>
      </c>
    </row>
    <row r="17" spans="1:25" ht="21" customHeight="1">
      <c r="A17" s="52" t="s">
        <v>97</v>
      </c>
      <c r="B17" s="481">
        <f t="shared" si="1"/>
        <v>887</v>
      </c>
      <c r="C17" s="482">
        <v>508</v>
      </c>
      <c r="D17" s="482">
        <v>379</v>
      </c>
      <c r="E17" s="109">
        <v>490</v>
      </c>
      <c r="F17" s="109">
        <v>100</v>
      </c>
      <c r="G17" s="109">
        <v>95</v>
      </c>
      <c r="H17" s="109">
        <v>74</v>
      </c>
      <c r="I17" s="109">
        <v>9</v>
      </c>
      <c r="J17" s="109">
        <v>42</v>
      </c>
      <c r="K17" s="109">
        <v>3</v>
      </c>
      <c r="L17" s="109">
        <v>35</v>
      </c>
      <c r="M17" s="109">
        <v>20</v>
      </c>
      <c r="N17" s="109">
        <v>1</v>
      </c>
      <c r="O17" s="223">
        <v>3</v>
      </c>
      <c r="P17" s="458">
        <v>2</v>
      </c>
      <c r="Q17" s="109">
        <v>0</v>
      </c>
      <c r="R17" s="458">
        <v>5</v>
      </c>
      <c r="S17" s="458">
        <v>8</v>
      </c>
      <c r="T17" s="458">
        <v>53</v>
      </c>
      <c r="U17" s="458">
        <v>101</v>
      </c>
      <c r="V17" s="458">
        <v>136</v>
      </c>
      <c r="W17" s="458">
        <v>167</v>
      </c>
      <c r="X17" s="458">
        <v>186</v>
      </c>
      <c r="Y17" s="439">
        <v>244</v>
      </c>
    </row>
    <row r="18" spans="1:25" ht="21" customHeight="1">
      <c r="A18" s="52" t="s">
        <v>30</v>
      </c>
      <c r="B18" s="481">
        <f t="shared" si="1"/>
        <v>666</v>
      </c>
      <c r="C18" s="482">
        <v>397</v>
      </c>
      <c r="D18" s="482">
        <v>269</v>
      </c>
      <c r="E18" s="109">
        <v>356</v>
      </c>
      <c r="F18" s="109">
        <v>75</v>
      </c>
      <c r="G18" s="109">
        <v>72</v>
      </c>
      <c r="H18" s="109">
        <v>62</v>
      </c>
      <c r="I18" s="109">
        <v>4</v>
      </c>
      <c r="J18" s="109">
        <v>25</v>
      </c>
      <c r="K18" s="109">
        <v>4</v>
      </c>
      <c r="L18" s="109">
        <v>37</v>
      </c>
      <c r="M18" s="109">
        <v>16</v>
      </c>
      <c r="N18" s="109">
        <v>0</v>
      </c>
      <c r="O18" s="223">
        <v>2</v>
      </c>
      <c r="P18" s="458">
        <v>1</v>
      </c>
      <c r="Q18" s="458">
        <v>3</v>
      </c>
      <c r="R18" s="458">
        <v>5</v>
      </c>
      <c r="S18" s="458">
        <v>4</v>
      </c>
      <c r="T18" s="458">
        <v>41</v>
      </c>
      <c r="U18" s="458">
        <v>84</v>
      </c>
      <c r="V18" s="458">
        <v>102</v>
      </c>
      <c r="W18" s="458">
        <v>113</v>
      </c>
      <c r="X18" s="458">
        <v>141</v>
      </c>
      <c r="Y18" s="439">
        <v>185</v>
      </c>
    </row>
    <row r="19" spans="1:25" ht="21" customHeight="1">
      <c r="A19" s="52" t="s">
        <v>31</v>
      </c>
      <c r="B19" s="481">
        <f t="shared" si="1"/>
        <v>492</v>
      </c>
      <c r="C19" s="482">
        <v>297</v>
      </c>
      <c r="D19" s="482">
        <v>195</v>
      </c>
      <c r="E19" s="458">
        <v>282</v>
      </c>
      <c r="F19" s="109">
        <v>52</v>
      </c>
      <c r="G19" s="109">
        <v>50</v>
      </c>
      <c r="H19" s="109">
        <v>34</v>
      </c>
      <c r="I19" s="109">
        <v>4</v>
      </c>
      <c r="J19" s="109">
        <v>30</v>
      </c>
      <c r="K19" s="109">
        <v>1</v>
      </c>
      <c r="L19" s="109">
        <v>22</v>
      </c>
      <c r="M19" s="109">
        <v>9</v>
      </c>
      <c r="N19" s="109">
        <v>0</v>
      </c>
      <c r="O19" s="223">
        <v>1</v>
      </c>
      <c r="P19" s="109">
        <v>0</v>
      </c>
      <c r="Q19" s="109">
        <v>0</v>
      </c>
      <c r="R19" s="458">
        <v>4</v>
      </c>
      <c r="S19" s="458">
        <v>3</v>
      </c>
      <c r="T19" s="458">
        <v>24</v>
      </c>
      <c r="U19" s="458">
        <v>58</v>
      </c>
      <c r="V19" s="458">
        <v>88</v>
      </c>
      <c r="W19" s="458">
        <v>85</v>
      </c>
      <c r="X19" s="458">
        <v>106</v>
      </c>
      <c r="Y19" s="439">
        <v>131</v>
      </c>
    </row>
    <row r="20" spans="1:25" ht="21" customHeight="1">
      <c r="A20" s="52" t="s">
        <v>32</v>
      </c>
      <c r="B20" s="481">
        <f t="shared" si="1"/>
        <v>561</v>
      </c>
      <c r="C20" s="482">
        <v>337</v>
      </c>
      <c r="D20" s="482">
        <v>224</v>
      </c>
      <c r="E20" s="109">
        <v>286</v>
      </c>
      <c r="F20" s="109">
        <v>64</v>
      </c>
      <c r="G20" s="109">
        <v>74</v>
      </c>
      <c r="H20" s="109">
        <v>45</v>
      </c>
      <c r="I20" s="109">
        <v>4</v>
      </c>
      <c r="J20" s="109">
        <v>30</v>
      </c>
      <c r="K20" s="109">
        <v>2</v>
      </c>
      <c r="L20" s="109">
        <v>30</v>
      </c>
      <c r="M20" s="109">
        <v>14</v>
      </c>
      <c r="N20" s="109">
        <v>2</v>
      </c>
      <c r="O20" s="223">
        <v>3</v>
      </c>
      <c r="P20" s="458">
        <v>1</v>
      </c>
      <c r="Q20" s="109">
        <v>1</v>
      </c>
      <c r="R20" s="458">
        <v>4</v>
      </c>
      <c r="S20" s="458">
        <v>1</v>
      </c>
      <c r="T20" s="458">
        <v>37</v>
      </c>
      <c r="U20" s="458">
        <v>73</v>
      </c>
      <c r="V20" s="458">
        <v>89</v>
      </c>
      <c r="W20" s="458">
        <v>107</v>
      </c>
      <c r="X20" s="458">
        <v>100</v>
      </c>
      <c r="Y20" s="439">
        <v>155</v>
      </c>
    </row>
    <row r="21" spans="1:25" ht="21" customHeight="1">
      <c r="A21" s="52" t="s">
        <v>33</v>
      </c>
      <c r="B21" s="481">
        <f t="shared" si="1"/>
        <v>842</v>
      </c>
      <c r="C21" s="482">
        <v>541</v>
      </c>
      <c r="D21" s="482">
        <v>301</v>
      </c>
      <c r="E21" s="458">
        <v>446</v>
      </c>
      <c r="F21" s="109">
        <v>96</v>
      </c>
      <c r="G21" s="109">
        <v>92</v>
      </c>
      <c r="H21" s="109">
        <v>68</v>
      </c>
      <c r="I21" s="109">
        <v>7</v>
      </c>
      <c r="J21" s="109">
        <v>57</v>
      </c>
      <c r="K21" s="109">
        <v>1</v>
      </c>
      <c r="L21" s="109">
        <v>30</v>
      </c>
      <c r="M21" s="109">
        <v>25</v>
      </c>
      <c r="N21" s="109">
        <v>5</v>
      </c>
      <c r="O21" s="223">
        <v>5</v>
      </c>
      <c r="P21" s="458">
        <v>1</v>
      </c>
      <c r="Q21" s="458">
        <v>1</v>
      </c>
      <c r="R21" s="458">
        <v>2</v>
      </c>
      <c r="S21" s="458">
        <v>6</v>
      </c>
      <c r="T21" s="458">
        <v>42</v>
      </c>
      <c r="U21" s="458">
        <v>124</v>
      </c>
      <c r="V21" s="458">
        <v>113</v>
      </c>
      <c r="W21" s="458">
        <v>142</v>
      </c>
      <c r="X21" s="458">
        <v>169</v>
      </c>
      <c r="Y21" s="439">
        <v>252</v>
      </c>
    </row>
    <row r="22" spans="1:25" ht="21" customHeight="1">
      <c r="A22" s="52" t="s">
        <v>34</v>
      </c>
      <c r="B22" s="481">
        <f t="shared" si="1"/>
        <v>558</v>
      </c>
      <c r="C22" s="482">
        <v>362</v>
      </c>
      <c r="D22" s="482">
        <v>196</v>
      </c>
      <c r="E22" s="109">
        <v>300</v>
      </c>
      <c r="F22" s="109">
        <v>50</v>
      </c>
      <c r="G22" s="109">
        <v>74</v>
      </c>
      <c r="H22" s="109">
        <v>53</v>
      </c>
      <c r="I22" s="109">
        <v>6</v>
      </c>
      <c r="J22" s="109">
        <v>30</v>
      </c>
      <c r="K22" s="109">
        <v>5</v>
      </c>
      <c r="L22" s="109">
        <v>14</v>
      </c>
      <c r="M22" s="109">
        <v>11</v>
      </c>
      <c r="N22" s="109">
        <v>1</v>
      </c>
      <c r="O22" s="223">
        <v>2</v>
      </c>
      <c r="P22" s="458">
        <v>2</v>
      </c>
      <c r="Q22" s="458">
        <v>1</v>
      </c>
      <c r="R22" s="458">
        <v>7</v>
      </c>
      <c r="S22" s="458">
        <v>2</v>
      </c>
      <c r="T22" s="458">
        <v>27</v>
      </c>
      <c r="U22" s="458">
        <v>53</v>
      </c>
      <c r="V22" s="458">
        <v>81</v>
      </c>
      <c r="W22" s="458">
        <v>112</v>
      </c>
      <c r="X22" s="458">
        <v>118</v>
      </c>
      <c r="Y22" s="439">
        <v>167</v>
      </c>
    </row>
    <row r="23" spans="1:25" ht="21" customHeight="1">
      <c r="A23" s="52" t="s">
        <v>35</v>
      </c>
      <c r="B23" s="481">
        <f t="shared" si="1"/>
        <v>449</v>
      </c>
      <c r="C23" s="482">
        <v>261</v>
      </c>
      <c r="D23" s="482">
        <v>188</v>
      </c>
      <c r="E23" s="109">
        <v>226</v>
      </c>
      <c r="F23" s="109">
        <v>57</v>
      </c>
      <c r="G23" s="109">
        <v>45</v>
      </c>
      <c r="H23" s="109">
        <v>54</v>
      </c>
      <c r="I23" s="109">
        <v>4</v>
      </c>
      <c r="J23" s="109">
        <v>26</v>
      </c>
      <c r="K23" s="109">
        <v>2</v>
      </c>
      <c r="L23" s="109">
        <v>11</v>
      </c>
      <c r="M23" s="109">
        <v>14</v>
      </c>
      <c r="N23" s="109">
        <v>1</v>
      </c>
      <c r="O23" s="109">
        <v>1</v>
      </c>
      <c r="P23" s="109">
        <v>0</v>
      </c>
      <c r="Q23" s="458">
        <v>4</v>
      </c>
      <c r="R23" s="458">
        <v>2</v>
      </c>
      <c r="S23" s="458">
        <v>2</v>
      </c>
      <c r="T23" s="458">
        <v>40</v>
      </c>
      <c r="U23" s="458">
        <v>58</v>
      </c>
      <c r="V23" s="458">
        <v>73</v>
      </c>
      <c r="W23" s="458">
        <v>90</v>
      </c>
      <c r="X23" s="458">
        <v>75</v>
      </c>
      <c r="Y23" s="439">
        <v>113</v>
      </c>
    </row>
    <row r="24" spans="1:25" ht="21" customHeight="1">
      <c r="A24" s="52" t="s">
        <v>36</v>
      </c>
      <c r="B24" s="481">
        <f t="shared" si="1"/>
        <v>791</v>
      </c>
      <c r="C24" s="482">
        <v>505</v>
      </c>
      <c r="D24" s="482">
        <v>286</v>
      </c>
      <c r="E24" s="109">
        <v>414</v>
      </c>
      <c r="F24" s="109">
        <v>80</v>
      </c>
      <c r="G24" s="109">
        <v>91</v>
      </c>
      <c r="H24" s="109">
        <v>64</v>
      </c>
      <c r="I24" s="109">
        <v>6</v>
      </c>
      <c r="J24" s="109">
        <v>58</v>
      </c>
      <c r="K24" s="109">
        <v>3</v>
      </c>
      <c r="L24" s="109">
        <v>39</v>
      </c>
      <c r="M24" s="109">
        <v>19</v>
      </c>
      <c r="N24" s="109">
        <v>4</v>
      </c>
      <c r="O24" s="223">
        <v>6</v>
      </c>
      <c r="P24" s="109">
        <v>0</v>
      </c>
      <c r="Q24" s="458">
        <v>2</v>
      </c>
      <c r="R24" s="458">
        <v>2</v>
      </c>
      <c r="S24" s="458">
        <v>3</v>
      </c>
      <c r="T24" s="458">
        <v>49</v>
      </c>
      <c r="U24" s="458">
        <v>109</v>
      </c>
      <c r="V24" s="458">
        <v>151</v>
      </c>
      <c r="W24" s="458">
        <v>140</v>
      </c>
      <c r="X24" s="458">
        <v>152</v>
      </c>
      <c r="Y24" s="439">
        <v>190</v>
      </c>
    </row>
    <row r="25" spans="1:25" ht="21" customHeight="1">
      <c r="A25" s="52" t="s">
        <v>37</v>
      </c>
      <c r="B25" s="481">
        <f t="shared" si="1"/>
        <v>839</v>
      </c>
      <c r="C25" s="482">
        <v>496</v>
      </c>
      <c r="D25" s="482">
        <v>343</v>
      </c>
      <c r="E25" s="109">
        <v>449</v>
      </c>
      <c r="F25" s="109">
        <v>103</v>
      </c>
      <c r="G25" s="109">
        <v>103</v>
      </c>
      <c r="H25" s="109">
        <v>76</v>
      </c>
      <c r="I25" s="109">
        <v>2</v>
      </c>
      <c r="J25" s="109">
        <v>46</v>
      </c>
      <c r="K25" s="109">
        <v>1</v>
      </c>
      <c r="L25" s="109">
        <v>28</v>
      </c>
      <c r="M25" s="109">
        <v>16</v>
      </c>
      <c r="N25" s="109">
        <v>2</v>
      </c>
      <c r="O25" s="223">
        <v>3</v>
      </c>
      <c r="P25" s="458">
        <v>2</v>
      </c>
      <c r="Q25" s="109">
        <v>0</v>
      </c>
      <c r="R25" s="458">
        <v>2</v>
      </c>
      <c r="S25" s="458">
        <v>6</v>
      </c>
      <c r="T25" s="458">
        <v>42</v>
      </c>
      <c r="U25" s="458">
        <v>106</v>
      </c>
      <c r="V25" s="458">
        <v>142</v>
      </c>
      <c r="W25" s="458">
        <v>126</v>
      </c>
      <c r="X25" s="458">
        <v>169</v>
      </c>
      <c r="Y25" s="439">
        <v>254</v>
      </c>
    </row>
    <row r="26" spans="1:25" ht="21" customHeight="1">
      <c r="A26" s="52" t="s">
        <v>38</v>
      </c>
      <c r="B26" s="481">
        <f t="shared" si="1"/>
        <v>413</v>
      </c>
      <c r="C26" s="482">
        <v>264</v>
      </c>
      <c r="D26" s="482">
        <v>149</v>
      </c>
      <c r="E26" s="109">
        <v>206</v>
      </c>
      <c r="F26" s="109">
        <v>55</v>
      </c>
      <c r="G26" s="109">
        <v>33</v>
      </c>
      <c r="H26" s="109">
        <v>36</v>
      </c>
      <c r="I26" s="109">
        <v>5</v>
      </c>
      <c r="J26" s="109">
        <v>31</v>
      </c>
      <c r="K26" s="109">
        <v>3</v>
      </c>
      <c r="L26" s="109">
        <v>24</v>
      </c>
      <c r="M26" s="109">
        <v>10</v>
      </c>
      <c r="N26" s="109">
        <v>0</v>
      </c>
      <c r="O26" s="223">
        <v>2</v>
      </c>
      <c r="P26" s="458">
        <v>3</v>
      </c>
      <c r="Q26" s="458">
        <v>1</v>
      </c>
      <c r="R26" s="109">
        <v>2</v>
      </c>
      <c r="S26" s="458">
        <v>2</v>
      </c>
      <c r="T26" s="458">
        <v>30</v>
      </c>
      <c r="U26" s="458">
        <v>63</v>
      </c>
      <c r="V26" s="458">
        <v>72</v>
      </c>
      <c r="W26" s="458">
        <v>63</v>
      </c>
      <c r="X26" s="458">
        <v>67</v>
      </c>
      <c r="Y26" s="439">
        <v>118</v>
      </c>
    </row>
    <row r="27" spans="1:25" ht="21" customHeight="1">
      <c r="A27" s="52" t="s">
        <v>39</v>
      </c>
      <c r="B27" s="481">
        <f t="shared" si="1"/>
        <v>520</v>
      </c>
      <c r="C27" s="482">
        <v>327</v>
      </c>
      <c r="D27" s="482">
        <v>193</v>
      </c>
      <c r="E27" s="109">
        <v>251</v>
      </c>
      <c r="F27" s="109">
        <v>54</v>
      </c>
      <c r="G27" s="109">
        <v>67</v>
      </c>
      <c r="H27" s="109">
        <v>48</v>
      </c>
      <c r="I27" s="109">
        <v>8</v>
      </c>
      <c r="J27" s="109">
        <v>42</v>
      </c>
      <c r="K27" s="109">
        <v>3</v>
      </c>
      <c r="L27" s="109">
        <v>22</v>
      </c>
      <c r="M27" s="109">
        <v>11</v>
      </c>
      <c r="N27" s="109">
        <v>2</v>
      </c>
      <c r="O27" s="223">
        <v>3</v>
      </c>
      <c r="P27" s="458">
        <v>0</v>
      </c>
      <c r="Q27" s="458">
        <v>1</v>
      </c>
      <c r="R27" s="458">
        <v>4</v>
      </c>
      <c r="S27" s="458">
        <v>4</v>
      </c>
      <c r="T27" s="458">
        <v>29</v>
      </c>
      <c r="U27" s="458">
        <v>63</v>
      </c>
      <c r="V27" s="458">
        <v>102</v>
      </c>
      <c r="W27" s="458">
        <v>80</v>
      </c>
      <c r="X27" s="458">
        <v>101</v>
      </c>
      <c r="Y27" s="439">
        <v>145</v>
      </c>
    </row>
    <row r="28" spans="1:25" ht="21" customHeight="1">
      <c r="A28" s="52" t="s">
        <v>98</v>
      </c>
      <c r="B28" s="481">
        <f t="shared" si="1"/>
        <v>1016</v>
      </c>
      <c r="C28" s="482">
        <v>612</v>
      </c>
      <c r="D28" s="482">
        <v>404</v>
      </c>
      <c r="E28" s="109">
        <v>529</v>
      </c>
      <c r="F28" s="109">
        <v>108</v>
      </c>
      <c r="G28" s="109">
        <v>104</v>
      </c>
      <c r="H28" s="109">
        <v>114</v>
      </c>
      <c r="I28" s="109">
        <v>10</v>
      </c>
      <c r="J28" s="109">
        <v>66</v>
      </c>
      <c r="K28" s="109">
        <v>5</v>
      </c>
      <c r="L28" s="109">
        <v>36</v>
      </c>
      <c r="M28" s="109">
        <v>27</v>
      </c>
      <c r="N28" s="109">
        <v>2</v>
      </c>
      <c r="O28" s="223">
        <v>3</v>
      </c>
      <c r="P28" s="458">
        <v>3</v>
      </c>
      <c r="Q28" s="458">
        <v>1</v>
      </c>
      <c r="R28" s="458">
        <v>5</v>
      </c>
      <c r="S28" s="458">
        <v>3</v>
      </c>
      <c r="T28" s="458">
        <v>67</v>
      </c>
      <c r="U28" s="458">
        <v>151</v>
      </c>
      <c r="V28" s="458">
        <v>156</v>
      </c>
      <c r="W28" s="458">
        <v>165</v>
      </c>
      <c r="X28" s="458">
        <v>200</v>
      </c>
      <c r="Y28" s="439">
        <v>277</v>
      </c>
    </row>
    <row r="29" spans="1:25" ht="21" customHeight="1">
      <c r="A29" s="52" t="s">
        <v>40</v>
      </c>
      <c r="B29" s="481">
        <f t="shared" si="1"/>
        <v>728</v>
      </c>
      <c r="C29" s="482">
        <v>433</v>
      </c>
      <c r="D29" s="482">
        <v>295</v>
      </c>
      <c r="E29" s="109">
        <v>398</v>
      </c>
      <c r="F29" s="109">
        <v>78</v>
      </c>
      <c r="G29" s="109">
        <v>75</v>
      </c>
      <c r="H29" s="109">
        <v>68</v>
      </c>
      <c r="I29" s="109">
        <v>5</v>
      </c>
      <c r="J29" s="109">
        <v>32</v>
      </c>
      <c r="K29" s="109">
        <v>0</v>
      </c>
      <c r="L29" s="109">
        <v>44</v>
      </c>
      <c r="M29" s="109">
        <v>16</v>
      </c>
      <c r="N29" s="109">
        <v>0</v>
      </c>
      <c r="O29" s="223">
        <v>2</v>
      </c>
      <c r="P29" s="458">
        <v>1</v>
      </c>
      <c r="Q29" s="109">
        <v>0</v>
      </c>
      <c r="R29" s="458">
        <v>6</v>
      </c>
      <c r="S29" s="458">
        <v>3</v>
      </c>
      <c r="T29" s="458">
        <v>36</v>
      </c>
      <c r="U29" s="458">
        <v>87</v>
      </c>
      <c r="V29" s="458">
        <v>132</v>
      </c>
      <c r="W29" s="458">
        <v>113</v>
      </c>
      <c r="X29" s="458">
        <v>164</v>
      </c>
      <c r="Y29" s="439">
        <v>196</v>
      </c>
    </row>
    <row r="30" spans="1:25" ht="15" customHeight="1">
      <c r="A30" s="9"/>
      <c r="B30" s="1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20.25" customHeight="1">
      <c r="A31" s="18" t="s">
        <v>283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</sheetData>
  <sheetProtection/>
  <mergeCells count="5">
    <mergeCell ref="A3:Y3"/>
    <mergeCell ref="A4:A5"/>
    <mergeCell ref="B4:D4"/>
    <mergeCell ref="E4:S4"/>
    <mergeCell ref="T4:Y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I24" sqref="I24"/>
    </sheetView>
  </sheetViews>
  <sheetFormatPr defaultColWidth="8.88671875" defaultRowHeight="13.5"/>
  <sheetData>
    <row r="1" spans="1:11" ht="13.5">
      <c r="A1" s="522" t="s">
        <v>875</v>
      </c>
      <c r="B1" s="48"/>
      <c r="C1" s="101"/>
      <c r="D1" s="48"/>
      <c r="E1" s="48"/>
      <c r="F1" s="48"/>
      <c r="G1" s="48"/>
      <c r="H1" s="48"/>
      <c r="I1" s="48"/>
      <c r="J1" s="48"/>
      <c r="K1" s="48"/>
    </row>
    <row r="2" spans="1:11" ht="13.5">
      <c r="A2" s="162" t="s">
        <v>441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3.5">
      <c r="A4" s="156" t="s">
        <v>790</v>
      </c>
      <c r="B4" s="157"/>
      <c r="C4" s="157"/>
      <c r="D4" s="157"/>
      <c r="E4" s="157"/>
      <c r="F4" s="157"/>
      <c r="G4" s="157"/>
      <c r="H4" s="157"/>
      <c r="I4" s="156" t="s">
        <v>441</v>
      </c>
      <c r="J4" s="157"/>
      <c r="K4" s="157"/>
    </row>
    <row r="5" spans="1:11" ht="13.5">
      <c r="A5" s="492" t="s">
        <v>792</v>
      </c>
      <c r="B5" s="433" t="s">
        <v>441</v>
      </c>
      <c r="C5" s="391" t="s">
        <v>791</v>
      </c>
      <c r="D5" s="391" t="s">
        <v>193</v>
      </c>
      <c r="E5" s="434"/>
      <c r="F5" s="528" t="s">
        <v>793</v>
      </c>
      <c r="G5" s="505"/>
      <c r="H5" s="532"/>
      <c r="I5" s="528" t="s">
        <v>794</v>
      </c>
      <c r="J5" s="505"/>
      <c r="K5" s="505"/>
    </row>
    <row r="6" spans="1:11" ht="13.5">
      <c r="A6" s="492"/>
      <c r="B6" s="543" t="s">
        <v>795</v>
      </c>
      <c r="C6" s="543" t="s">
        <v>796</v>
      </c>
      <c r="D6" s="543" t="s">
        <v>797</v>
      </c>
      <c r="E6" s="534" t="s">
        <v>798</v>
      </c>
      <c r="F6" s="543" t="s">
        <v>796</v>
      </c>
      <c r="G6" s="543" t="s">
        <v>797</v>
      </c>
      <c r="H6" s="534" t="s">
        <v>798</v>
      </c>
      <c r="I6" s="543" t="s">
        <v>796</v>
      </c>
      <c r="J6" s="543" t="s">
        <v>797</v>
      </c>
      <c r="K6" s="535" t="s">
        <v>798</v>
      </c>
    </row>
    <row r="7" spans="1:11" ht="13.5">
      <c r="A7" s="492"/>
      <c r="B7" s="543"/>
      <c r="C7" s="543"/>
      <c r="D7" s="543"/>
      <c r="E7" s="534"/>
      <c r="F7" s="543"/>
      <c r="G7" s="543"/>
      <c r="H7" s="534"/>
      <c r="I7" s="543"/>
      <c r="J7" s="543"/>
      <c r="K7" s="535"/>
    </row>
    <row r="8" spans="1:11" ht="20.25" customHeight="1">
      <c r="A8" s="277" t="s">
        <v>789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</row>
    <row r="9" spans="1:11" ht="13.5">
      <c r="A9" s="385"/>
      <c r="B9" s="386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3.5">
      <c r="A10" s="162" t="s">
        <v>799</v>
      </c>
      <c r="B10" s="48"/>
      <c r="C10" s="48"/>
      <c r="D10" s="48"/>
      <c r="E10" s="162" t="s">
        <v>441</v>
      </c>
      <c r="F10" s="48"/>
      <c r="G10" s="48"/>
      <c r="H10" s="162"/>
      <c r="I10" s="48"/>
      <c r="J10" s="48"/>
      <c r="K10" s="162"/>
    </row>
  </sheetData>
  <mergeCells count="13">
    <mergeCell ref="K6:K7"/>
    <mergeCell ref="A5:A7"/>
    <mergeCell ref="F5:H5"/>
    <mergeCell ref="I5:K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20" sqref="L20"/>
    </sheetView>
  </sheetViews>
  <sheetFormatPr defaultColWidth="8.88671875" defaultRowHeight="13.5"/>
  <cols>
    <col min="1" max="1" width="7.5546875" style="0" customWidth="1"/>
    <col min="2" max="2" width="8.6640625" style="0" customWidth="1"/>
    <col min="3" max="5" width="5.10546875" style="0" customWidth="1"/>
    <col min="6" max="6" width="7.6640625" style="0" customWidth="1"/>
    <col min="7" max="7" width="5.77734375" style="0" customWidth="1"/>
    <col min="8" max="9" width="5.10546875" style="0" customWidth="1"/>
    <col min="10" max="10" width="6.77734375" style="0" customWidth="1"/>
    <col min="11" max="12" width="5.10546875" style="0" customWidth="1"/>
    <col min="13" max="13" width="7.10546875" style="0" customWidth="1"/>
    <col min="14" max="14" width="5.77734375" style="0" customWidth="1"/>
  </cols>
  <sheetData>
    <row r="1" spans="1:13" ht="20.25" customHeight="1">
      <c r="A1" s="558" t="s">
        <v>853</v>
      </c>
      <c r="B1" s="558"/>
      <c r="C1" s="558"/>
      <c r="D1" s="558"/>
      <c r="E1" s="558"/>
      <c r="F1" s="558"/>
      <c r="G1" s="82"/>
      <c r="H1" s="82"/>
      <c r="I1" s="82"/>
      <c r="J1" s="82"/>
      <c r="K1" s="82"/>
      <c r="L1" s="82"/>
      <c r="M1" s="82"/>
    </row>
    <row r="2" spans="1:6" ht="15" customHeight="1">
      <c r="A2" s="59"/>
      <c r="B2" s="60"/>
      <c r="C2" s="60"/>
      <c r="D2" s="61"/>
      <c r="E2" s="60"/>
      <c r="F2" s="60"/>
    </row>
    <row r="3" spans="1:13" ht="20.25" customHeight="1">
      <c r="A3" s="542" t="s">
        <v>579</v>
      </c>
      <c r="B3" s="670"/>
      <c r="C3" s="670"/>
      <c r="D3" s="670"/>
      <c r="E3" s="670"/>
      <c r="F3" s="670"/>
      <c r="G3" s="670"/>
      <c r="H3" s="212"/>
      <c r="I3" s="212"/>
      <c r="J3" s="212"/>
      <c r="K3" s="212"/>
      <c r="L3" s="212"/>
      <c r="M3" s="212"/>
    </row>
    <row r="4" spans="1:13" s="45" customFormat="1" ht="20.25" customHeight="1">
      <c r="A4" s="669" t="s">
        <v>45</v>
      </c>
      <c r="B4" s="668" t="s">
        <v>864</v>
      </c>
      <c r="C4" s="671" t="s">
        <v>462</v>
      </c>
      <c r="D4" s="580"/>
      <c r="E4" s="580"/>
      <c r="F4" s="580"/>
      <c r="G4" s="581"/>
      <c r="H4" s="81"/>
      <c r="I4" s="580" t="s">
        <v>463</v>
      </c>
      <c r="J4" s="580"/>
      <c r="K4" s="580"/>
      <c r="L4" s="580"/>
      <c r="M4" s="580"/>
    </row>
    <row r="5" spans="1:13" s="45" customFormat="1" ht="17.25" customHeight="1">
      <c r="A5" s="669"/>
      <c r="B5" s="669"/>
      <c r="C5" s="669" t="s">
        <v>449</v>
      </c>
      <c r="D5" s="668" t="s">
        <v>458</v>
      </c>
      <c r="E5" s="669" t="s">
        <v>450</v>
      </c>
      <c r="F5" s="668" t="s">
        <v>454</v>
      </c>
      <c r="G5" s="668" t="s">
        <v>459</v>
      </c>
      <c r="H5" s="669" t="s">
        <v>451</v>
      </c>
      <c r="I5" s="669"/>
      <c r="J5" s="669"/>
      <c r="K5" s="669" t="s">
        <v>452</v>
      </c>
      <c r="L5" s="669"/>
      <c r="M5" s="671"/>
    </row>
    <row r="6" spans="1:13" s="45" customFormat="1" ht="34.5" customHeight="1">
      <c r="A6" s="669"/>
      <c r="B6" s="669"/>
      <c r="C6" s="669"/>
      <c r="D6" s="669"/>
      <c r="E6" s="669"/>
      <c r="F6" s="669"/>
      <c r="G6" s="669"/>
      <c r="H6" s="77" t="s">
        <v>455</v>
      </c>
      <c r="I6" s="77" t="s">
        <v>456</v>
      </c>
      <c r="J6" s="77" t="s">
        <v>461</v>
      </c>
      <c r="K6" s="78" t="s">
        <v>460</v>
      </c>
      <c r="L6" s="77" t="s">
        <v>453</v>
      </c>
      <c r="M6" s="78" t="s">
        <v>457</v>
      </c>
    </row>
    <row r="7" spans="1:13" s="45" customFormat="1" ht="30" customHeight="1">
      <c r="A7" s="79" t="s">
        <v>183</v>
      </c>
      <c r="B7" s="110">
        <v>5</v>
      </c>
      <c r="C7" s="110">
        <v>0</v>
      </c>
      <c r="D7" s="110">
        <v>0</v>
      </c>
      <c r="E7" s="110">
        <v>0</v>
      </c>
      <c r="F7" s="110">
        <v>1</v>
      </c>
      <c r="G7" s="110">
        <v>4</v>
      </c>
      <c r="H7" s="110">
        <v>4</v>
      </c>
      <c r="I7" s="110">
        <v>0</v>
      </c>
      <c r="J7" s="110">
        <v>0</v>
      </c>
      <c r="K7" s="213">
        <v>1</v>
      </c>
      <c r="L7" s="110">
        <v>0</v>
      </c>
      <c r="M7" s="213">
        <v>0</v>
      </c>
    </row>
    <row r="8" spans="1:13" s="45" customFormat="1" ht="30" customHeight="1">
      <c r="A8" s="79" t="s">
        <v>363</v>
      </c>
      <c r="B8" s="110">
        <v>4</v>
      </c>
      <c r="C8" s="110">
        <v>0</v>
      </c>
      <c r="D8" s="110">
        <v>0</v>
      </c>
      <c r="E8" s="110">
        <v>0</v>
      </c>
      <c r="F8" s="110">
        <v>0</v>
      </c>
      <c r="G8" s="110">
        <v>4</v>
      </c>
      <c r="H8" s="110">
        <v>4</v>
      </c>
      <c r="I8" s="110">
        <v>0</v>
      </c>
      <c r="J8" s="110">
        <v>0</v>
      </c>
      <c r="K8" s="213">
        <v>0</v>
      </c>
      <c r="L8" s="110">
        <v>0</v>
      </c>
      <c r="M8" s="213">
        <v>0</v>
      </c>
    </row>
    <row r="9" spans="1:13" s="45" customFormat="1" ht="30" customHeight="1">
      <c r="A9" s="80" t="s">
        <v>472</v>
      </c>
      <c r="B9" s="110">
        <v>8</v>
      </c>
      <c r="C9" s="110">
        <v>0</v>
      </c>
      <c r="D9" s="110">
        <v>0</v>
      </c>
      <c r="E9" s="110">
        <v>0</v>
      </c>
      <c r="F9" s="110">
        <v>0</v>
      </c>
      <c r="G9" s="110">
        <v>8</v>
      </c>
      <c r="H9" s="110">
        <v>8</v>
      </c>
      <c r="I9" s="110">
        <v>0</v>
      </c>
      <c r="J9" s="110">
        <v>0</v>
      </c>
      <c r="K9" s="213">
        <v>0</v>
      </c>
      <c r="L9" s="110">
        <v>0</v>
      </c>
      <c r="M9" s="213">
        <v>0</v>
      </c>
    </row>
    <row r="10" spans="1:13" s="45" customFormat="1" ht="30" customHeight="1">
      <c r="A10" s="79" t="s">
        <v>763</v>
      </c>
      <c r="B10" s="451">
        <f>SUM(C10:G10)</f>
        <v>11</v>
      </c>
      <c r="C10" s="451">
        <v>2</v>
      </c>
      <c r="D10" s="451">
        <v>4</v>
      </c>
      <c r="E10" s="451">
        <v>0</v>
      </c>
      <c r="F10" s="451">
        <v>0</v>
      </c>
      <c r="G10" s="451">
        <v>5</v>
      </c>
      <c r="H10" s="451">
        <v>5</v>
      </c>
      <c r="I10" s="451">
        <v>0</v>
      </c>
      <c r="J10" s="451">
        <v>0</v>
      </c>
      <c r="K10" s="451">
        <v>3</v>
      </c>
      <c r="L10" s="451">
        <v>3</v>
      </c>
      <c r="M10" s="460">
        <v>0</v>
      </c>
    </row>
    <row r="11" spans="1:14" ht="1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ht="20.25" customHeight="1">
      <c r="A12" s="18" t="s">
        <v>283</v>
      </c>
    </row>
  </sheetData>
  <sheetProtection/>
  <mergeCells count="13">
    <mergeCell ref="I4:M4"/>
    <mergeCell ref="H5:J5"/>
    <mergeCell ref="A1:F1"/>
    <mergeCell ref="A3:G3"/>
    <mergeCell ref="K5:M5"/>
    <mergeCell ref="C4:G4"/>
    <mergeCell ref="A4:A6"/>
    <mergeCell ref="B4:B6"/>
    <mergeCell ref="F5:F6"/>
    <mergeCell ref="G5:G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7" sqref="H27"/>
    </sheetView>
  </sheetViews>
  <sheetFormatPr defaultColWidth="8.88671875" defaultRowHeight="13.5"/>
  <sheetData>
    <row r="1" spans="1:9" ht="20.25" customHeight="1">
      <c r="A1" s="146" t="s">
        <v>854</v>
      </c>
      <c r="B1" s="5"/>
      <c r="C1" s="5"/>
      <c r="D1" s="47"/>
      <c r="E1" s="48"/>
      <c r="F1" s="48"/>
      <c r="G1" s="48"/>
      <c r="H1" s="49"/>
      <c r="I1" s="49"/>
    </row>
    <row r="2" spans="1:9" ht="15" customHeight="1">
      <c r="A2" s="5"/>
      <c r="B2" s="5"/>
      <c r="C2" s="5"/>
      <c r="D2" s="47"/>
      <c r="E2" s="48"/>
      <c r="F2" s="48"/>
      <c r="G2" s="48"/>
      <c r="H2" s="49"/>
      <c r="I2" s="49"/>
    </row>
    <row r="3" spans="1:9" ht="20.25" customHeight="1">
      <c r="A3" s="672" t="s">
        <v>12</v>
      </c>
      <c r="B3" s="672"/>
      <c r="C3" s="672"/>
      <c r="D3" s="672"/>
      <c r="E3" s="672"/>
      <c r="F3" s="672"/>
      <c r="G3" s="672"/>
      <c r="H3" s="672"/>
      <c r="I3" s="672"/>
    </row>
    <row r="4" spans="1:9" ht="24.75" customHeight="1">
      <c r="A4" s="667" t="s">
        <v>254</v>
      </c>
      <c r="B4" s="642" t="s">
        <v>255</v>
      </c>
      <c r="C4" s="646"/>
      <c r="D4" s="645" t="s">
        <v>256</v>
      </c>
      <c r="E4" s="645"/>
      <c r="F4" s="645" t="s">
        <v>257</v>
      </c>
      <c r="G4" s="645"/>
      <c r="H4" s="645" t="s">
        <v>258</v>
      </c>
      <c r="I4" s="642"/>
    </row>
    <row r="5" spans="1:9" ht="24.75" customHeight="1">
      <c r="A5" s="667"/>
      <c r="B5" s="24" t="s">
        <v>259</v>
      </c>
      <c r="C5" s="24" t="s">
        <v>260</v>
      </c>
      <c r="D5" s="24" t="s">
        <v>261</v>
      </c>
      <c r="E5" s="24" t="s">
        <v>260</v>
      </c>
      <c r="F5" s="24" t="s">
        <v>259</v>
      </c>
      <c r="G5" s="24" t="s">
        <v>260</v>
      </c>
      <c r="H5" s="24" t="s">
        <v>261</v>
      </c>
      <c r="I5" s="22" t="s">
        <v>260</v>
      </c>
    </row>
    <row r="6" spans="1:9" ht="25.5" customHeight="1">
      <c r="A6" s="12" t="s">
        <v>263</v>
      </c>
      <c r="B6" s="99">
        <v>1204</v>
      </c>
      <c r="C6" s="99">
        <v>3226</v>
      </c>
      <c r="D6" s="99">
        <v>497</v>
      </c>
      <c r="E6" s="99">
        <v>1217</v>
      </c>
      <c r="F6" s="99">
        <v>707</v>
      </c>
      <c r="G6" s="99">
        <v>2009</v>
      </c>
      <c r="H6" s="102" t="s">
        <v>262</v>
      </c>
      <c r="I6" s="100" t="s">
        <v>262</v>
      </c>
    </row>
    <row r="7" spans="1:9" ht="25.5" customHeight="1">
      <c r="A7" s="17" t="s">
        <v>264</v>
      </c>
      <c r="B7" s="99">
        <v>1240</v>
      </c>
      <c r="C7" s="99">
        <v>3274</v>
      </c>
      <c r="D7" s="99">
        <v>545</v>
      </c>
      <c r="E7" s="99">
        <v>1384</v>
      </c>
      <c r="F7" s="99">
        <v>695</v>
      </c>
      <c r="G7" s="99">
        <v>1890</v>
      </c>
      <c r="H7" s="99">
        <v>0</v>
      </c>
      <c r="I7" s="204">
        <v>0</v>
      </c>
    </row>
    <row r="8" spans="1:9" ht="25.5" customHeight="1">
      <c r="A8" s="17" t="s">
        <v>265</v>
      </c>
      <c r="B8" s="99">
        <v>1267</v>
      </c>
      <c r="C8" s="99">
        <v>3382</v>
      </c>
      <c r="D8" s="99">
        <v>582</v>
      </c>
      <c r="E8" s="99">
        <v>1471</v>
      </c>
      <c r="F8" s="99">
        <v>685</v>
      </c>
      <c r="G8" s="99">
        <v>1911</v>
      </c>
      <c r="H8" s="99">
        <v>0</v>
      </c>
      <c r="I8" s="204">
        <v>0</v>
      </c>
    </row>
    <row r="9" spans="1:9" ht="25.5" customHeight="1">
      <c r="A9" s="17" t="s">
        <v>363</v>
      </c>
      <c r="B9" s="197">
        <v>1400</v>
      </c>
      <c r="C9" s="197">
        <v>3710</v>
      </c>
      <c r="D9" s="197">
        <v>653</v>
      </c>
      <c r="E9" s="197">
        <v>1655</v>
      </c>
      <c r="F9" s="197">
        <v>747</v>
      </c>
      <c r="G9" s="197">
        <v>2055</v>
      </c>
      <c r="H9" s="99">
        <v>0</v>
      </c>
      <c r="I9" s="204">
        <v>0</v>
      </c>
    </row>
    <row r="10" spans="1:9" ht="25.5" customHeight="1">
      <c r="A10" s="11" t="s">
        <v>472</v>
      </c>
      <c r="B10" s="99">
        <v>1346</v>
      </c>
      <c r="C10" s="99">
        <v>3461</v>
      </c>
      <c r="D10" s="99">
        <v>733</v>
      </c>
      <c r="E10" s="99">
        <v>1817</v>
      </c>
      <c r="F10" s="99">
        <v>613</v>
      </c>
      <c r="G10" s="99">
        <v>1644</v>
      </c>
      <c r="H10" s="99">
        <v>0</v>
      </c>
      <c r="I10" s="204">
        <v>0</v>
      </c>
    </row>
    <row r="11" spans="1:9" ht="25.5" customHeight="1">
      <c r="A11" s="4" t="s">
        <v>763</v>
      </c>
      <c r="B11" s="99">
        <v>1259</v>
      </c>
      <c r="C11" s="99">
        <v>3233</v>
      </c>
      <c r="D11" s="435">
        <v>962</v>
      </c>
      <c r="E11" s="435">
        <v>2328</v>
      </c>
      <c r="F11" s="435">
        <v>297</v>
      </c>
      <c r="G11" s="435">
        <v>905</v>
      </c>
      <c r="H11" s="435">
        <v>0</v>
      </c>
      <c r="I11" s="436">
        <v>0</v>
      </c>
    </row>
    <row r="12" spans="1:9" ht="15" customHeight="1">
      <c r="A12" s="83"/>
      <c r="B12" s="50"/>
      <c r="C12" s="51"/>
      <c r="D12" s="50"/>
      <c r="E12" s="51"/>
      <c r="F12" s="51"/>
      <c r="G12" s="51"/>
      <c r="H12" s="51"/>
      <c r="I12" s="51"/>
    </row>
    <row r="13" spans="1:9" ht="25.5" customHeight="1">
      <c r="A13" s="33" t="s">
        <v>266</v>
      </c>
      <c r="B13" s="475">
        <v>61</v>
      </c>
      <c r="C13" s="475">
        <v>156</v>
      </c>
      <c r="D13" s="224">
        <v>48</v>
      </c>
      <c r="E13" s="475">
        <v>116</v>
      </c>
      <c r="F13" s="475">
        <v>13</v>
      </c>
      <c r="G13" s="483">
        <f aca="true" t="shared" si="0" ref="G13:G29">(C13-E13)</f>
        <v>40</v>
      </c>
      <c r="H13" s="435">
        <v>0</v>
      </c>
      <c r="I13" s="436">
        <v>0</v>
      </c>
    </row>
    <row r="14" spans="1:9" ht="25.5" customHeight="1">
      <c r="A14" s="33" t="s">
        <v>267</v>
      </c>
      <c r="B14" s="475">
        <v>107</v>
      </c>
      <c r="C14" s="475">
        <v>272</v>
      </c>
      <c r="D14" s="224">
        <v>73</v>
      </c>
      <c r="E14" s="475">
        <v>189</v>
      </c>
      <c r="F14" s="451">
        <v>34</v>
      </c>
      <c r="G14" s="483">
        <f t="shared" si="0"/>
        <v>83</v>
      </c>
      <c r="H14" s="435">
        <v>0</v>
      </c>
      <c r="I14" s="436">
        <v>0</v>
      </c>
    </row>
    <row r="15" spans="1:9" ht="25.5" customHeight="1">
      <c r="A15" s="33" t="s">
        <v>268</v>
      </c>
      <c r="B15" s="475">
        <v>86</v>
      </c>
      <c r="C15" s="475">
        <v>235</v>
      </c>
      <c r="D15" s="224">
        <v>69</v>
      </c>
      <c r="E15" s="475">
        <v>176</v>
      </c>
      <c r="F15" s="451">
        <v>17</v>
      </c>
      <c r="G15" s="483">
        <f t="shared" si="0"/>
        <v>59</v>
      </c>
      <c r="H15" s="435">
        <v>0</v>
      </c>
      <c r="I15" s="436">
        <v>0</v>
      </c>
    </row>
    <row r="16" spans="1:9" ht="25.5" customHeight="1">
      <c r="A16" s="33" t="s">
        <v>269</v>
      </c>
      <c r="B16" s="475">
        <v>111</v>
      </c>
      <c r="C16" s="475">
        <v>277</v>
      </c>
      <c r="D16" s="224">
        <v>73</v>
      </c>
      <c r="E16" s="475">
        <v>174</v>
      </c>
      <c r="F16" s="451">
        <v>38</v>
      </c>
      <c r="G16" s="483">
        <f t="shared" si="0"/>
        <v>103</v>
      </c>
      <c r="H16" s="435">
        <v>0</v>
      </c>
      <c r="I16" s="436">
        <v>0</v>
      </c>
    </row>
    <row r="17" spans="1:9" ht="25.5" customHeight="1">
      <c r="A17" s="33" t="s">
        <v>270</v>
      </c>
      <c r="B17" s="475">
        <v>69</v>
      </c>
      <c r="C17" s="475">
        <v>184</v>
      </c>
      <c r="D17" s="224">
        <v>59</v>
      </c>
      <c r="E17" s="475">
        <v>143</v>
      </c>
      <c r="F17" s="451">
        <v>10</v>
      </c>
      <c r="G17" s="483">
        <f t="shared" si="0"/>
        <v>41</v>
      </c>
      <c r="H17" s="435">
        <v>0</v>
      </c>
      <c r="I17" s="436">
        <v>0</v>
      </c>
    </row>
    <row r="18" spans="1:9" ht="25.5" customHeight="1">
      <c r="A18" s="33" t="s">
        <v>271</v>
      </c>
      <c r="B18" s="475">
        <v>79</v>
      </c>
      <c r="C18" s="475">
        <v>200</v>
      </c>
      <c r="D18" s="224">
        <v>59</v>
      </c>
      <c r="E18" s="475">
        <v>136</v>
      </c>
      <c r="F18" s="451">
        <v>20</v>
      </c>
      <c r="G18" s="483">
        <f t="shared" si="0"/>
        <v>64</v>
      </c>
      <c r="H18" s="435">
        <v>0</v>
      </c>
      <c r="I18" s="436">
        <v>0</v>
      </c>
    </row>
    <row r="19" spans="1:9" ht="25.5" customHeight="1">
      <c r="A19" s="33" t="s">
        <v>272</v>
      </c>
      <c r="B19" s="475">
        <v>42</v>
      </c>
      <c r="C19" s="475">
        <v>92</v>
      </c>
      <c r="D19" s="224">
        <v>33</v>
      </c>
      <c r="E19" s="475">
        <v>80</v>
      </c>
      <c r="F19" s="451">
        <v>9</v>
      </c>
      <c r="G19" s="483">
        <f t="shared" si="0"/>
        <v>12</v>
      </c>
      <c r="H19" s="435">
        <v>0</v>
      </c>
      <c r="I19" s="436">
        <v>0</v>
      </c>
    </row>
    <row r="20" spans="1:9" ht="25.5" customHeight="1">
      <c r="A20" s="33" t="s">
        <v>273</v>
      </c>
      <c r="B20" s="475">
        <v>68</v>
      </c>
      <c r="C20" s="475">
        <v>177</v>
      </c>
      <c r="D20" s="224">
        <v>51</v>
      </c>
      <c r="E20" s="475">
        <v>127</v>
      </c>
      <c r="F20" s="451">
        <v>17</v>
      </c>
      <c r="G20" s="483">
        <f t="shared" si="0"/>
        <v>50</v>
      </c>
      <c r="H20" s="435">
        <v>0</v>
      </c>
      <c r="I20" s="436">
        <v>0</v>
      </c>
    </row>
    <row r="21" spans="1:9" ht="25.5" customHeight="1">
      <c r="A21" s="33" t="s">
        <v>274</v>
      </c>
      <c r="B21" s="475">
        <v>81</v>
      </c>
      <c r="C21" s="475">
        <v>211</v>
      </c>
      <c r="D21" s="475">
        <v>64</v>
      </c>
      <c r="E21" s="475">
        <v>155</v>
      </c>
      <c r="F21" s="451">
        <v>17</v>
      </c>
      <c r="G21" s="483">
        <f t="shared" si="0"/>
        <v>56</v>
      </c>
      <c r="H21" s="435">
        <v>0</v>
      </c>
      <c r="I21" s="436">
        <v>0</v>
      </c>
    </row>
    <row r="22" spans="1:9" ht="25.5" customHeight="1">
      <c r="A22" s="33" t="s">
        <v>275</v>
      </c>
      <c r="B22" s="475">
        <v>64</v>
      </c>
      <c r="C22" s="475">
        <v>171</v>
      </c>
      <c r="D22" s="475">
        <v>44</v>
      </c>
      <c r="E22" s="475">
        <v>117</v>
      </c>
      <c r="F22" s="451">
        <v>20</v>
      </c>
      <c r="G22" s="483">
        <f t="shared" si="0"/>
        <v>54</v>
      </c>
      <c r="H22" s="435">
        <v>0</v>
      </c>
      <c r="I22" s="436">
        <v>0</v>
      </c>
    </row>
    <row r="23" spans="1:9" ht="25.5" customHeight="1">
      <c r="A23" s="33" t="s">
        <v>276</v>
      </c>
      <c r="B23" s="475">
        <v>51</v>
      </c>
      <c r="C23" s="475">
        <v>130</v>
      </c>
      <c r="D23" s="475">
        <v>46</v>
      </c>
      <c r="E23" s="475">
        <v>111</v>
      </c>
      <c r="F23" s="451">
        <v>5</v>
      </c>
      <c r="G23" s="483">
        <f t="shared" si="0"/>
        <v>19</v>
      </c>
      <c r="H23" s="435">
        <v>0</v>
      </c>
      <c r="I23" s="436">
        <v>0</v>
      </c>
    </row>
    <row r="24" spans="1:9" ht="25.5" customHeight="1">
      <c r="A24" s="33" t="s">
        <v>277</v>
      </c>
      <c r="B24" s="475">
        <v>109</v>
      </c>
      <c r="C24" s="475">
        <v>270</v>
      </c>
      <c r="D24" s="475">
        <v>81</v>
      </c>
      <c r="E24" s="475">
        <v>131</v>
      </c>
      <c r="F24" s="451">
        <v>28</v>
      </c>
      <c r="G24" s="483">
        <f t="shared" si="0"/>
        <v>139</v>
      </c>
      <c r="H24" s="435">
        <v>0</v>
      </c>
      <c r="I24" s="436">
        <v>0</v>
      </c>
    </row>
    <row r="25" spans="1:9" ht="25.5" customHeight="1">
      <c r="A25" s="33" t="s">
        <v>278</v>
      </c>
      <c r="B25" s="475">
        <v>61</v>
      </c>
      <c r="C25" s="475">
        <v>204</v>
      </c>
      <c r="D25" s="475">
        <v>44</v>
      </c>
      <c r="E25" s="475">
        <v>163</v>
      </c>
      <c r="F25" s="451">
        <v>17</v>
      </c>
      <c r="G25" s="483">
        <f t="shared" si="0"/>
        <v>41</v>
      </c>
      <c r="H25" s="435">
        <v>0</v>
      </c>
      <c r="I25" s="436">
        <v>0</v>
      </c>
    </row>
    <row r="26" spans="1:9" ht="25.5" customHeight="1">
      <c r="A26" s="33" t="s">
        <v>279</v>
      </c>
      <c r="B26" s="475">
        <v>29</v>
      </c>
      <c r="C26" s="475">
        <v>79</v>
      </c>
      <c r="D26" s="475">
        <v>21</v>
      </c>
      <c r="E26" s="475">
        <v>83</v>
      </c>
      <c r="F26" s="451">
        <v>8</v>
      </c>
      <c r="G26" s="483">
        <f t="shared" si="0"/>
        <v>-4</v>
      </c>
      <c r="H26" s="435">
        <v>0</v>
      </c>
      <c r="I26" s="436">
        <v>0</v>
      </c>
    </row>
    <row r="27" spans="1:9" ht="25.5" customHeight="1">
      <c r="A27" s="33" t="s">
        <v>280</v>
      </c>
      <c r="B27" s="475">
        <v>45</v>
      </c>
      <c r="C27" s="475">
        <v>117</v>
      </c>
      <c r="D27" s="475">
        <v>39</v>
      </c>
      <c r="E27" s="475">
        <v>107</v>
      </c>
      <c r="F27" s="451">
        <v>6</v>
      </c>
      <c r="G27" s="483">
        <f t="shared" si="0"/>
        <v>10</v>
      </c>
      <c r="H27" s="435">
        <v>0</v>
      </c>
      <c r="I27" s="436">
        <v>0</v>
      </c>
    </row>
    <row r="28" spans="1:9" ht="25.5" customHeight="1">
      <c r="A28" s="33" t="s">
        <v>281</v>
      </c>
      <c r="B28" s="475">
        <v>122</v>
      </c>
      <c r="C28" s="475">
        <v>273</v>
      </c>
      <c r="D28" s="475">
        <v>88</v>
      </c>
      <c r="E28" s="475">
        <v>172</v>
      </c>
      <c r="F28" s="451">
        <v>34</v>
      </c>
      <c r="G28" s="483">
        <f t="shared" si="0"/>
        <v>101</v>
      </c>
      <c r="H28" s="435">
        <v>0</v>
      </c>
      <c r="I28" s="436">
        <v>0</v>
      </c>
    </row>
    <row r="29" spans="1:9" ht="25.5" customHeight="1">
      <c r="A29" s="33" t="s">
        <v>282</v>
      </c>
      <c r="B29" s="475">
        <v>74</v>
      </c>
      <c r="C29" s="475">
        <v>185</v>
      </c>
      <c r="D29" s="475">
        <v>70</v>
      </c>
      <c r="E29" s="475">
        <v>148</v>
      </c>
      <c r="F29" s="451">
        <v>4</v>
      </c>
      <c r="G29" s="483">
        <f t="shared" si="0"/>
        <v>37</v>
      </c>
      <c r="H29" s="435">
        <v>0</v>
      </c>
      <c r="I29" s="436">
        <v>0</v>
      </c>
    </row>
    <row r="30" spans="1:9" ht="15" customHeight="1">
      <c r="A30" s="225"/>
      <c r="B30" s="136"/>
      <c r="C30" s="136"/>
      <c r="D30" s="136"/>
      <c r="E30" s="136"/>
      <c r="F30" s="136"/>
      <c r="G30" s="136"/>
      <c r="H30" s="226"/>
      <c r="I30" s="226"/>
    </row>
    <row r="31" spans="1:9" ht="20.25" customHeight="1">
      <c r="A31" s="251" t="s">
        <v>754</v>
      </c>
      <c r="B31" s="207"/>
      <c r="C31" s="227"/>
      <c r="D31" s="227"/>
      <c r="E31" s="227"/>
      <c r="F31" s="227"/>
      <c r="G31" s="228"/>
      <c r="H31" s="229"/>
      <c r="I31" s="229"/>
    </row>
    <row r="32" spans="1:9" ht="24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24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24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ht="24.75" customHeight="1"/>
  </sheetData>
  <sheetProtection/>
  <mergeCells count="6">
    <mergeCell ref="A3:I3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L35" sqref="L35"/>
    </sheetView>
  </sheetViews>
  <sheetFormatPr defaultColWidth="8.88671875" defaultRowHeight="13.5"/>
  <sheetData>
    <row r="1" spans="1:28" ht="13.5">
      <c r="A1" s="522" t="s">
        <v>855</v>
      </c>
      <c r="B1" s="16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3.5">
      <c r="A2" s="49" t="s">
        <v>813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3.5">
      <c r="A3" s="388" t="s">
        <v>807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>
      <c r="A4" s="571" t="s">
        <v>874</v>
      </c>
      <c r="B4" s="543" t="s">
        <v>814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 t="s">
        <v>815</v>
      </c>
      <c r="O4" s="543"/>
      <c r="P4" s="543"/>
      <c r="Q4" s="543"/>
      <c r="R4" s="543"/>
      <c r="S4" s="543"/>
      <c r="T4" s="543" t="s">
        <v>816</v>
      </c>
      <c r="U4" s="543"/>
      <c r="V4" s="543"/>
      <c r="W4" s="543"/>
      <c r="X4" s="543"/>
      <c r="Y4" s="543"/>
      <c r="Z4" s="543"/>
      <c r="AA4" s="543"/>
      <c r="AB4" s="528"/>
    </row>
    <row r="5" spans="1:28" ht="13.5">
      <c r="A5" s="601"/>
      <c r="B5" s="543" t="s">
        <v>817</v>
      </c>
      <c r="C5" s="543"/>
      <c r="D5" s="543"/>
      <c r="E5" s="543"/>
      <c r="F5" s="543" t="s">
        <v>818</v>
      </c>
      <c r="G5" s="543"/>
      <c r="H5" s="543"/>
      <c r="I5" s="543"/>
      <c r="J5" s="543" t="s">
        <v>819</v>
      </c>
      <c r="K5" s="543"/>
      <c r="L5" s="543"/>
      <c r="M5" s="543"/>
      <c r="N5" s="543" t="s">
        <v>817</v>
      </c>
      <c r="O5" s="543"/>
      <c r="P5" s="543" t="s">
        <v>820</v>
      </c>
      <c r="Q5" s="543"/>
      <c r="R5" s="543" t="s">
        <v>821</v>
      </c>
      <c r="S5" s="543" t="s">
        <v>808</v>
      </c>
      <c r="T5" s="543" t="s">
        <v>822</v>
      </c>
      <c r="U5" s="543"/>
      <c r="V5" s="543"/>
      <c r="W5" s="543" t="s">
        <v>823</v>
      </c>
      <c r="X5" s="543"/>
      <c r="Y5" s="543"/>
      <c r="Z5" s="543" t="s">
        <v>824</v>
      </c>
      <c r="AA5" s="543"/>
      <c r="AB5" s="528"/>
    </row>
    <row r="6" spans="1:28" ht="13.5">
      <c r="A6" s="601"/>
      <c r="B6" s="532" t="s">
        <v>825</v>
      </c>
      <c r="C6" s="543" t="s">
        <v>826</v>
      </c>
      <c r="D6" s="543"/>
      <c r="E6" s="534" t="s">
        <v>827</v>
      </c>
      <c r="F6" s="543" t="s">
        <v>825</v>
      </c>
      <c r="G6" s="543" t="s">
        <v>826</v>
      </c>
      <c r="H6" s="543"/>
      <c r="I6" s="534" t="s">
        <v>828</v>
      </c>
      <c r="J6" s="543" t="s">
        <v>825</v>
      </c>
      <c r="K6" s="543" t="s">
        <v>826</v>
      </c>
      <c r="L6" s="543"/>
      <c r="M6" s="534" t="s">
        <v>827</v>
      </c>
      <c r="N6" s="543" t="s">
        <v>825</v>
      </c>
      <c r="O6" s="543" t="s">
        <v>829</v>
      </c>
      <c r="P6" s="543" t="s">
        <v>825</v>
      </c>
      <c r="Q6" s="543" t="s">
        <v>829</v>
      </c>
      <c r="R6" s="543" t="s">
        <v>825</v>
      </c>
      <c r="S6" s="543" t="s">
        <v>829</v>
      </c>
      <c r="T6" s="543" t="s">
        <v>779</v>
      </c>
      <c r="U6" s="543" t="s">
        <v>809</v>
      </c>
      <c r="V6" s="543" t="s">
        <v>810</v>
      </c>
      <c r="W6" s="543" t="s">
        <v>779</v>
      </c>
      <c r="X6" s="543" t="s">
        <v>809</v>
      </c>
      <c r="Y6" s="543" t="s">
        <v>810</v>
      </c>
      <c r="Z6" s="543" t="s">
        <v>779</v>
      </c>
      <c r="AA6" s="543" t="s">
        <v>809</v>
      </c>
      <c r="AB6" s="528" t="s">
        <v>810</v>
      </c>
    </row>
    <row r="7" spans="1:28" ht="13.5">
      <c r="A7" s="588"/>
      <c r="B7" s="532"/>
      <c r="C7" s="93" t="s">
        <v>811</v>
      </c>
      <c r="D7" s="93" t="s">
        <v>812</v>
      </c>
      <c r="E7" s="534"/>
      <c r="F7" s="543"/>
      <c r="G7" s="93" t="s">
        <v>811</v>
      </c>
      <c r="H7" s="93" t="s">
        <v>812</v>
      </c>
      <c r="I7" s="534"/>
      <c r="J7" s="543"/>
      <c r="K7" s="93" t="s">
        <v>811</v>
      </c>
      <c r="L7" s="93" t="s">
        <v>812</v>
      </c>
      <c r="M7" s="534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28"/>
    </row>
    <row r="8" spans="1:28" ht="26.25" customHeight="1">
      <c r="A8" s="277" t="s">
        <v>789</v>
      </c>
      <c r="B8" s="389">
        <f>SUM(F8,J8)</f>
        <v>0</v>
      </c>
      <c r="C8" s="389">
        <f>SUM(G8,K8)</f>
        <v>0</v>
      </c>
      <c r="D8" s="389">
        <f>SUM(H8,L8)</f>
        <v>0</v>
      </c>
      <c r="E8" s="389">
        <f>SUM(I8,M8)</f>
        <v>0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435">
        <v>0</v>
      </c>
      <c r="M8" s="435">
        <v>0</v>
      </c>
      <c r="N8" s="389">
        <f>SUM(P8,R8)</f>
        <v>0</v>
      </c>
      <c r="O8" s="389">
        <f>SUM(Q8,S8)</f>
        <v>0</v>
      </c>
      <c r="P8" s="435">
        <v>0</v>
      </c>
      <c r="Q8" s="435">
        <v>0</v>
      </c>
      <c r="R8" s="435">
        <v>0</v>
      </c>
      <c r="S8" s="435">
        <v>0</v>
      </c>
      <c r="T8" s="389">
        <f>SUM(U8:V8)</f>
        <v>0</v>
      </c>
      <c r="U8" s="435">
        <v>0</v>
      </c>
      <c r="V8" s="435">
        <v>0</v>
      </c>
      <c r="W8" s="389">
        <f>SUM(X8:Y8)</f>
        <v>0</v>
      </c>
      <c r="X8" s="435">
        <v>0</v>
      </c>
      <c r="Y8" s="435">
        <v>0</v>
      </c>
      <c r="Z8" s="389">
        <f>SUM(AA8:AB8)</f>
        <v>0</v>
      </c>
      <c r="AA8" s="435">
        <v>0</v>
      </c>
      <c r="AB8" s="435">
        <v>0</v>
      </c>
    </row>
    <row r="9" spans="1:28" ht="13.5">
      <c r="A9" s="390" t="s">
        <v>441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</row>
    <row r="10" spans="1:28" ht="13.5">
      <c r="A10" s="162" t="s">
        <v>830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8"/>
      <c r="X10" s="48"/>
      <c r="Y10" s="48"/>
      <c r="Z10" s="48"/>
      <c r="AA10" s="48"/>
      <c r="AB10" s="48"/>
    </row>
    <row r="11" spans="1:28" ht="13.5">
      <c r="A11" s="162" t="s">
        <v>831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3.5">
      <c r="A12" s="628" t="s">
        <v>832</v>
      </c>
      <c r="B12" s="628"/>
      <c r="C12" s="628"/>
      <c r="D12" s="628"/>
      <c r="E12" s="628"/>
      <c r="F12" s="628"/>
      <c r="G12" s="62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387"/>
      <c r="X12" s="387"/>
      <c r="Y12" s="387"/>
      <c r="Z12" s="387"/>
      <c r="AA12" s="387"/>
      <c r="AB12" s="387"/>
    </row>
  </sheetData>
  <mergeCells count="38">
    <mergeCell ref="AB6:AB7"/>
    <mergeCell ref="A12:G12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K6:L6"/>
    <mergeCell ref="M6:M7"/>
    <mergeCell ref="N6:N7"/>
    <mergeCell ref="O6:O7"/>
    <mergeCell ref="T5:V5"/>
    <mergeCell ref="W5:Y5"/>
    <mergeCell ref="Z5:AB5"/>
    <mergeCell ref="B6:B7"/>
    <mergeCell ref="C6:D6"/>
    <mergeCell ref="E6:E7"/>
    <mergeCell ref="F6:F7"/>
    <mergeCell ref="G6:H6"/>
    <mergeCell ref="I6:I7"/>
    <mergeCell ref="J6:J7"/>
    <mergeCell ref="A4:A7"/>
    <mergeCell ref="B4:M4"/>
    <mergeCell ref="N4:S4"/>
    <mergeCell ref="T4:AB4"/>
    <mergeCell ref="B5:E5"/>
    <mergeCell ref="F5:I5"/>
    <mergeCell ref="J5:M5"/>
    <mergeCell ref="N5:O5"/>
    <mergeCell ref="P5:Q5"/>
    <mergeCell ref="R5:S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H18" sqref="H18"/>
    </sheetView>
  </sheetViews>
  <sheetFormatPr defaultColWidth="8.88671875" defaultRowHeight="13.5"/>
  <cols>
    <col min="1" max="1" width="7.99609375" style="1" customWidth="1"/>
    <col min="2" max="2" width="10.21484375" style="1" customWidth="1"/>
    <col min="3" max="4" width="7.77734375" style="1" customWidth="1"/>
    <col min="5" max="5" width="7.10546875" style="1" customWidth="1"/>
    <col min="6" max="13" width="6.4453125" style="1" customWidth="1"/>
    <col min="14" max="14" width="8.21484375" style="1" customWidth="1"/>
    <col min="15" max="16384" width="8.88671875" style="1" customWidth="1"/>
  </cols>
  <sheetData>
    <row r="1" spans="1:10" ht="20.25" customHeight="1">
      <c r="A1" s="618" t="s">
        <v>856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655" t="s">
        <v>83</v>
      </c>
      <c r="B3" s="655"/>
      <c r="C3" s="655"/>
      <c r="D3" s="655"/>
      <c r="E3" s="18"/>
      <c r="F3" s="18"/>
      <c r="G3" s="18"/>
      <c r="H3" s="18"/>
      <c r="I3" s="18"/>
      <c r="J3" s="18"/>
    </row>
    <row r="4" spans="1:14" ht="27" customHeight="1">
      <c r="A4" s="667" t="s">
        <v>48</v>
      </c>
      <c r="B4" s="380"/>
      <c r="C4" s="644" t="s">
        <v>84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53"/>
    </row>
    <row r="5" spans="1:14" ht="27" customHeight="1">
      <c r="A5" s="667"/>
      <c r="B5" s="673" t="s">
        <v>803</v>
      </c>
      <c r="C5" s="644" t="s">
        <v>85</v>
      </c>
      <c r="D5" s="644" t="s">
        <v>86</v>
      </c>
      <c r="E5" s="644" t="s">
        <v>87</v>
      </c>
      <c r="F5" s="644"/>
      <c r="G5" s="644"/>
      <c r="H5" s="644"/>
      <c r="I5" s="644"/>
      <c r="J5" s="644"/>
      <c r="K5" s="644"/>
      <c r="L5" s="644"/>
      <c r="M5" s="644"/>
      <c r="N5" s="653" t="s">
        <v>801</v>
      </c>
    </row>
    <row r="6" spans="1:14" ht="27" customHeight="1">
      <c r="A6" s="667"/>
      <c r="B6" s="674"/>
      <c r="C6" s="644"/>
      <c r="D6" s="644"/>
      <c r="E6" s="25" t="s">
        <v>88</v>
      </c>
      <c r="F6" s="25" t="s">
        <v>89</v>
      </c>
      <c r="G6" s="25" t="s">
        <v>90</v>
      </c>
      <c r="H6" s="25" t="s">
        <v>91</v>
      </c>
      <c r="I6" s="25" t="s">
        <v>92</v>
      </c>
      <c r="J6" s="25" t="s">
        <v>93</v>
      </c>
      <c r="K6" s="25" t="s">
        <v>94</v>
      </c>
      <c r="L6" s="25" t="s">
        <v>95</v>
      </c>
      <c r="M6" s="25" t="s">
        <v>49</v>
      </c>
      <c r="N6" s="653"/>
    </row>
    <row r="7" spans="1:14" s="7" customFormat="1" ht="27" customHeight="1">
      <c r="A7" s="13" t="s">
        <v>19</v>
      </c>
      <c r="B7" s="13" t="s">
        <v>802</v>
      </c>
      <c r="C7" s="102">
        <v>1177</v>
      </c>
      <c r="D7" s="102">
        <v>6328</v>
      </c>
      <c r="E7" s="102">
        <v>2922</v>
      </c>
      <c r="F7" s="102">
        <v>54</v>
      </c>
      <c r="G7" s="102">
        <v>295</v>
      </c>
      <c r="H7" s="102">
        <v>630</v>
      </c>
      <c r="I7" s="102">
        <v>814</v>
      </c>
      <c r="J7" s="102">
        <v>139</v>
      </c>
      <c r="K7" s="102">
        <v>37</v>
      </c>
      <c r="L7" s="102">
        <v>49</v>
      </c>
      <c r="M7" s="102">
        <v>904</v>
      </c>
      <c r="N7" s="100">
        <v>7750</v>
      </c>
    </row>
    <row r="8" spans="1:14" s="7" customFormat="1" ht="27" customHeight="1">
      <c r="A8" s="11" t="s">
        <v>26</v>
      </c>
      <c r="B8" s="13" t="s">
        <v>802</v>
      </c>
      <c r="C8" s="102">
        <v>2675</v>
      </c>
      <c r="D8" s="102">
        <v>12098</v>
      </c>
      <c r="E8" s="102">
        <v>6299</v>
      </c>
      <c r="F8" s="102">
        <v>104</v>
      </c>
      <c r="G8" s="102">
        <v>589</v>
      </c>
      <c r="H8" s="102">
        <v>1374</v>
      </c>
      <c r="I8" s="102">
        <v>1712</v>
      </c>
      <c r="J8" s="102">
        <v>263</v>
      </c>
      <c r="K8" s="102">
        <v>61</v>
      </c>
      <c r="L8" s="102">
        <v>52</v>
      </c>
      <c r="M8" s="102">
        <v>2144</v>
      </c>
      <c r="N8" s="100">
        <v>16372</v>
      </c>
    </row>
    <row r="9" spans="1:14" ht="27" customHeight="1">
      <c r="A9" s="11" t="s">
        <v>183</v>
      </c>
      <c r="B9" s="13" t="s">
        <v>802</v>
      </c>
      <c r="C9" s="102">
        <v>3810</v>
      </c>
      <c r="D9" s="102">
        <v>20399</v>
      </c>
      <c r="E9" s="102">
        <v>5510</v>
      </c>
      <c r="F9" s="102">
        <v>151</v>
      </c>
      <c r="G9" s="102">
        <v>765</v>
      </c>
      <c r="H9" s="102">
        <v>1850</v>
      </c>
      <c r="I9" s="102">
        <v>2379</v>
      </c>
      <c r="J9" s="102">
        <v>297</v>
      </c>
      <c r="K9" s="102">
        <v>58</v>
      </c>
      <c r="L9" s="102">
        <v>10</v>
      </c>
      <c r="M9" s="102" t="s">
        <v>186</v>
      </c>
      <c r="N9" s="100">
        <v>11430</v>
      </c>
    </row>
    <row r="10" spans="1:14" ht="27" customHeight="1">
      <c r="A10" s="11" t="s">
        <v>363</v>
      </c>
      <c r="B10" s="13" t="s">
        <v>802</v>
      </c>
      <c r="C10" s="102">
        <v>5483</v>
      </c>
      <c r="D10" s="102">
        <v>24332</v>
      </c>
      <c r="E10" s="102">
        <v>14855</v>
      </c>
      <c r="F10" s="102">
        <v>195</v>
      </c>
      <c r="G10" s="102">
        <v>1090</v>
      </c>
      <c r="H10" s="102">
        <v>2493</v>
      </c>
      <c r="I10" s="102">
        <v>3643</v>
      </c>
      <c r="J10" s="102">
        <v>432</v>
      </c>
      <c r="K10" s="102">
        <v>58</v>
      </c>
      <c r="L10" s="102">
        <v>41</v>
      </c>
      <c r="M10" s="102">
        <v>6903</v>
      </c>
      <c r="N10" s="100">
        <v>24657</v>
      </c>
    </row>
    <row r="11" spans="1:14" ht="27" customHeight="1">
      <c r="A11" s="11" t="s">
        <v>479</v>
      </c>
      <c r="B11" s="13" t="s">
        <v>802</v>
      </c>
      <c r="C11" s="102">
        <v>4864</v>
      </c>
      <c r="D11" s="102">
        <v>20156</v>
      </c>
      <c r="E11" s="102">
        <v>7087</v>
      </c>
      <c r="F11" s="102">
        <v>179</v>
      </c>
      <c r="G11" s="102">
        <v>998</v>
      </c>
      <c r="H11" s="102">
        <v>2246</v>
      </c>
      <c r="I11" s="102">
        <v>3224</v>
      </c>
      <c r="J11" s="102">
        <v>355</v>
      </c>
      <c r="K11" s="102">
        <v>54</v>
      </c>
      <c r="L11" s="102">
        <v>31</v>
      </c>
      <c r="M11" s="102" t="s">
        <v>2</v>
      </c>
      <c r="N11" s="100">
        <v>21796</v>
      </c>
    </row>
    <row r="12" spans="1:14" ht="27" customHeight="1">
      <c r="A12" s="4" t="s">
        <v>800</v>
      </c>
      <c r="B12" s="13" t="s">
        <v>802</v>
      </c>
      <c r="C12" s="102">
        <v>4751</v>
      </c>
      <c r="D12" s="102">
        <v>18067</v>
      </c>
      <c r="E12" s="102">
        <v>7124</v>
      </c>
      <c r="F12" s="102">
        <v>160</v>
      </c>
      <c r="G12" s="102">
        <v>1055</v>
      </c>
      <c r="H12" s="102">
        <v>2329</v>
      </c>
      <c r="I12" s="102">
        <v>3157</v>
      </c>
      <c r="J12" s="102">
        <v>337</v>
      </c>
      <c r="K12" s="102">
        <v>50</v>
      </c>
      <c r="L12" s="102">
        <v>21</v>
      </c>
      <c r="M12" s="102">
        <v>15</v>
      </c>
      <c r="N12" s="100">
        <v>1816</v>
      </c>
    </row>
    <row r="13" ht="15" customHeight="1">
      <c r="C13" s="31"/>
    </row>
    <row r="14" spans="1:2" ht="20.25" customHeight="1">
      <c r="A14" s="18" t="s">
        <v>20</v>
      </c>
      <c r="B14" s="18"/>
    </row>
    <row r="15" ht="11.25">
      <c r="A15" s="1" t="s">
        <v>804</v>
      </c>
    </row>
  </sheetData>
  <sheetProtection/>
  <mergeCells count="9">
    <mergeCell ref="A3:D3"/>
    <mergeCell ref="A1:J1"/>
    <mergeCell ref="E5:M5"/>
    <mergeCell ref="N5:N6"/>
    <mergeCell ref="C5:C6"/>
    <mergeCell ref="D5:D6"/>
    <mergeCell ref="A4:A6"/>
    <mergeCell ref="C4:N4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G10" sqref="G10"/>
    </sheetView>
  </sheetViews>
  <sheetFormatPr defaultColWidth="8.88671875" defaultRowHeight="13.5"/>
  <cols>
    <col min="1" max="1" width="7.21484375" style="1" customWidth="1"/>
    <col min="2" max="11" width="7.77734375" style="1" customWidth="1"/>
    <col min="12" max="12" width="7.99609375" style="1" customWidth="1"/>
    <col min="13" max="16384" width="8.88671875" style="1" customWidth="1"/>
  </cols>
  <sheetData>
    <row r="1" spans="1:9" ht="20.25" customHeight="1">
      <c r="A1" s="558" t="s">
        <v>857</v>
      </c>
      <c r="B1" s="558"/>
      <c r="C1" s="558"/>
      <c r="D1" s="558"/>
      <c r="E1" s="558"/>
      <c r="F1" s="558"/>
      <c r="G1" s="558"/>
      <c r="H1" s="558"/>
      <c r="I1" s="558"/>
    </row>
    <row r="2" spans="1:8" ht="15" customHeight="1">
      <c r="A2" s="18"/>
      <c r="B2" s="18"/>
      <c r="C2" s="18"/>
      <c r="D2" s="18"/>
      <c r="E2" s="18"/>
      <c r="F2" s="18"/>
      <c r="G2" s="18"/>
      <c r="H2" s="18"/>
    </row>
    <row r="3" ht="20.25" customHeight="1">
      <c r="A3" s="84" t="s">
        <v>166</v>
      </c>
    </row>
    <row r="4" spans="1:11" ht="20.25" customHeight="1">
      <c r="A4" s="655" t="s">
        <v>42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</row>
    <row r="5" spans="1:12" ht="38.25" customHeight="1">
      <c r="A5" s="42" t="s">
        <v>167</v>
      </c>
      <c r="B5" s="24" t="s">
        <v>46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464</v>
      </c>
      <c r="H5" s="24" t="s">
        <v>172</v>
      </c>
      <c r="I5" s="25" t="s">
        <v>173</v>
      </c>
      <c r="J5" s="25" t="s">
        <v>174</v>
      </c>
      <c r="K5" s="24" t="s">
        <v>175</v>
      </c>
      <c r="L5" s="26" t="s">
        <v>176</v>
      </c>
    </row>
    <row r="6" spans="1:12" ht="31.5" customHeight="1">
      <c r="A6" s="11" t="s">
        <v>26</v>
      </c>
      <c r="B6" s="23">
        <v>47107</v>
      </c>
      <c r="C6" s="6">
        <v>11121</v>
      </c>
      <c r="D6" s="23">
        <v>10461</v>
      </c>
      <c r="E6" s="23">
        <v>8756</v>
      </c>
      <c r="F6" s="23">
        <v>13967</v>
      </c>
      <c r="G6" s="23" t="s">
        <v>15</v>
      </c>
      <c r="H6" s="23" t="s">
        <v>15</v>
      </c>
      <c r="I6" s="23">
        <v>48</v>
      </c>
      <c r="J6" s="23">
        <v>200</v>
      </c>
      <c r="K6" s="23">
        <v>1490</v>
      </c>
      <c r="L6" s="30">
        <v>1064</v>
      </c>
    </row>
    <row r="7" spans="1:12" ht="36" customHeight="1">
      <c r="A7" s="11" t="s">
        <v>183</v>
      </c>
      <c r="B7" s="23">
        <v>71398</v>
      </c>
      <c r="C7" s="6">
        <v>7593</v>
      </c>
      <c r="D7" s="23">
        <v>17523</v>
      </c>
      <c r="E7" s="23">
        <v>11314</v>
      </c>
      <c r="F7" s="23">
        <v>23949</v>
      </c>
      <c r="G7" s="23" t="s">
        <v>15</v>
      </c>
      <c r="H7" s="23">
        <v>7499</v>
      </c>
      <c r="I7" s="23">
        <v>48</v>
      </c>
      <c r="J7" s="23" t="s">
        <v>184</v>
      </c>
      <c r="K7" s="23">
        <v>1481</v>
      </c>
      <c r="L7" s="30">
        <v>1991</v>
      </c>
    </row>
    <row r="8" spans="1:12" ht="36" customHeight="1">
      <c r="A8" s="11" t="s">
        <v>364</v>
      </c>
      <c r="B8" s="23">
        <v>112536</v>
      </c>
      <c r="C8" s="6">
        <v>10440</v>
      </c>
      <c r="D8" s="23">
        <v>20540</v>
      </c>
      <c r="E8" s="23">
        <v>10554</v>
      </c>
      <c r="F8" s="62">
        <v>39147</v>
      </c>
      <c r="G8" s="23" t="s">
        <v>15</v>
      </c>
      <c r="H8" s="62">
        <v>25808</v>
      </c>
      <c r="I8" s="62">
        <v>4868</v>
      </c>
      <c r="J8" s="62">
        <v>101</v>
      </c>
      <c r="K8" s="62">
        <v>235</v>
      </c>
      <c r="L8" s="63">
        <v>843</v>
      </c>
    </row>
    <row r="9" spans="1:12" ht="36" customHeight="1">
      <c r="A9" s="11" t="s">
        <v>480</v>
      </c>
      <c r="B9" s="23">
        <v>127698</v>
      </c>
      <c r="C9" s="6">
        <v>10440</v>
      </c>
      <c r="D9" s="23">
        <v>20540</v>
      </c>
      <c r="E9" s="23">
        <v>10554</v>
      </c>
      <c r="F9" s="62">
        <v>39147</v>
      </c>
      <c r="G9" s="62">
        <v>39147</v>
      </c>
      <c r="H9" s="62">
        <v>4868</v>
      </c>
      <c r="I9" s="62">
        <v>87</v>
      </c>
      <c r="J9" s="62">
        <v>235</v>
      </c>
      <c r="K9" s="62">
        <v>965</v>
      </c>
      <c r="L9" s="63">
        <v>1715</v>
      </c>
    </row>
    <row r="10" spans="1:12" ht="36" customHeight="1">
      <c r="A10" s="4" t="s">
        <v>806</v>
      </c>
      <c r="B10" s="485">
        <f>SUM(C10:L10)</f>
        <v>210983</v>
      </c>
      <c r="C10" s="484">
        <v>34263</v>
      </c>
      <c r="D10" s="485">
        <v>48492</v>
      </c>
      <c r="E10" s="485">
        <v>34263</v>
      </c>
      <c r="F10" s="486">
        <v>47464</v>
      </c>
      <c r="G10" s="486">
        <v>38883</v>
      </c>
      <c r="H10" s="486">
        <v>7424</v>
      </c>
      <c r="I10" s="486">
        <v>63</v>
      </c>
      <c r="J10" s="486">
        <v>131</v>
      </c>
      <c r="K10" s="485" t="s">
        <v>15</v>
      </c>
      <c r="L10" s="30" t="s">
        <v>15</v>
      </c>
    </row>
    <row r="12" ht="20.25" customHeight="1">
      <c r="A12" s="84" t="s">
        <v>177</v>
      </c>
    </row>
    <row r="13" spans="1:11" ht="20.25" customHeight="1">
      <c r="A13" s="655" t="s">
        <v>42</v>
      </c>
      <c r="B13" s="655"/>
      <c r="C13" s="655"/>
      <c r="D13" s="655"/>
      <c r="E13" s="655"/>
      <c r="F13" s="655"/>
      <c r="G13" s="655"/>
      <c r="H13" s="655"/>
      <c r="I13" s="655"/>
      <c r="J13" s="655"/>
      <c r="K13" s="655"/>
    </row>
    <row r="14" spans="1:11" ht="37.5" customHeight="1">
      <c r="A14" s="42" t="s">
        <v>167</v>
      </c>
      <c r="B14" s="24" t="s">
        <v>46</v>
      </c>
      <c r="C14" s="24" t="s">
        <v>91</v>
      </c>
      <c r="D14" s="24" t="s">
        <v>178</v>
      </c>
      <c r="E14" s="25" t="s">
        <v>179</v>
      </c>
      <c r="F14" s="24" t="s">
        <v>180</v>
      </c>
      <c r="G14" s="74" t="s">
        <v>465</v>
      </c>
      <c r="H14" s="25" t="s">
        <v>181</v>
      </c>
      <c r="I14" s="25" t="s">
        <v>182</v>
      </c>
      <c r="J14" s="24" t="s">
        <v>94</v>
      </c>
      <c r="K14" s="26" t="s">
        <v>49</v>
      </c>
    </row>
    <row r="15" spans="1:11" ht="32.25" customHeight="1">
      <c r="A15" s="21" t="s">
        <v>26</v>
      </c>
      <c r="B15" s="23">
        <v>3939</v>
      </c>
      <c r="C15" s="6">
        <v>1096</v>
      </c>
      <c r="D15" s="23">
        <v>767</v>
      </c>
      <c r="E15" s="23">
        <v>329</v>
      </c>
      <c r="F15" s="23" t="s">
        <v>15</v>
      </c>
      <c r="G15" s="23" t="s">
        <v>15</v>
      </c>
      <c r="H15" s="23">
        <v>1072</v>
      </c>
      <c r="I15" s="23">
        <v>135</v>
      </c>
      <c r="J15" s="23">
        <v>540</v>
      </c>
      <c r="K15" s="30" t="s">
        <v>15</v>
      </c>
    </row>
    <row r="16" spans="1:11" ht="34.5" customHeight="1">
      <c r="A16" s="21" t="s">
        <v>183</v>
      </c>
      <c r="B16" s="23">
        <f>SUM(C16:K16)</f>
        <v>10022</v>
      </c>
      <c r="C16" s="6">
        <v>4161</v>
      </c>
      <c r="D16" s="23">
        <v>1948</v>
      </c>
      <c r="E16" s="23">
        <v>442</v>
      </c>
      <c r="F16" s="23">
        <v>154</v>
      </c>
      <c r="G16" s="23" t="s">
        <v>15</v>
      </c>
      <c r="H16" s="23">
        <v>2744</v>
      </c>
      <c r="I16" s="23" t="s">
        <v>184</v>
      </c>
      <c r="J16" s="23">
        <v>573</v>
      </c>
      <c r="K16" s="30" t="s">
        <v>15</v>
      </c>
    </row>
    <row r="17" spans="1:11" ht="34.5" customHeight="1">
      <c r="A17" s="21" t="s">
        <v>363</v>
      </c>
      <c r="B17" s="23">
        <v>31899</v>
      </c>
      <c r="C17" s="6">
        <v>10327</v>
      </c>
      <c r="D17" s="23">
        <v>10088</v>
      </c>
      <c r="E17" s="23">
        <v>2435</v>
      </c>
      <c r="F17" s="23">
        <v>85</v>
      </c>
      <c r="G17" s="23" t="s">
        <v>15</v>
      </c>
      <c r="H17" s="62">
        <v>8384</v>
      </c>
      <c r="I17" s="62">
        <v>0</v>
      </c>
      <c r="J17" s="62">
        <v>580</v>
      </c>
      <c r="K17" s="30" t="s">
        <v>15</v>
      </c>
    </row>
    <row r="18" spans="1:11" ht="34.5" customHeight="1">
      <c r="A18" s="11" t="s">
        <v>481</v>
      </c>
      <c r="B18" s="23">
        <f>SUM(C18:K18)</f>
        <v>28864</v>
      </c>
      <c r="C18" s="112">
        <v>11649</v>
      </c>
      <c r="D18" s="112">
        <v>10137</v>
      </c>
      <c r="E18" s="112">
        <v>3103</v>
      </c>
      <c r="F18" s="23" t="s">
        <v>15</v>
      </c>
      <c r="G18" s="23" t="s">
        <v>482</v>
      </c>
      <c r="H18" s="62">
        <v>2475</v>
      </c>
      <c r="I18" s="23" t="s">
        <v>482</v>
      </c>
      <c r="J18" s="62">
        <v>1500</v>
      </c>
      <c r="K18" s="30" t="s">
        <v>15</v>
      </c>
    </row>
    <row r="19" spans="1:11" ht="34.5" customHeight="1">
      <c r="A19" s="4" t="s">
        <v>789</v>
      </c>
      <c r="B19" s="485">
        <f>SUM(C19:K19)</f>
        <v>27362</v>
      </c>
      <c r="C19" s="486">
        <v>10028</v>
      </c>
      <c r="D19" s="486">
        <v>9970</v>
      </c>
      <c r="E19" s="486">
        <v>2702</v>
      </c>
      <c r="F19" s="23" t="s">
        <v>15</v>
      </c>
      <c r="G19" s="23" t="s">
        <v>15</v>
      </c>
      <c r="H19" s="486">
        <v>2762</v>
      </c>
      <c r="I19" s="23" t="s">
        <v>15</v>
      </c>
      <c r="J19" s="486">
        <v>1900</v>
      </c>
      <c r="K19" s="30" t="s">
        <v>15</v>
      </c>
    </row>
    <row r="20" ht="15" customHeight="1"/>
    <row r="21" ht="20.25" customHeight="1">
      <c r="A21" s="1" t="s">
        <v>755</v>
      </c>
    </row>
  </sheetData>
  <sheetProtection/>
  <mergeCells count="3">
    <mergeCell ref="A13:K13"/>
    <mergeCell ref="A1:I1"/>
    <mergeCell ref="A4:K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J13">
      <selection activeCell="J12" sqref="J12"/>
    </sheetView>
  </sheetViews>
  <sheetFormatPr defaultColWidth="8.88671875" defaultRowHeight="13.5"/>
  <cols>
    <col min="2" max="2" width="6.4453125" style="0" customWidth="1"/>
    <col min="3" max="3" width="6.99609375" style="0" customWidth="1"/>
    <col min="4" max="4" width="5.5546875" style="0" customWidth="1"/>
    <col min="5" max="5" width="6.5546875" style="0" customWidth="1"/>
    <col min="6" max="6" width="6.21484375" style="0" customWidth="1"/>
    <col min="7" max="7" width="6.4453125" style="0" customWidth="1"/>
    <col min="8" max="8" width="6.99609375" style="0" customWidth="1"/>
    <col min="9" max="9" width="7.4453125" style="0" customWidth="1"/>
    <col min="10" max="10" width="6.99609375" style="0" customWidth="1"/>
    <col min="11" max="11" width="6.88671875" style="0" customWidth="1"/>
    <col min="12" max="12" width="6.99609375" style="0" customWidth="1"/>
    <col min="13" max="13" width="6.88671875" style="0" customWidth="1"/>
    <col min="14" max="15" width="7.21484375" style="0" customWidth="1"/>
    <col min="16" max="16" width="7.5546875" style="0" customWidth="1"/>
    <col min="17" max="17" width="6.88671875" style="0" customWidth="1"/>
    <col min="18" max="18" width="6.77734375" style="0" customWidth="1"/>
    <col min="19" max="19" width="7.5546875" style="0" customWidth="1"/>
  </cols>
  <sheetData>
    <row r="1" spans="1:19" ht="20.25" customHeight="1">
      <c r="A1" s="558" t="s">
        <v>858</v>
      </c>
      <c r="B1" s="558"/>
      <c r="C1" s="558"/>
      <c r="D1" s="558"/>
      <c r="E1" s="558"/>
      <c r="F1" s="558"/>
      <c r="G1" s="558"/>
      <c r="H1" s="558"/>
      <c r="I1" s="558"/>
      <c r="J1" s="558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655" t="s">
        <v>335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</row>
    <row r="4" spans="1:19" ht="21" customHeight="1">
      <c r="A4" s="648" t="s">
        <v>336</v>
      </c>
      <c r="B4" s="675" t="s">
        <v>337</v>
      </c>
      <c r="C4" s="643"/>
      <c r="D4" s="643"/>
      <c r="E4" s="643"/>
      <c r="F4" s="643"/>
      <c r="G4" s="643"/>
      <c r="H4" s="643"/>
      <c r="I4" s="643"/>
      <c r="J4" s="646"/>
      <c r="K4" s="675" t="s">
        <v>338</v>
      </c>
      <c r="L4" s="643"/>
      <c r="M4" s="643"/>
      <c r="N4" s="643"/>
      <c r="O4" s="643"/>
      <c r="P4" s="643"/>
      <c r="Q4" s="643"/>
      <c r="R4" s="643"/>
      <c r="S4" s="643"/>
    </row>
    <row r="5" spans="1:19" ht="21" customHeight="1">
      <c r="A5" s="678"/>
      <c r="B5" s="677"/>
      <c r="C5" s="640" t="s">
        <v>339</v>
      </c>
      <c r="D5" s="640" t="s">
        <v>340</v>
      </c>
      <c r="E5" s="642" t="s">
        <v>341</v>
      </c>
      <c r="F5" s="643"/>
      <c r="G5" s="646"/>
      <c r="H5" s="648" t="s">
        <v>342</v>
      </c>
      <c r="I5" s="640" t="s">
        <v>343</v>
      </c>
      <c r="J5" s="640" t="s">
        <v>344</v>
      </c>
      <c r="K5" s="677" t="s">
        <v>46</v>
      </c>
      <c r="L5" s="640" t="s">
        <v>339</v>
      </c>
      <c r="M5" s="640" t="s">
        <v>340</v>
      </c>
      <c r="N5" s="642" t="s">
        <v>345</v>
      </c>
      <c r="O5" s="643"/>
      <c r="P5" s="646"/>
      <c r="Q5" s="673" t="s">
        <v>346</v>
      </c>
      <c r="R5" s="640" t="s">
        <v>343</v>
      </c>
      <c r="S5" s="675" t="s">
        <v>344</v>
      </c>
    </row>
    <row r="6" spans="1:19" ht="27.75" customHeight="1">
      <c r="A6" s="665"/>
      <c r="B6" s="641"/>
      <c r="C6" s="641"/>
      <c r="D6" s="641"/>
      <c r="E6" s="24" t="s">
        <v>347</v>
      </c>
      <c r="F6" s="24" t="s">
        <v>348</v>
      </c>
      <c r="G6" s="25" t="s">
        <v>349</v>
      </c>
      <c r="H6" s="650"/>
      <c r="I6" s="641"/>
      <c r="J6" s="641"/>
      <c r="K6" s="641"/>
      <c r="L6" s="641"/>
      <c r="M6" s="641"/>
      <c r="N6" s="24" t="s">
        <v>347</v>
      </c>
      <c r="O6" s="24" t="s">
        <v>348</v>
      </c>
      <c r="P6" s="25" t="s">
        <v>350</v>
      </c>
      <c r="Q6" s="677"/>
      <c r="R6" s="641"/>
      <c r="S6" s="676"/>
    </row>
    <row r="7" spans="1:19" ht="21" customHeight="1">
      <c r="A7" s="12" t="s">
        <v>19</v>
      </c>
      <c r="B7" s="99">
        <v>131</v>
      </c>
      <c r="C7" s="99">
        <v>6</v>
      </c>
      <c r="D7" s="99">
        <v>6</v>
      </c>
      <c r="E7" s="99">
        <v>102</v>
      </c>
      <c r="F7" s="99">
        <v>100</v>
      </c>
      <c r="G7" s="102">
        <v>2</v>
      </c>
      <c r="H7" s="102" t="s">
        <v>16</v>
      </c>
      <c r="I7" s="102">
        <v>1</v>
      </c>
      <c r="J7" s="99">
        <v>16</v>
      </c>
      <c r="K7" s="99">
        <v>5782</v>
      </c>
      <c r="L7" s="99">
        <v>386</v>
      </c>
      <c r="M7" s="99">
        <v>543</v>
      </c>
      <c r="N7" s="99">
        <v>4655</v>
      </c>
      <c r="O7" s="99">
        <v>4475</v>
      </c>
      <c r="P7" s="102">
        <v>180</v>
      </c>
      <c r="Q7" s="102" t="s">
        <v>16</v>
      </c>
      <c r="R7" s="102">
        <v>26</v>
      </c>
      <c r="S7" s="204">
        <v>172</v>
      </c>
    </row>
    <row r="8" spans="1:19" ht="21" customHeight="1">
      <c r="A8" s="13" t="s">
        <v>26</v>
      </c>
      <c r="B8" s="102">
        <v>128</v>
      </c>
      <c r="C8" s="102">
        <v>6</v>
      </c>
      <c r="D8" s="102">
        <v>7</v>
      </c>
      <c r="E8" s="102">
        <v>98</v>
      </c>
      <c r="F8" s="102">
        <v>96</v>
      </c>
      <c r="G8" s="102">
        <v>2</v>
      </c>
      <c r="H8" s="102">
        <v>0</v>
      </c>
      <c r="I8" s="102">
        <v>1</v>
      </c>
      <c r="J8" s="102">
        <v>16</v>
      </c>
      <c r="K8" s="102">
        <v>5878</v>
      </c>
      <c r="L8" s="102">
        <v>366</v>
      </c>
      <c r="M8" s="102">
        <v>527</v>
      </c>
      <c r="N8" s="102">
        <v>4708</v>
      </c>
      <c r="O8" s="102">
        <v>4537</v>
      </c>
      <c r="P8" s="102">
        <v>171</v>
      </c>
      <c r="Q8" s="102">
        <v>0</v>
      </c>
      <c r="R8" s="102">
        <v>38</v>
      </c>
      <c r="S8" s="100">
        <v>239</v>
      </c>
    </row>
    <row r="9" spans="1:19" ht="21" customHeight="1">
      <c r="A9" s="13" t="s">
        <v>284</v>
      </c>
      <c r="B9" s="102">
        <v>130</v>
      </c>
      <c r="C9" s="102">
        <v>6</v>
      </c>
      <c r="D9" s="102">
        <v>7</v>
      </c>
      <c r="E9" s="102">
        <v>97</v>
      </c>
      <c r="F9" s="102">
        <v>95</v>
      </c>
      <c r="G9" s="102">
        <v>2</v>
      </c>
      <c r="H9" s="102">
        <v>0</v>
      </c>
      <c r="I9" s="102">
        <v>1</v>
      </c>
      <c r="J9" s="102">
        <v>19</v>
      </c>
      <c r="K9" s="102">
        <v>5684</v>
      </c>
      <c r="L9" s="102">
        <v>372</v>
      </c>
      <c r="M9" s="102">
        <v>500</v>
      </c>
      <c r="N9" s="102">
        <v>4536</v>
      </c>
      <c r="O9" s="102">
        <v>4377</v>
      </c>
      <c r="P9" s="102">
        <v>159</v>
      </c>
      <c r="Q9" s="102">
        <v>0</v>
      </c>
      <c r="R9" s="102">
        <v>38</v>
      </c>
      <c r="S9" s="100">
        <v>238</v>
      </c>
    </row>
    <row r="10" spans="1:19" ht="21" customHeight="1">
      <c r="A10" s="13" t="s">
        <v>364</v>
      </c>
      <c r="B10" s="102">
        <v>133</v>
      </c>
      <c r="C10" s="102">
        <v>6</v>
      </c>
      <c r="D10" s="102">
        <v>7</v>
      </c>
      <c r="E10" s="102">
        <v>95</v>
      </c>
      <c r="F10" s="102">
        <v>93</v>
      </c>
      <c r="G10" s="102">
        <v>2</v>
      </c>
      <c r="H10" s="102">
        <v>0</v>
      </c>
      <c r="I10" s="102">
        <v>1</v>
      </c>
      <c r="J10" s="102">
        <v>24</v>
      </c>
      <c r="K10" s="102">
        <v>5564</v>
      </c>
      <c r="L10" s="102">
        <v>374</v>
      </c>
      <c r="M10" s="102">
        <v>493</v>
      </c>
      <c r="N10" s="102">
        <v>4350</v>
      </c>
      <c r="O10" s="102">
        <v>4184</v>
      </c>
      <c r="P10" s="102">
        <v>166</v>
      </c>
      <c r="Q10" s="102">
        <v>0</v>
      </c>
      <c r="R10" s="230">
        <v>39</v>
      </c>
      <c r="S10" s="100">
        <v>308</v>
      </c>
    </row>
    <row r="11" spans="1:20" ht="21" customHeight="1">
      <c r="A11" s="13" t="s">
        <v>472</v>
      </c>
      <c r="B11" s="134">
        <v>138</v>
      </c>
      <c r="C11" s="102">
        <v>6</v>
      </c>
      <c r="D11" s="102">
        <v>7</v>
      </c>
      <c r="E11" s="102">
        <v>95</v>
      </c>
      <c r="F11" s="102">
        <v>92</v>
      </c>
      <c r="G11" s="102">
        <v>3</v>
      </c>
      <c r="H11" s="102">
        <v>0</v>
      </c>
      <c r="I11" s="102">
        <v>1</v>
      </c>
      <c r="J11" s="102">
        <v>29</v>
      </c>
      <c r="K11" s="134">
        <v>5910</v>
      </c>
      <c r="L11" s="102">
        <v>366</v>
      </c>
      <c r="M11" s="102">
        <v>441</v>
      </c>
      <c r="N11" s="102">
        <v>4647</v>
      </c>
      <c r="O11" s="102">
        <v>4446</v>
      </c>
      <c r="P11" s="102">
        <v>201</v>
      </c>
      <c r="Q11" s="102">
        <v>0</v>
      </c>
      <c r="R11" s="230">
        <v>39</v>
      </c>
      <c r="S11" s="114">
        <v>417</v>
      </c>
      <c r="T11" s="497"/>
    </row>
    <row r="12" spans="1:20" ht="21" customHeight="1">
      <c r="A12" s="431" t="s">
        <v>789</v>
      </c>
      <c r="B12" s="475">
        <f>SUM(C12,D12,E12,H12,I12,J12)</f>
        <v>141</v>
      </c>
      <c r="C12" s="475">
        <v>6</v>
      </c>
      <c r="D12" s="475">
        <v>6</v>
      </c>
      <c r="E12" s="477">
        <f>SUM(F12:G12)</f>
        <v>95</v>
      </c>
      <c r="F12" s="477">
        <v>91</v>
      </c>
      <c r="G12" s="475">
        <v>4</v>
      </c>
      <c r="H12" s="475">
        <v>0</v>
      </c>
      <c r="I12" s="475">
        <v>1</v>
      </c>
      <c r="J12" s="477">
        <v>33</v>
      </c>
      <c r="K12" s="475">
        <f>SUM(L12,M12,N12,Q12,R12,S12)</f>
        <v>5898</v>
      </c>
      <c r="L12" s="475">
        <v>350</v>
      </c>
      <c r="M12" s="475">
        <v>325</v>
      </c>
      <c r="N12" s="475">
        <f>SUM(O12:P12)</f>
        <v>4758</v>
      </c>
      <c r="O12" s="475">
        <v>4451</v>
      </c>
      <c r="P12" s="475">
        <v>307</v>
      </c>
      <c r="Q12" s="475">
        <v>0</v>
      </c>
      <c r="R12" s="487">
        <v>39</v>
      </c>
      <c r="S12" s="488">
        <v>426</v>
      </c>
      <c r="T12" s="497"/>
    </row>
    <row r="13" spans="1:19" ht="15" customHeight="1">
      <c r="A13" s="108"/>
      <c r="B13" s="145"/>
      <c r="C13" s="145"/>
      <c r="D13" s="145"/>
      <c r="E13" s="145"/>
      <c r="F13" s="145"/>
      <c r="G13" s="145"/>
      <c r="H13" s="145"/>
      <c r="I13" s="145"/>
      <c r="J13" s="145"/>
      <c r="K13" s="231"/>
      <c r="L13" s="231"/>
      <c r="M13" s="231"/>
      <c r="N13" s="231"/>
      <c r="O13" s="231"/>
      <c r="P13" s="231"/>
      <c r="Q13" s="231"/>
      <c r="R13" s="231"/>
      <c r="S13" s="231"/>
    </row>
    <row r="14" spans="1:19" ht="21.75" customHeight="1">
      <c r="A14" s="32" t="s">
        <v>27</v>
      </c>
      <c r="B14" s="475">
        <v>6</v>
      </c>
      <c r="C14" s="475">
        <v>0</v>
      </c>
      <c r="D14" s="475">
        <v>1</v>
      </c>
      <c r="E14" s="475">
        <f>F14+G14</f>
        <v>3</v>
      </c>
      <c r="F14" s="475">
        <v>3</v>
      </c>
      <c r="G14" s="475">
        <v>0</v>
      </c>
      <c r="H14" s="475">
        <v>0</v>
      </c>
      <c r="I14" s="475">
        <v>0</v>
      </c>
      <c r="J14" s="475">
        <v>2</v>
      </c>
      <c r="K14" s="475">
        <f>L14+M14+N14+R14+S14</f>
        <v>244</v>
      </c>
      <c r="L14" s="475">
        <v>15</v>
      </c>
      <c r="M14" s="475">
        <v>18</v>
      </c>
      <c r="N14" s="475">
        <f>O14+P14</f>
        <v>188</v>
      </c>
      <c r="O14" s="475">
        <v>181</v>
      </c>
      <c r="P14" s="475">
        <v>7</v>
      </c>
      <c r="Q14" s="475">
        <v>0</v>
      </c>
      <c r="R14" s="475">
        <v>3</v>
      </c>
      <c r="S14" s="472">
        <v>20</v>
      </c>
    </row>
    <row r="15" spans="1:19" ht="21.75" customHeight="1">
      <c r="A15" s="32" t="s">
        <v>96</v>
      </c>
      <c r="B15" s="475">
        <v>4</v>
      </c>
      <c r="C15" s="475">
        <v>0</v>
      </c>
      <c r="D15" s="475">
        <v>1</v>
      </c>
      <c r="E15" s="475">
        <f aca="true" t="shared" si="0" ref="E15:E30">F15+G15</f>
        <v>3</v>
      </c>
      <c r="F15" s="475">
        <v>3</v>
      </c>
      <c r="G15" s="475">
        <v>0</v>
      </c>
      <c r="H15" s="475">
        <v>0</v>
      </c>
      <c r="I15" s="475">
        <v>0</v>
      </c>
      <c r="J15" s="475">
        <v>0</v>
      </c>
      <c r="K15" s="475">
        <f aca="true" t="shared" si="1" ref="K15:K30">L15+M15+N15+R15+S15</f>
        <v>353</v>
      </c>
      <c r="L15" s="475">
        <v>13</v>
      </c>
      <c r="M15" s="475">
        <v>15</v>
      </c>
      <c r="N15" s="475">
        <f aca="true" t="shared" si="2" ref="N15:N30">O15+P15</f>
        <v>298</v>
      </c>
      <c r="O15" s="475">
        <v>283</v>
      </c>
      <c r="P15" s="475">
        <v>15</v>
      </c>
      <c r="Q15" s="475">
        <v>0</v>
      </c>
      <c r="R15" s="475">
        <v>3</v>
      </c>
      <c r="S15" s="476">
        <v>24</v>
      </c>
    </row>
    <row r="16" spans="1:19" ht="21.75" customHeight="1">
      <c r="A16" s="32" t="s">
        <v>28</v>
      </c>
      <c r="B16" s="475">
        <v>10</v>
      </c>
      <c r="C16" s="475">
        <v>0</v>
      </c>
      <c r="D16" s="475">
        <v>0</v>
      </c>
      <c r="E16" s="475">
        <v>5</v>
      </c>
      <c r="F16" s="475">
        <v>4</v>
      </c>
      <c r="G16" s="475">
        <v>1</v>
      </c>
      <c r="H16" s="475">
        <v>0</v>
      </c>
      <c r="I16" s="475">
        <v>0</v>
      </c>
      <c r="J16" s="475">
        <v>6</v>
      </c>
      <c r="K16" s="475">
        <f t="shared" si="1"/>
        <v>559</v>
      </c>
      <c r="L16" s="475">
        <v>29</v>
      </c>
      <c r="M16" s="475">
        <v>25</v>
      </c>
      <c r="N16" s="475">
        <f t="shared" si="2"/>
        <v>460</v>
      </c>
      <c r="O16" s="475">
        <v>424</v>
      </c>
      <c r="P16" s="470">
        <v>36</v>
      </c>
      <c r="Q16" s="475">
        <v>0</v>
      </c>
      <c r="R16" s="475">
        <v>7</v>
      </c>
      <c r="S16" s="472">
        <v>38</v>
      </c>
    </row>
    <row r="17" spans="1:19" ht="21.75" customHeight="1">
      <c r="A17" s="32" t="s">
        <v>29</v>
      </c>
      <c r="B17" s="475">
        <v>5</v>
      </c>
      <c r="C17" s="475">
        <v>1</v>
      </c>
      <c r="D17" s="475">
        <v>0</v>
      </c>
      <c r="E17" s="475">
        <f t="shared" si="0"/>
        <v>4</v>
      </c>
      <c r="F17" s="475">
        <v>4</v>
      </c>
      <c r="G17" s="475">
        <v>0</v>
      </c>
      <c r="H17" s="475">
        <v>0</v>
      </c>
      <c r="I17" s="475">
        <v>0</v>
      </c>
      <c r="J17" s="475">
        <v>0</v>
      </c>
      <c r="K17" s="475">
        <f t="shared" si="1"/>
        <v>370</v>
      </c>
      <c r="L17" s="475">
        <v>31</v>
      </c>
      <c r="M17" s="475">
        <v>19</v>
      </c>
      <c r="N17" s="475">
        <f t="shared" si="2"/>
        <v>285</v>
      </c>
      <c r="O17" s="475">
        <v>267</v>
      </c>
      <c r="P17" s="475">
        <v>18</v>
      </c>
      <c r="Q17" s="475">
        <v>0</v>
      </c>
      <c r="R17" s="475">
        <v>0</v>
      </c>
      <c r="S17" s="476">
        <v>35</v>
      </c>
    </row>
    <row r="18" spans="1:19" ht="21.75" customHeight="1">
      <c r="A18" s="32" t="s">
        <v>97</v>
      </c>
      <c r="B18" s="475">
        <v>9</v>
      </c>
      <c r="C18" s="475">
        <v>0</v>
      </c>
      <c r="D18" s="475">
        <v>1</v>
      </c>
      <c r="E18" s="475">
        <f t="shared" si="0"/>
        <v>8</v>
      </c>
      <c r="F18" s="475">
        <v>8</v>
      </c>
      <c r="G18" s="475">
        <v>0</v>
      </c>
      <c r="H18" s="475">
        <v>0</v>
      </c>
      <c r="I18" s="475">
        <v>0</v>
      </c>
      <c r="J18" s="475">
        <v>0</v>
      </c>
      <c r="K18" s="475">
        <f t="shared" si="1"/>
        <v>319</v>
      </c>
      <c r="L18" s="475">
        <v>21</v>
      </c>
      <c r="M18" s="475">
        <v>20</v>
      </c>
      <c r="N18" s="475">
        <f t="shared" si="2"/>
        <v>254</v>
      </c>
      <c r="O18" s="475">
        <v>235</v>
      </c>
      <c r="P18" s="475">
        <v>19</v>
      </c>
      <c r="Q18" s="475">
        <v>0</v>
      </c>
      <c r="R18" s="475">
        <v>0</v>
      </c>
      <c r="S18" s="476">
        <v>24</v>
      </c>
    </row>
    <row r="19" spans="1:19" ht="21.75" customHeight="1">
      <c r="A19" s="32" t="s">
        <v>30</v>
      </c>
      <c r="B19" s="475">
        <v>6</v>
      </c>
      <c r="C19" s="475">
        <v>1</v>
      </c>
      <c r="D19" s="475">
        <v>0</v>
      </c>
      <c r="E19" s="475">
        <f t="shared" si="0"/>
        <v>4</v>
      </c>
      <c r="F19" s="475">
        <v>4</v>
      </c>
      <c r="G19" s="475">
        <v>0</v>
      </c>
      <c r="H19" s="475">
        <v>0</v>
      </c>
      <c r="I19" s="475">
        <v>0</v>
      </c>
      <c r="J19" s="475">
        <v>1</v>
      </c>
      <c r="K19" s="475">
        <f t="shared" si="1"/>
        <v>352</v>
      </c>
      <c r="L19" s="475">
        <v>29</v>
      </c>
      <c r="M19" s="475">
        <v>18</v>
      </c>
      <c r="N19" s="475">
        <f t="shared" si="2"/>
        <v>277</v>
      </c>
      <c r="O19" s="475">
        <v>260</v>
      </c>
      <c r="P19" s="475">
        <v>17</v>
      </c>
      <c r="Q19" s="475">
        <v>0</v>
      </c>
      <c r="R19" s="475">
        <v>1</v>
      </c>
      <c r="S19" s="476">
        <v>27</v>
      </c>
    </row>
    <row r="20" spans="1:19" ht="21.75" customHeight="1">
      <c r="A20" s="32" t="s">
        <v>31</v>
      </c>
      <c r="B20" s="475">
        <v>5</v>
      </c>
      <c r="C20" s="475">
        <v>0</v>
      </c>
      <c r="D20" s="475">
        <v>0</v>
      </c>
      <c r="E20" s="475">
        <f t="shared" si="0"/>
        <v>5</v>
      </c>
      <c r="F20" s="475">
        <v>5</v>
      </c>
      <c r="G20" s="475">
        <v>0</v>
      </c>
      <c r="H20" s="475">
        <v>0</v>
      </c>
      <c r="I20" s="475">
        <v>0</v>
      </c>
      <c r="J20" s="475">
        <v>0</v>
      </c>
      <c r="K20" s="475">
        <f t="shared" si="1"/>
        <v>232</v>
      </c>
      <c r="L20" s="475">
        <v>21</v>
      </c>
      <c r="M20" s="475">
        <v>20</v>
      </c>
      <c r="N20" s="475">
        <f t="shared" si="2"/>
        <v>173</v>
      </c>
      <c r="O20" s="475">
        <v>158</v>
      </c>
      <c r="P20" s="475">
        <v>15</v>
      </c>
      <c r="Q20" s="475">
        <v>0</v>
      </c>
      <c r="R20" s="475">
        <v>0</v>
      </c>
      <c r="S20" s="476">
        <v>18</v>
      </c>
    </row>
    <row r="21" spans="1:19" ht="21.75" customHeight="1">
      <c r="A21" s="32" t="s">
        <v>32</v>
      </c>
      <c r="B21" s="475">
        <v>3</v>
      </c>
      <c r="C21" s="475">
        <v>0</v>
      </c>
      <c r="D21" s="475">
        <v>0</v>
      </c>
      <c r="E21" s="475">
        <f t="shared" si="0"/>
        <v>3</v>
      </c>
      <c r="F21" s="475">
        <v>3</v>
      </c>
      <c r="G21" s="475">
        <v>0</v>
      </c>
      <c r="H21" s="475">
        <v>0</v>
      </c>
      <c r="I21" s="475">
        <v>0</v>
      </c>
      <c r="J21" s="475">
        <v>0</v>
      </c>
      <c r="K21" s="475">
        <f t="shared" si="1"/>
        <v>266</v>
      </c>
      <c r="L21" s="475">
        <v>10</v>
      </c>
      <c r="M21" s="475">
        <v>7</v>
      </c>
      <c r="N21" s="475">
        <f t="shared" si="2"/>
        <v>229</v>
      </c>
      <c r="O21" s="475">
        <v>214</v>
      </c>
      <c r="P21" s="475">
        <v>15</v>
      </c>
      <c r="Q21" s="475">
        <v>0</v>
      </c>
      <c r="R21" s="475">
        <v>0</v>
      </c>
      <c r="S21" s="472">
        <v>20</v>
      </c>
    </row>
    <row r="22" spans="1:19" ht="21.75" customHeight="1">
      <c r="A22" s="32" t="s">
        <v>33</v>
      </c>
      <c r="B22" s="475">
        <v>5</v>
      </c>
      <c r="C22" s="475">
        <v>1</v>
      </c>
      <c r="D22" s="475">
        <v>0</v>
      </c>
      <c r="E22" s="475">
        <f t="shared" si="0"/>
        <v>4</v>
      </c>
      <c r="F22" s="475">
        <v>4</v>
      </c>
      <c r="G22" s="475">
        <v>0</v>
      </c>
      <c r="H22" s="475">
        <v>0</v>
      </c>
      <c r="I22" s="475">
        <v>0</v>
      </c>
      <c r="J22" s="475">
        <v>0</v>
      </c>
      <c r="K22" s="475">
        <f t="shared" si="1"/>
        <v>310</v>
      </c>
      <c r="L22" s="475">
        <v>29</v>
      </c>
      <c r="M22" s="475">
        <v>20</v>
      </c>
      <c r="N22" s="475">
        <f t="shared" si="2"/>
        <v>233</v>
      </c>
      <c r="O22" s="475">
        <v>216</v>
      </c>
      <c r="P22" s="475">
        <v>17</v>
      </c>
      <c r="Q22" s="475">
        <v>0</v>
      </c>
      <c r="R22" s="475">
        <v>0</v>
      </c>
      <c r="S22" s="476">
        <v>28</v>
      </c>
    </row>
    <row r="23" spans="1:19" ht="21.75" customHeight="1">
      <c r="A23" s="32" t="s">
        <v>34</v>
      </c>
      <c r="B23" s="475">
        <v>7</v>
      </c>
      <c r="C23" s="475">
        <v>0</v>
      </c>
      <c r="D23" s="475">
        <v>1</v>
      </c>
      <c r="E23" s="475">
        <f t="shared" si="0"/>
        <v>5</v>
      </c>
      <c r="F23" s="475">
        <v>5</v>
      </c>
      <c r="G23" s="475">
        <v>0</v>
      </c>
      <c r="H23" s="475">
        <v>0</v>
      </c>
      <c r="I23" s="475">
        <v>0</v>
      </c>
      <c r="J23" s="475">
        <v>1</v>
      </c>
      <c r="K23" s="475">
        <f t="shared" si="1"/>
        <v>231</v>
      </c>
      <c r="L23" s="475">
        <v>18</v>
      </c>
      <c r="M23" s="475">
        <v>19</v>
      </c>
      <c r="N23" s="475">
        <f t="shared" si="2"/>
        <v>177</v>
      </c>
      <c r="O23" s="475">
        <v>166</v>
      </c>
      <c r="P23" s="475">
        <v>11</v>
      </c>
      <c r="Q23" s="475">
        <v>0</v>
      </c>
      <c r="R23" s="475">
        <v>0</v>
      </c>
      <c r="S23" s="476">
        <v>17</v>
      </c>
    </row>
    <row r="24" spans="1:19" ht="21.75" customHeight="1">
      <c r="A24" s="32" t="s">
        <v>35</v>
      </c>
      <c r="B24" s="475">
        <v>9</v>
      </c>
      <c r="C24" s="475">
        <v>0</v>
      </c>
      <c r="D24" s="475">
        <v>1</v>
      </c>
      <c r="E24" s="475">
        <f t="shared" si="0"/>
        <v>4</v>
      </c>
      <c r="F24" s="475">
        <v>4</v>
      </c>
      <c r="G24" s="475">
        <v>0</v>
      </c>
      <c r="H24" s="475">
        <v>0</v>
      </c>
      <c r="I24" s="475">
        <v>0</v>
      </c>
      <c r="J24" s="475">
        <v>3</v>
      </c>
      <c r="K24" s="475">
        <f t="shared" si="1"/>
        <v>402</v>
      </c>
      <c r="L24" s="475">
        <v>20</v>
      </c>
      <c r="M24" s="475">
        <v>18</v>
      </c>
      <c r="N24" s="475">
        <f t="shared" si="2"/>
        <v>340</v>
      </c>
      <c r="O24" s="475">
        <v>322</v>
      </c>
      <c r="P24" s="475">
        <v>18</v>
      </c>
      <c r="Q24" s="475">
        <v>0</v>
      </c>
      <c r="R24" s="475">
        <v>0</v>
      </c>
      <c r="S24" s="472">
        <v>24</v>
      </c>
    </row>
    <row r="25" spans="1:19" ht="21.75" customHeight="1">
      <c r="A25" s="32" t="s">
        <v>36</v>
      </c>
      <c r="B25" s="475">
        <v>11</v>
      </c>
      <c r="C25" s="475">
        <v>0</v>
      </c>
      <c r="D25" s="475">
        <v>0</v>
      </c>
      <c r="E25" s="475">
        <f t="shared" si="0"/>
        <v>9</v>
      </c>
      <c r="F25" s="475">
        <v>9</v>
      </c>
      <c r="G25" s="475">
        <v>0</v>
      </c>
      <c r="H25" s="475">
        <v>0</v>
      </c>
      <c r="I25" s="475">
        <v>0</v>
      </c>
      <c r="J25" s="475">
        <v>2</v>
      </c>
      <c r="K25" s="475">
        <f t="shared" si="1"/>
        <v>385</v>
      </c>
      <c r="L25" s="475">
        <v>12</v>
      </c>
      <c r="M25" s="475">
        <v>23</v>
      </c>
      <c r="N25" s="475">
        <f t="shared" si="2"/>
        <v>321</v>
      </c>
      <c r="O25" s="475">
        <v>296</v>
      </c>
      <c r="P25" s="475">
        <v>25</v>
      </c>
      <c r="Q25" s="475">
        <v>0</v>
      </c>
      <c r="R25" s="475">
        <v>1</v>
      </c>
      <c r="S25" s="472">
        <v>28</v>
      </c>
    </row>
    <row r="26" spans="1:19" ht="21.75" customHeight="1">
      <c r="A26" s="32" t="s">
        <v>37</v>
      </c>
      <c r="B26" s="475">
        <v>17</v>
      </c>
      <c r="C26" s="475">
        <v>0</v>
      </c>
      <c r="D26" s="475">
        <v>0</v>
      </c>
      <c r="E26" s="475">
        <f t="shared" si="0"/>
        <v>11</v>
      </c>
      <c r="F26" s="475">
        <v>11</v>
      </c>
      <c r="G26" s="475">
        <v>0</v>
      </c>
      <c r="H26" s="475">
        <v>0</v>
      </c>
      <c r="I26" s="475">
        <v>0</v>
      </c>
      <c r="J26" s="475">
        <v>6</v>
      </c>
      <c r="K26" s="475">
        <f t="shared" si="1"/>
        <v>689</v>
      </c>
      <c r="L26" s="475">
        <v>28</v>
      </c>
      <c r="M26" s="475">
        <v>35</v>
      </c>
      <c r="N26" s="475">
        <f t="shared" si="2"/>
        <v>584</v>
      </c>
      <c r="O26" s="475">
        <v>561</v>
      </c>
      <c r="P26" s="475">
        <v>23</v>
      </c>
      <c r="Q26" s="475">
        <v>0</v>
      </c>
      <c r="R26" s="475">
        <v>0</v>
      </c>
      <c r="S26" s="472">
        <v>42</v>
      </c>
    </row>
    <row r="27" spans="1:19" ht="21.75" customHeight="1">
      <c r="A27" s="32" t="s">
        <v>38</v>
      </c>
      <c r="B27" s="475">
        <v>4</v>
      </c>
      <c r="C27" s="475">
        <v>0</v>
      </c>
      <c r="D27" s="475">
        <v>0</v>
      </c>
      <c r="E27" s="475">
        <f t="shared" si="0"/>
        <v>2</v>
      </c>
      <c r="F27" s="475">
        <v>2</v>
      </c>
      <c r="G27" s="475">
        <v>0</v>
      </c>
      <c r="H27" s="475">
        <v>0</v>
      </c>
      <c r="I27" s="475">
        <v>0</v>
      </c>
      <c r="J27" s="475">
        <v>2</v>
      </c>
      <c r="K27" s="475">
        <f t="shared" si="1"/>
        <v>215</v>
      </c>
      <c r="L27" s="475">
        <v>19</v>
      </c>
      <c r="M27" s="475">
        <v>10</v>
      </c>
      <c r="N27" s="475">
        <f t="shared" si="2"/>
        <v>175</v>
      </c>
      <c r="O27" s="475">
        <v>160</v>
      </c>
      <c r="P27" s="475">
        <v>15</v>
      </c>
      <c r="Q27" s="475">
        <v>0</v>
      </c>
      <c r="R27" s="475">
        <v>0</v>
      </c>
      <c r="S27" s="472">
        <v>11</v>
      </c>
    </row>
    <row r="28" spans="1:19" ht="21.75" customHeight="1">
      <c r="A28" s="32" t="s">
        <v>39</v>
      </c>
      <c r="B28" s="475">
        <v>7</v>
      </c>
      <c r="C28" s="475">
        <v>1</v>
      </c>
      <c r="D28" s="475">
        <v>1</v>
      </c>
      <c r="E28" s="475">
        <f t="shared" si="0"/>
        <v>4</v>
      </c>
      <c r="F28" s="475">
        <v>4</v>
      </c>
      <c r="G28" s="475">
        <v>0</v>
      </c>
      <c r="H28" s="475">
        <v>0</v>
      </c>
      <c r="I28" s="475">
        <v>0</v>
      </c>
      <c r="J28" s="475">
        <v>1</v>
      </c>
      <c r="K28" s="475">
        <f t="shared" si="1"/>
        <v>268</v>
      </c>
      <c r="L28" s="475">
        <v>15</v>
      </c>
      <c r="M28" s="475">
        <v>18</v>
      </c>
      <c r="N28" s="475">
        <f t="shared" si="2"/>
        <v>216</v>
      </c>
      <c r="O28" s="475">
        <v>203</v>
      </c>
      <c r="P28" s="475">
        <v>13</v>
      </c>
      <c r="Q28" s="475">
        <v>0</v>
      </c>
      <c r="R28" s="475">
        <v>0</v>
      </c>
      <c r="S28" s="472">
        <v>19</v>
      </c>
    </row>
    <row r="29" spans="1:19" ht="21.75" customHeight="1">
      <c r="A29" s="32" t="s">
        <v>98</v>
      </c>
      <c r="B29" s="475">
        <v>23</v>
      </c>
      <c r="C29" s="475">
        <v>2</v>
      </c>
      <c r="D29" s="475">
        <v>0</v>
      </c>
      <c r="E29" s="475">
        <f t="shared" si="0"/>
        <v>13</v>
      </c>
      <c r="F29" s="475">
        <v>11</v>
      </c>
      <c r="G29" s="475">
        <v>2</v>
      </c>
      <c r="H29" s="475">
        <v>0</v>
      </c>
      <c r="I29" s="475">
        <v>1</v>
      </c>
      <c r="J29" s="475">
        <v>7</v>
      </c>
      <c r="K29" s="475">
        <f t="shared" si="1"/>
        <v>476</v>
      </c>
      <c r="L29" s="475">
        <v>25</v>
      </c>
      <c r="M29" s="475">
        <v>21</v>
      </c>
      <c r="N29" s="475">
        <f t="shared" si="2"/>
        <v>364</v>
      </c>
      <c r="O29" s="475">
        <v>333</v>
      </c>
      <c r="P29" s="470">
        <v>31</v>
      </c>
      <c r="Q29" s="475">
        <v>0</v>
      </c>
      <c r="R29" s="470">
        <v>23</v>
      </c>
      <c r="S29" s="472">
        <v>43</v>
      </c>
    </row>
    <row r="30" spans="1:19" ht="21.75" customHeight="1">
      <c r="A30" s="32" t="s">
        <v>40</v>
      </c>
      <c r="B30" s="475">
        <v>10</v>
      </c>
      <c r="C30" s="475">
        <v>0</v>
      </c>
      <c r="D30" s="475">
        <v>0</v>
      </c>
      <c r="E30" s="475">
        <f t="shared" si="0"/>
        <v>8</v>
      </c>
      <c r="F30" s="475">
        <v>7</v>
      </c>
      <c r="G30" s="475">
        <v>1</v>
      </c>
      <c r="H30" s="489">
        <v>0</v>
      </c>
      <c r="I30" s="475">
        <v>0</v>
      </c>
      <c r="J30" s="475">
        <v>2</v>
      </c>
      <c r="K30" s="475">
        <f t="shared" si="1"/>
        <v>227</v>
      </c>
      <c r="L30" s="475">
        <v>15</v>
      </c>
      <c r="M30" s="475">
        <v>19</v>
      </c>
      <c r="N30" s="475">
        <f t="shared" si="2"/>
        <v>184</v>
      </c>
      <c r="O30" s="475">
        <v>172</v>
      </c>
      <c r="P30" s="475">
        <v>12</v>
      </c>
      <c r="Q30" s="475">
        <v>0</v>
      </c>
      <c r="R30" s="475">
        <v>1</v>
      </c>
      <c r="S30" s="472">
        <v>8</v>
      </c>
    </row>
    <row r="31" spans="1:19" ht="15" customHeight="1">
      <c r="A31" s="55"/>
      <c r="B31" s="85"/>
      <c r="C31" s="86"/>
      <c r="D31" s="85"/>
      <c r="E31" s="85"/>
      <c r="F31" s="86"/>
      <c r="G31" s="85"/>
      <c r="H31" s="86"/>
      <c r="I31" s="86"/>
      <c r="J31" s="85"/>
      <c r="K31" s="86"/>
      <c r="L31" s="86"/>
      <c r="M31" s="85"/>
      <c r="N31" s="85"/>
      <c r="O31" s="86"/>
      <c r="P31" s="55"/>
      <c r="Q31" s="56"/>
      <c r="R31" s="55"/>
      <c r="S31" s="2"/>
    </row>
    <row r="32" spans="1:19" ht="20.25" customHeight="1">
      <c r="A32" s="18" t="s">
        <v>283</v>
      </c>
      <c r="B32" s="19"/>
      <c r="C32" s="19"/>
      <c r="D32" s="19"/>
      <c r="E32" s="19"/>
      <c r="F32" s="19"/>
      <c r="G32" s="19"/>
      <c r="H32" s="19"/>
      <c r="I32" s="19"/>
      <c r="J32" s="19"/>
      <c r="K32" s="87"/>
      <c r="L32" s="87"/>
      <c r="M32" s="87"/>
      <c r="N32" s="87"/>
      <c r="O32" s="87"/>
      <c r="P32" s="57"/>
      <c r="Q32" s="57"/>
      <c r="R32" s="57"/>
      <c r="S32" s="1"/>
    </row>
    <row r="33" spans="1:19" ht="20.25" customHeight="1">
      <c r="A33" s="7" t="s">
        <v>351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1"/>
      <c r="R33" s="1"/>
      <c r="S33" s="1"/>
    </row>
    <row r="34" spans="1:19" ht="21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"/>
      <c r="R34" s="1"/>
      <c r="S34" s="1"/>
    </row>
  </sheetData>
  <sheetProtection/>
  <mergeCells count="19">
    <mergeCell ref="A1:J1"/>
    <mergeCell ref="A3:S3"/>
    <mergeCell ref="A4:A6"/>
    <mergeCell ref="B4:J4"/>
    <mergeCell ref="K4:S4"/>
    <mergeCell ref="B5:B6"/>
    <mergeCell ref="C5:C6"/>
    <mergeCell ref="D5:D6"/>
    <mergeCell ref="E5:G5"/>
    <mergeCell ref="H5:H6"/>
    <mergeCell ref="I5:I6"/>
    <mergeCell ref="J5:J6"/>
    <mergeCell ref="K5:K6"/>
    <mergeCell ref="L5:L6"/>
    <mergeCell ref="S5:S6"/>
    <mergeCell ref="M5:M6"/>
    <mergeCell ref="N5:P5"/>
    <mergeCell ref="Q5:Q6"/>
    <mergeCell ref="R5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7" sqref="D17"/>
    </sheetView>
  </sheetViews>
  <sheetFormatPr defaultColWidth="8.88671875" defaultRowHeight="13.5"/>
  <cols>
    <col min="1" max="1" width="7.77734375" style="0" customWidth="1"/>
  </cols>
  <sheetData>
    <row r="1" spans="1:11" s="101" customFormat="1" ht="20.25" customHeight="1">
      <c r="A1" s="558" t="s">
        <v>859</v>
      </c>
      <c r="B1" s="558"/>
      <c r="C1" s="558"/>
      <c r="D1" s="558"/>
      <c r="E1" s="558"/>
      <c r="F1" s="558"/>
      <c r="G1" s="558"/>
      <c r="H1" s="558"/>
      <c r="I1" s="558"/>
      <c r="J1" s="558"/>
      <c r="K1" s="44"/>
    </row>
    <row r="2" spans="1:11" s="101" customFormat="1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44"/>
    </row>
    <row r="3" spans="1:11" s="101" customFormat="1" ht="20.25" customHeight="1">
      <c r="A3" s="542" t="s">
        <v>236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1" ht="24.75" customHeight="1">
      <c r="A4" s="646" t="s">
        <v>237</v>
      </c>
      <c r="B4" s="642" t="s">
        <v>238</v>
      </c>
      <c r="C4" s="643"/>
      <c r="D4" s="646"/>
      <c r="E4" s="645" t="s">
        <v>239</v>
      </c>
      <c r="F4" s="645"/>
      <c r="G4" s="645"/>
      <c r="H4" s="645"/>
      <c r="I4" s="645"/>
      <c r="J4" s="645"/>
      <c r="K4" s="642"/>
    </row>
    <row r="5" spans="1:11" ht="24.75" customHeight="1">
      <c r="A5" s="646"/>
      <c r="B5" s="24" t="s">
        <v>240</v>
      </c>
      <c r="C5" s="24" t="s">
        <v>241</v>
      </c>
      <c r="D5" s="24" t="s">
        <v>242</v>
      </c>
      <c r="E5" s="24" t="s">
        <v>240</v>
      </c>
      <c r="F5" s="24" t="s">
        <v>243</v>
      </c>
      <c r="G5" s="24" t="s">
        <v>244</v>
      </c>
      <c r="H5" s="24" t="s">
        <v>245</v>
      </c>
      <c r="I5" s="24" t="s">
        <v>246</v>
      </c>
      <c r="J5" s="24" t="s">
        <v>247</v>
      </c>
      <c r="K5" s="46" t="s">
        <v>248</v>
      </c>
    </row>
    <row r="6" spans="1:11" ht="24.75" customHeight="1">
      <c r="A6" s="21" t="s">
        <v>249</v>
      </c>
      <c r="B6" s="103">
        <v>8227</v>
      </c>
      <c r="C6" s="103">
        <v>3594</v>
      </c>
      <c r="D6" s="103">
        <v>4633</v>
      </c>
      <c r="E6" s="103">
        <v>8227</v>
      </c>
      <c r="F6" s="103">
        <v>636</v>
      </c>
      <c r="G6" s="103">
        <v>805</v>
      </c>
      <c r="H6" s="103">
        <v>1274</v>
      </c>
      <c r="I6" s="103">
        <v>2171</v>
      </c>
      <c r="J6" s="103">
        <v>2000</v>
      </c>
      <c r="K6" s="116">
        <v>1341</v>
      </c>
    </row>
    <row r="7" spans="1:11" ht="24.75" customHeight="1">
      <c r="A7" s="13" t="s">
        <v>250</v>
      </c>
      <c r="B7" s="102">
        <v>12186</v>
      </c>
      <c r="C7" s="102">
        <v>5160</v>
      </c>
      <c r="D7" s="102">
        <v>7026</v>
      </c>
      <c r="E7" s="102">
        <v>12186</v>
      </c>
      <c r="F7" s="102">
        <v>1176</v>
      </c>
      <c r="G7" s="102">
        <v>1736</v>
      </c>
      <c r="H7" s="102">
        <v>1763</v>
      </c>
      <c r="I7" s="102">
        <v>3143</v>
      </c>
      <c r="J7" s="102">
        <v>2641</v>
      </c>
      <c r="K7" s="100">
        <v>1727</v>
      </c>
    </row>
    <row r="8" spans="1:11" ht="24.75" customHeight="1">
      <c r="A8" s="13" t="s">
        <v>251</v>
      </c>
      <c r="B8" s="102">
        <v>17613</v>
      </c>
      <c r="C8" s="102">
        <v>7038</v>
      </c>
      <c r="D8" s="102">
        <v>10575</v>
      </c>
      <c r="E8" s="102">
        <v>17613</v>
      </c>
      <c r="F8" s="102">
        <v>2980</v>
      </c>
      <c r="G8" s="102">
        <v>2573</v>
      </c>
      <c r="H8" s="102">
        <v>2208</v>
      </c>
      <c r="I8" s="102">
        <v>4127</v>
      </c>
      <c r="J8" s="102">
        <v>3594</v>
      </c>
      <c r="K8" s="100">
        <v>2131</v>
      </c>
    </row>
    <row r="9" spans="1:11" ht="24.75" customHeight="1">
      <c r="A9" s="13" t="s">
        <v>364</v>
      </c>
      <c r="B9" s="102">
        <v>26591</v>
      </c>
      <c r="C9" s="102">
        <v>11570</v>
      </c>
      <c r="D9" s="102">
        <v>15021</v>
      </c>
      <c r="E9" s="102">
        <v>26591</v>
      </c>
      <c r="F9" s="102">
        <v>9174</v>
      </c>
      <c r="G9" s="102">
        <v>3180</v>
      </c>
      <c r="H9" s="102">
        <v>2609</v>
      </c>
      <c r="I9" s="102">
        <v>4910</v>
      </c>
      <c r="J9" s="102">
        <v>4244</v>
      </c>
      <c r="K9" s="100">
        <v>2474</v>
      </c>
    </row>
    <row r="10" spans="1:11" ht="24.75" customHeight="1">
      <c r="A10" s="13" t="s">
        <v>472</v>
      </c>
      <c r="B10" s="154">
        <v>30771</v>
      </c>
      <c r="C10" s="154">
        <v>13342</v>
      </c>
      <c r="D10" s="154">
        <v>17429</v>
      </c>
      <c r="E10" s="154">
        <v>30771</v>
      </c>
      <c r="F10" s="154">
        <v>9413</v>
      </c>
      <c r="G10" s="154">
        <v>4568</v>
      </c>
      <c r="H10" s="154">
        <v>2786</v>
      </c>
      <c r="I10" s="154">
        <v>5591</v>
      </c>
      <c r="J10" s="154">
        <v>5205</v>
      </c>
      <c r="K10" s="233">
        <v>3208</v>
      </c>
    </row>
    <row r="11" spans="1:11" ht="24.75" customHeight="1">
      <c r="A11" s="431" t="s">
        <v>805</v>
      </c>
      <c r="B11" s="99">
        <f>SUM(C11:D11)</f>
        <v>33378</v>
      </c>
      <c r="C11" s="99">
        <v>14348</v>
      </c>
      <c r="D11" s="99">
        <v>19030</v>
      </c>
      <c r="E11" s="99">
        <f>SUM(F11:K11)</f>
        <v>33378</v>
      </c>
      <c r="F11" s="99">
        <v>10206</v>
      </c>
      <c r="G11" s="99">
        <v>5186</v>
      </c>
      <c r="H11" s="99">
        <v>3084</v>
      </c>
      <c r="I11" s="99">
        <v>6005</v>
      </c>
      <c r="J11" s="99">
        <v>5489</v>
      </c>
      <c r="K11" s="204">
        <v>3408</v>
      </c>
    </row>
    <row r="12" spans="1:11" ht="15" customHeight="1">
      <c r="A12" s="58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20.25" customHeight="1">
      <c r="A13" s="18" t="s">
        <v>252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.25" customHeight="1">
      <c r="A14" s="679" t="s">
        <v>253</v>
      </c>
      <c r="B14" s="679"/>
      <c r="C14" s="679"/>
      <c r="D14" s="679"/>
      <c r="E14" s="1"/>
      <c r="F14" s="1"/>
      <c r="G14" s="1"/>
      <c r="H14" s="1"/>
      <c r="I14" s="1"/>
      <c r="J14" s="1"/>
      <c r="K14" s="1"/>
    </row>
  </sheetData>
  <sheetProtection/>
  <mergeCells count="6">
    <mergeCell ref="A14:D14"/>
    <mergeCell ref="A1:J1"/>
    <mergeCell ref="A3:K3"/>
    <mergeCell ref="A4:A5"/>
    <mergeCell ref="B4:D4"/>
    <mergeCell ref="E4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B18" sqref="B18:J18"/>
    </sheetView>
  </sheetViews>
  <sheetFormatPr defaultColWidth="8.88671875" defaultRowHeight="13.5"/>
  <cols>
    <col min="1" max="1" width="7.21484375" style="44" customWidth="1"/>
    <col min="2" max="16" width="6.3359375" style="44" customWidth="1"/>
    <col min="17" max="16384" width="8.88671875" style="44" customWidth="1"/>
  </cols>
  <sheetData>
    <row r="1" spans="1:16" ht="20.25" customHeight="1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20.25" customHeight="1">
      <c r="A3" s="523" t="s">
        <v>517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spans="1:16" ht="20.25" customHeight="1">
      <c r="A5" s="536" t="s">
        <v>124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276" customFormat="1" ht="32.25" customHeight="1">
      <c r="A6" s="565" t="s">
        <v>125</v>
      </c>
      <c r="B6" s="559" t="s">
        <v>11</v>
      </c>
      <c r="C6" s="560"/>
      <c r="D6" s="560"/>
      <c r="E6" s="560"/>
      <c r="F6" s="560"/>
      <c r="G6" s="560"/>
      <c r="H6" s="560"/>
      <c r="I6" s="560"/>
      <c r="J6" s="561"/>
      <c r="K6" s="559" t="s">
        <v>10</v>
      </c>
      <c r="L6" s="560"/>
      <c r="M6" s="560"/>
      <c r="N6" s="560"/>
      <c r="O6" s="560"/>
      <c r="P6" s="560"/>
    </row>
    <row r="7" spans="1:16" s="276" customFormat="1" ht="48.75" customHeight="1">
      <c r="A7" s="566"/>
      <c r="B7" s="248" t="s">
        <v>100</v>
      </c>
      <c r="C7" s="248" t="s">
        <v>126</v>
      </c>
      <c r="D7" s="248" t="s">
        <v>127</v>
      </c>
      <c r="E7" s="248" t="s">
        <v>128</v>
      </c>
      <c r="F7" s="248" t="s">
        <v>129</v>
      </c>
      <c r="G7" s="248" t="s">
        <v>130</v>
      </c>
      <c r="H7" s="248" t="s">
        <v>131</v>
      </c>
      <c r="I7" s="248" t="s">
        <v>132</v>
      </c>
      <c r="J7" s="248" t="s">
        <v>133</v>
      </c>
      <c r="K7" s="248" t="s">
        <v>100</v>
      </c>
      <c r="L7" s="248" t="s">
        <v>134</v>
      </c>
      <c r="M7" s="248" t="s">
        <v>135</v>
      </c>
      <c r="N7" s="248" t="s">
        <v>136</v>
      </c>
      <c r="O7" s="248" t="s">
        <v>137</v>
      </c>
      <c r="P7" s="239" t="s">
        <v>133</v>
      </c>
    </row>
    <row r="8" spans="1:16" s="68" customFormat="1" ht="27" customHeight="1">
      <c r="A8" s="192" t="s">
        <v>19</v>
      </c>
      <c r="B8" s="259">
        <v>8</v>
      </c>
      <c r="C8" s="259">
        <v>0</v>
      </c>
      <c r="D8" s="259">
        <v>0</v>
      </c>
      <c r="E8" s="259">
        <v>0</v>
      </c>
      <c r="F8" s="259">
        <v>0</v>
      </c>
      <c r="G8" s="259">
        <v>1</v>
      </c>
      <c r="H8" s="259">
        <v>0</v>
      </c>
      <c r="I8" s="259">
        <v>0</v>
      </c>
      <c r="J8" s="259">
        <v>7</v>
      </c>
      <c r="K8" s="259">
        <v>8</v>
      </c>
      <c r="L8" s="259">
        <v>0</v>
      </c>
      <c r="M8" s="259">
        <v>2</v>
      </c>
      <c r="N8" s="259">
        <v>1</v>
      </c>
      <c r="O8" s="259">
        <v>3</v>
      </c>
      <c r="P8" s="260">
        <v>2</v>
      </c>
    </row>
    <row r="9" spans="1:16" s="68" customFormat="1" ht="27" customHeight="1">
      <c r="A9" s="192" t="s">
        <v>26</v>
      </c>
      <c r="B9" s="119">
        <v>1</v>
      </c>
      <c r="C9" s="259">
        <v>0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119">
        <v>1</v>
      </c>
      <c r="K9" s="119">
        <v>1</v>
      </c>
      <c r="L9" s="259">
        <v>0</v>
      </c>
      <c r="M9" s="259">
        <v>0</v>
      </c>
      <c r="N9" s="259">
        <v>0</v>
      </c>
      <c r="O9" s="119">
        <v>1</v>
      </c>
      <c r="P9" s="120">
        <v>0</v>
      </c>
    </row>
    <row r="10" spans="1:16" s="68" customFormat="1" ht="27" customHeight="1">
      <c r="A10" s="250" t="s">
        <v>183</v>
      </c>
      <c r="B10" s="121">
        <v>2</v>
      </c>
      <c r="C10" s="259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119">
        <v>2</v>
      </c>
      <c r="K10" s="119">
        <v>2</v>
      </c>
      <c r="L10" s="259">
        <v>0</v>
      </c>
      <c r="M10" s="259">
        <v>0</v>
      </c>
      <c r="N10" s="259">
        <v>0</v>
      </c>
      <c r="O10" s="119">
        <v>1</v>
      </c>
      <c r="P10" s="120">
        <v>1</v>
      </c>
    </row>
    <row r="11" spans="1:16" s="68" customFormat="1" ht="27" customHeight="1">
      <c r="A11" s="250" t="s">
        <v>363</v>
      </c>
      <c r="B11" s="259">
        <v>0</v>
      </c>
      <c r="C11" s="259">
        <v>0</v>
      </c>
      <c r="D11" s="259">
        <v>0</v>
      </c>
      <c r="E11" s="259">
        <v>0</v>
      </c>
      <c r="F11" s="259">
        <v>0</v>
      </c>
      <c r="G11" s="259" t="s">
        <v>2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330">
        <v>0</v>
      </c>
    </row>
    <row r="12" spans="1:16" s="68" customFormat="1" ht="27" customHeight="1">
      <c r="A12" s="392" t="s">
        <v>424</v>
      </c>
      <c r="B12" s="400">
        <v>2</v>
      </c>
      <c r="C12" s="400">
        <v>0</v>
      </c>
      <c r="D12" s="400">
        <v>0</v>
      </c>
      <c r="E12" s="400">
        <v>1</v>
      </c>
      <c r="F12" s="400">
        <v>1</v>
      </c>
      <c r="G12" s="400">
        <v>0</v>
      </c>
      <c r="H12" s="400">
        <v>0</v>
      </c>
      <c r="I12" s="400">
        <v>0</v>
      </c>
      <c r="J12" s="400">
        <v>0</v>
      </c>
      <c r="K12" s="400">
        <v>2</v>
      </c>
      <c r="L12" s="400">
        <v>0</v>
      </c>
      <c r="M12" s="400">
        <v>2</v>
      </c>
      <c r="N12" s="400">
        <v>0</v>
      </c>
      <c r="O12" s="400">
        <v>0</v>
      </c>
      <c r="P12" s="143">
        <v>0</v>
      </c>
    </row>
    <row r="13" spans="1:16" s="68" customFormat="1" ht="27" customHeight="1">
      <c r="A13" s="250" t="s">
        <v>762</v>
      </c>
      <c r="B13" s="399">
        <f>SUM(C13:J13)</f>
        <v>1</v>
      </c>
      <c r="C13" s="259">
        <v>0</v>
      </c>
      <c r="D13" s="259">
        <v>0</v>
      </c>
      <c r="E13" s="259">
        <v>1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399">
        <v>1</v>
      </c>
      <c r="L13" s="259">
        <v>0</v>
      </c>
      <c r="M13" s="259">
        <v>0</v>
      </c>
      <c r="N13" s="259">
        <v>0</v>
      </c>
      <c r="O13" s="259">
        <v>1</v>
      </c>
      <c r="P13" s="114">
        <v>0</v>
      </c>
    </row>
    <row r="14" spans="1:16" s="332" customFormat="1" ht="14.25" customHeight="1">
      <c r="A14" s="514"/>
      <c r="B14" s="334"/>
      <c r="C14" s="334"/>
      <c r="D14" s="334"/>
      <c r="E14" s="334"/>
      <c r="F14" s="334"/>
      <c r="G14" s="334"/>
      <c r="H14" s="334"/>
      <c r="I14" s="334"/>
      <c r="J14" s="514"/>
      <c r="K14" s="331"/>
      <c r="L14" s="331"/>
      <c r="M14" s="331"/>
      <c r="N14" s="331"/>
      <c r="O14" s="331"/>
      <c r="P14" s="331"/>
    </row>
    <row r="15" spans="1:16" ht="20.25" customHeight="1">
      <c r="A15" s="523" t="s">
        <v>516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</row>
    <row r="16" spans="1:16" ht="1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1:16" ht="20.25" customHeight="1">
      <c r="A17" s="536" t="s">
        <v>124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</row>
    <row r="18" spans="1:16" ht="32.25" customHeight="1">
      <c r="A18" s="565" t="s">
        <v>9</v>
      </c>
      <c r="B18" s="559" t="s">
        <v>8</v>
      </c>
      <c r="C18" s="560"/>
      <c r="D18" s="560"/>
      <c r="E18" s="560"/>
      <c r="F18" s="560"/>
      <c r="G18" s="560"/>
      <c r="H18" s="560"/>
      <c r="I18" s="560"/>
      <c r="J18" s="561"/>
      <c r="K18" s="559" t="s">
        <v>7</v>
      </c>
      <c r="L18" s="560"/>
      <c r="M18" s="560"/>
      <c r="N18" s="560"/>
      <c r="O18" s="560"/>
      <c r="P18" s="560"/>
    </row>
    <row r="19" spans="1:16" ht="48" customHeight="1">
      <c r="A19" s="524"/>
      <c r="B19" s="248" t="s">
        <v>100</v>
      </c>
      <c r="C19" s="248" t="s">
        <v>138</v>
      </c>
      <c r="D19" s="248" t="s">
        <v>139</v>
      </c>
      <c r="E19" s="248" t="s">
        <v>140</v>
      </c>
      <c r="F19" s="248" t="s">
        <v>141</v>
      </c>
      <c r="G19" s="248" t="s">
        <v>142</v>
      </c>
      <c r="H19" s="248" t="s">
        <v>143</v>
      </c>
      <c r="I19" s="248" t="s">
        <v>144</v>
      </c>
      <c r="J19" s="248" t="s">
        <v>133</v>
      </c>
      <c r="K19" s="248" t="s">
        <v>100</v>
      </c>
      <c r="L19" s="248" t="s">
        <v>145</v>
      </c>
      <c r="M19" s="248" t="s">
        <v>146</v>
      </c>
      <c r="N19" s="248" t="s">
        <v>147</v>
      </c>
      <c r="O19" s="248" t="s">
        <v>137</v>
      </c>
      <c r="P19" s="239" t="s">
        <v>133</v>
      </c>
    </row>
    <row r="20" spans="1:16" s="68" customFormat="1" ht="27" customHeight="1">
      <c r="A20" s="192" t="s">
        <v>19</v>
      </c>
      <c r="B20" s="259">
        <v>7</v>
      </c>
      <c r="C20" s="259">
        <v>0</v>
      </c>
      <c r="D20" s="259">
        <v>0</v>
      </c>
      <c r="E20" s="259">
        <v>0</v>
      </c>
      <c r="F20" s="259">
        <v>3</v>
      </c>
      <c r="G20" s="259">
        <v>0</v>
      </c>
      <c r="H20" s="259">
        <v>2</v>
      </c>
      <c r="I20" s="259">
        <v>0</v>
      </c>
      <c r="J20" s="259">
        <v>2</v>
      </c>
      <c r="K20" s="259">
        <v>12</v>
      </c>
      <c r="L20" s="259">
        <v>0</v>
      </c>
      <c r="M20" s="259">
        <v>1</v>
      </c>
      <c r="N20" s="259">
        <v>2</v>
      </c>
      <c r="O20" s="259">
        <v>5</v>
      </c>
      <c r="P20" s="260">
        <v>4</v>
      </c>
    </row>
    <row r="21" spans="1:16" s="68" customFormat="1" ht="27" customHeight="1">
      <c r="A21" s="284" t="s">
        <v>26</v>
      </c>
      <c r="B21" s="122">
        <v>7</v>
      </c>
      <c r="C21" s="259">
        <v>0</v>
      </c>
      <c r="D21" s="259">
        <v>0</v>
      </c>
      <c r="E21" s="259">
        <v>0</v>
      </c>
      <c r="F21" s="122">
        <v>4</v>
      </c>
      <c r="G21" s="259">
        <v>0</v>
      </c>
      <c r="H21" s="122">
        <v>1</v>
      </c>
      <c r="I21" s="122">
        <v>1</v>
      </c>
      <c r="J21" s="122">
        <v>1</v>
      </c>
      <c r="K21" s="122">
        <v>7</v>
      </c>
      <c r="L21" s="122">
        <v>1</v>
      </c>
      <c r="M21" s="122">
        <v>0</v>
      </c>
      <c r="N21" s="122">
        <v>5</v>
      </c>
      <c r="O21" s="122">
        <v>0</v>
      </c>
      <c r="P21" s="123">
        <v>1</v>
      </c>
    </row>
    <row r="22" spans="1:16" s="68" customFormat="1" ht="27" customHeight="1">
      <c r="A22" s="284" t="s">
        <v>183</v>
      </c>
      <c r="B22" s="122">
        <v>3</v>
      </c>
      <c r="C22" s="259">
        <v>0</v>
      </c>
      <c r="D22" s="259">
        <v>0</v>
      </c>
      <c r="E22" s="259">
        <v>0</v>
      </c>
      <c r="F22" s="122">
        <v>2</v>
      </c>
      <c r="G22" s="259">
        <v>0</v>
      </c>
      <c r="H22" s="122">
        <v>0</v>
      </c>
      <c r="I22" s="122">
        <v>0</v>
      </c>
      <c r="J22" s="122">
        <v>1</v>
      </c>
      <c r="K22" s="122">
        <v>3</v>
      </c>
      <c r="L22" s="122">
        <v>0</v>
      </c>
      <c r="M22" s="122">
        <v>0</v>
      </c>
      <c r="N22" s="122">
        <v>0</v>
      </c>
      <c r="O22" s="122">
        <v>0</v>
      </c>
      <c r="P22" s="123">
        <v>3</v>
      </c>
    </row>
    <row r="23" spans="1:16" s="68" customFormat="1" ht="27" customHeight="1">
      <c r="A23" s="284" t="s">
        <v>363</v>
      </c>
      <c r="B23" s="122">
        <v>2</v>
      </c>
      <c r="C23" s="259">
        <v>0</v>
      </c>
      <c r="D23" s="259">
        <v>0</v>
      </c>
      <c r="E23" s="259">
        <v>0</v>
      </c>
      <c r="F23" s="122">
        <v>1</v>
      </c>
      <c r="G23" s="259">
        <v>0</v>
      </c>
      <c r="H23" s="122">
        <v>0</v>
      </c>
      <c r="I23" s="122">
        <v>0</v>
      </c>
      <c r="J23" s="122">
        <v>1</v>
      </c>
      <c r="K23" s="122">
        <v>2</v>
      </c>
      <c r="L23" s="122">
        <v>0</v>
      </c>
      <c r="M23" s="122">
        <v>0</v>
      </c>
      <c r="N23" s="122">
        <v>1</v>
      </c>
      <c r="O23" s="122">
        <v>0</v>
      </c>
      <c r="P23" s="123">
        <v>1</v>
      </c>
    </row>
    <row r="24" spans="1:16" s="68" customFormat="1" ht="27" customHeight="1">
      <c r="A24" s="192" t="s">
        <v>424</v>
      </c>
      <c r="B24" s="259">
        <v>6</v>
      </c>
      <c r="C24" s="259">
        <v>0</v>
      </c>
      <c r="D24" s="259">
        <v>0</v>
      </c>
      <c r="E24" s="259">
        <v>0</v>
      </c>
      <c r="F24" s="259">
        <v>6</v>
      </c>
      <c r="G24" s="259">
        <v>0</v>
      </c>
      <c r="H24" s="122">
        <v>0</v>
      </c>
      <c r="I24" s="122">
        <v>0</v>
      </c>
      <c r="J24" s="259">
        <v>0</v>
      </c>
      <c r="K24" s="259">
        <v>7</v>
      </c>
      <c r="L24" s="259">
        <v>0</v>
      </c>
      <c r="M24" s="259">
        <v>1</v>
      </c>
      <c r="N24" s="259">
        <v>6</v>
      </c>
      <c r="O24" s="259">
        <v>0</v>
      </c>
      <c r="P24" s="260">
        <v>0</v>
      </c>
    </row>
    <row r="25" spans="1:16" s="68" customFormat="1" ht="27" customHeight="1">
      <c r="A25" s="250" t="s">
        <v>762</v>
      </c>
      <c r="B25" s="194">
        <f>SUM(C25:J25)</f>
        <v>9</v>
      </c>
      <c r="C25" s="259">
        <v>0</v>
      </c>
      <c r="D25" s="259">
        <v>0</v>
      </c>
      <c r="E25" s="259">
        <v>0</v>
      </c>
      <c r="F25" s="259">
        <v>3</v>
      </c>
      <c r="G25" s="259">
        <v>0</v>
      </c>
      <c r="H25" s="71">
        <v>0</v>
      </c>
      <c r="I25" s="71">
        <v>0</v>
      </c>
      <c r="J25" s="259">
        <v>6</v>
      </c>
      <c r="K25" s="194">
        <f>SUM(L25:P25)</f>
        <v>10</v>
      </c>
      <c r="L25" s="259">
        <v>0</v>
      </c>
      <c r="M25" s="259">
        <v>0</v>
      </c>
      <c r="N25" s="259">
        <v>9</v>
      </c>
      <c r="O25" s="259">
        <v>1</v>
      </c>
      <c r="P25" s="260">
        <v>0</v>
      </c>
    </row>
    <row r="26" spans="1:16" s="68" customFormat="1" ht="15" customHeight="1">
      <c r="A26" s="333"/>
      <c r="B26" s="334"/>
      <c r="C26" s="334"/>
      <c r="D26" s="334"/>
      <c r="E26" s="334"/>
      <c r="F26" s="334"/>
      <c r="G26" s="334"/>
      <c r="H26" s="124"/>
      <c r="I26" s="124"/>
      <c r="J26" s="334"/>
      <c r="K26" s="334"/>
      <c r="L26" s="334"/>
      <c r="M26" s="334"/>
      <c r="N26" s="334"/>
      <c r="O26" s="334"/>
      <c r="P26" s="334"/>
    </row>
    <row r="27" spans="1:16" ht="18.75" customHeight="1">
      <c r="A27" s="148" t="s">
        <v>13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</sheetData>
  <sheetProtection/>
  <mergeCells count="11">
    <mergeCell ref="A15:P15"/>
    <mergeCell ref="A17:P17"/>
    <mergeCell ref="A18:A19"/>
    <mergeCell ref="B18:J18"/>
    <mergeCell ref="K18:P18"/>
    <mergeCell ref="A1:P1"/>
    <mergeCell ref="B6:J6"/>
    <mergeCell ref="K6:P6"/>
    <mergeCell ref="A6:A7"/>
    <mergeCell ref="A5:P5"/>
    <mergeCell ref="A3:P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7">
      <selection activeCell="E18" sqref="E18"/>
    </sheetView>
  </sheetViews>
  <sheetFormatPr defaultColWidth="8.88671875" defaultRowHeight="13.5"/>
  <cols>
    <col min="1" max="1" width="8.10546875" style="44" customWidth="1"/>
    <col min="2" max="3" width="5.77734375" style="44" customWidth="1"/>
    <col min="4" max="4" width="6.3359375" style="44" customWidth="1"/>
    <col min="5" max="5" width="5.77734375" style="44" customWidth="1"/>
    <col min="6" max="6" width="6.3359375" style="44" customWidth="1"/>
    <col min="7" max="12" width="5.77734375" style="44" customWidth="1"/>
    <col min="13" max="13" width="6.3359375" style="44" customWidth="1"/>
    <col min="14" max="14" width="5.77734375" style="44" customWidth="1"/>
    <col min="15" max="16" width="6.3359375" style="44" customWidth="1"/>
    <col min="17" max="16384" width="8.88671875" style="44" customWidth="1"/>
  </cols>
  <sheetData>
    <row r="1" spans="1:14" ht="20.25" customHeight="1">
      <c r="A1" s="558" t="s">
        <v>658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20.25" customHeight="1">
      <c r="A3" s="542" t="s">
        <v>21</v>
      </c>
      <c r="B3" s="542"/>
      <c r="C3" s="542"/>
      <c r="D3" s="542"/>
      <c r="E3" s="542"/>
      <c r="F3" s="542"/>
      <c r="G3" s="542"/>
      <c r="H3" s="562"/>
      <c r="I3" s="562"/>
      <c r="J3" s="562"/>
      <c r="K3" s="562"/>
      <c r="L3" s="562"/>
      <c r="M3" s="562"/>
      <c r="N3" s="562"/>
    </row>
    <row r="4" spans="1:16" s="276" customFormat="1" ht="25.5" customHeight="1">
      <c r="A4" s="568" t="s">
        <v>48</v>
      </c>
      <c r="B4" s="502" t="s">
        <v>523</v>
      </c>
      <c r="C4" s="543"/>
      <c r="D4" s="543"/>
      <c r="E4" s="543"/>
      <c r="F4" s="543"/>
      <c r="G4" s="89" t="s">
        <v>441</v>
      </c>
      <c r="H4" s="505" t="s">
        <v>524</v>
      </c>
      <c r="I4" s="505"/>
      <c r="J4" s="505"/>
      <c r="K4" s="505"/>
      <c r="L4" s="505"/>
      <c r="M4" s="505"/>
      <c r="N4" s="505"/>
      <c r="O4" s="505"/>
      <c r="P4" s="532"/>
    </row>
    <row r="5" spans="1:16" s="276" customFormat="1" ht="9.75" customHeight="1">
      <c r="A5" s="498"/>
      <c r="B5" s="90"/>
      <c r="C5" s="504" t="s">
        <v>519</v>
      </c>
      <c r="D5" s="504" t="s">
        <v>522</v>
      </c>
      <c r="E5" s="504" t="s">
        <v>520</v>
      </c>
      <c r="F5" s="504" t="s">
        <v>148</v>
      </c>
      <c r="G5" s="91"/>
      <c r="H5" s="525" t="s">
        <v>466</v>
      </c>
      <c r="I5" s="525" t="s">
        <v>467</v>
      </c>
      <c r="J5" s="527" t="s">
        <v>468</v>
      </c>
      <c r="K5" s="498" t="s">
        <v>469</v>
      </c>
      <c r="L5" s="378"/>
      <c r="M5" s="525" t="s">
        <v>521</v>
      </c>
      <c r="N5" s="499" t="s">
        <v>470</v>
      </c>
      <c r="O5" s="534" t="s">
        <v>760</v>
      </c>
      <c r="P5" s="534" t="s">
        <v>759</v>
      </c>
    </row>
    <row r="6" spans="1:16" s="276" customFormat="1" ht="32.25" customHeight="1">
      <c r="A6" s="503"/>
      <c r="B6" s="88"/>
      <c r="C6" s="526"/>
      <c r="D6" s="526"/>
      <c r="E6" s="526"/>
      <c r="F6" s="526"/>
      <c r="G6" s="92"/>
      <c r="H6" s="526"/>
      <c r="I6" s="526"/>
      <c r="J6" s="572"/>
      <c r="K6" s="570"/>
      <c r="L6" s="97" t="s">
        <v>518</v>
      </c>
      <c r="M6" s="526"/>
      <c r="N6" s="569"/>
      <c r="O6" s="534"/>
      <c r="P6" s="534"/>
    </row>
    <row r="7" spans="1:16" s="68" customFormat="1" ht="27" customHeight="1">
      <c r="A7" s="295" t="s">
        <v>19</v>
      </c>
      <c r="B7" s="323">
        <v>8</v>
      </c>
      <c r="C7" s="323">
        <v>3</v>
      </c>
      <c r="D7" s="323">
        <v>0</v>
      </c>
      <c r="E7" s="323">
        <v>3</v>
      </c>
      <c r="F7" s="323">
        <v>2</v>
      </c>
      <c r="G7" s="323">
        <v>201</v>
      </c>
      <c r="H7" s="323">
        <v>122</v>
      </c>
      <c r="I7" s="322">
        <v>0</v>
      </c>
      <c r="J7" s="322">
        <v>0</v>
      </c>
      <c r="K7" s="323">
        <v>5</v>
      </c>
      <c r="L7" s="323">
        <v>0</v>
      </c>
      <c r="M7" s="323">
        <v>5</v>
      </c>
      <c r="N7" s="324">
        <v>1</v>
      </c>
      <c r="O7" s="194">
        <v>68</v>
      </c>
      <c r="P7" s="194"/>
    </row>
    <row r="8" spans="1:16" s="68" customFormat="1" ht="27" customHeight="1">
      <c r="A8" s="284" t="s">
        <v>26</v>
      </c>
      <c r="B8" s="126">
        <v>11</v>
      </c>
      <c r="C8" s="126">
        <v>3</v>
      </c>
      <c r="D8" s="322">
        <v>0</v>
      </c>
      <c r="E8" s="322">
        <v>4</v>
      </c>
      <c r="F8" s="126">
        <v>4</v>
      </c>
      <c r="G8" s="126">
        <v>198</v>
      </c>
      <c r="H8" s="126">
        <v>116</v>
      </c>
      <c r="I8" s="322">
        <v>0</v>
      </c>
      <c r="J8" s="322">
        <v>0</v>
      </c>
      <c r="K8" s="126">
        <v>5</v>
      </c>
      <c r="L8" s="126">
        <v>3</v>
      </c>
      <c r="M8" s="126">
        <v>4</v>
      </c>
      <c r="N8" s="127">
        <v>1</v>
      </c>
      <c r="O8" s="382">
        <v>72</v>
      </c>
      <c r="P8" s="382"/>
    </row>
    <row r="9" spans="1:16" s="68" customFormat="1" ht="27" customHeight="1">
      <c r="A9" s="284" t="s">
        <v>183</v>
      </c>
      <c r="B9" s="126">
        <v>9</v>
      </c>
      <c r="C9" s="126">
        <v>3</v>
      </c>
      <c r="D9" s="322">
        <v>0</v>
      </c>
      <c r="E9" s="322">
        <v>3</v>
      </c>
      <c r="F9" s="126">
        <v>3</v>
      </c>
      <c r="G9" s="126">
        <v>233</v>
      </c>
      <c r="H9" s="126">
        <v>121</v>
      </c>
      <c r="I9" s="322">
        <v>0</v>
      </c>
      <c r="J9" s="322">
        <v>0</v>
      </c>
      <c r="K9" s="126">
        <v>5</v>
      </c>
      <c r="L9" s="126">
        <v>3</v>
      </c>
      <c r="M9" s="126">
        <v>4</v>
      </c>
      <c r="N9" s="127">
        <v>1</v>
      </c>
      <c r="O9" s="382">
        <v>102</v>
      </c>
      <c r="P9" s="382"/>
    </row>
    <row r="10" spans="1:16" s="68" customFormat="1" ht="27" customHeight="1">
      <c r="A10" s="295" t="s">
        <v>363</v>
      </c>
      <c r="B10" s="126">
        <v>14</v>
      </c>
      <c r="C10" s="126">
        <v>3</v>
      </c>
      <c r="D10" s="126">
        <v>3</v>
      </c>
      <c r="E10" s="126">
        <v>4</v>
      </c>
      <c r="F10" s="126">
        <v>4</v>
      </c>
      <c r="G10" s="126">
        <v>234</v>
      </c>
      <c r="H10" s="126">
        <v>120</v>
      </c>
      <c r="I10" s="322">
        <v>0</v>
      </c>
      <c r="J10" s="322">
        <v>0</v>
      </c>
      <c r="K10" s="126">
        <v>12</v>
      </c>
      <c r="L10" s="126">
        <v>5</v>
      </c>
      <c r="M10" s="126">
        <v>4</v>
      </c>
      <c r="N10" s="127">
        <v>0</v>
      </c>
      <c r="O10" s="382">
        <v>98</v>
      </c>
      <c r="P10" s="382"/>
    </row>
    <row r="11" spans="1:16" s="68" customFormat="1" ht="27" customHeight="1">
      <c r="A11" s="284" t="s">
        <v>424</v>
      </c>
      <c r="B11" s="401">
        <v>15</v>
      </c>
      <c r="C11" s="401">
        <v>2</v>
      </c>
      <c r="D11" s="401">
        <v>2</v>
      </c>
      <c r="E11" s="401">
        <v>3</v>
      </c>
      <c r="F11" s="401">
        <v>8</v>
      </c>
      <c r="G11" s="401">
        <f>SUM(H11:O11)-L11</f>
        <v>237</v>
      </c>
      <c r="H11" s="401">
        <v>120</v>
      </c>
      <c r="I11" s="401">
        <v>1</v>
      </c>
      <c r="J11" s="401">
        <v>0</v>
      </c>
      <c r="K11" s="401">
        <v>14</v>
      </c>
      <c r="L11" s="401">
        <v>6</v>
      </c>
      <c r="M11" s="401">
        <v>4</v>
      </c>
      <c r="N11" s="402">
        <v>0</v>
      </c>
      <c r="O11" s="403">
        <v>98</v>
      </c>
      <c r="P11" s="403"/>
    </row>
    <row r="12" spans="1:16" s="68" customFormat="1" ht="27" customHeight="1">
      <c r="A12" s="250" t="s">
        <v>763</v>
      </c>
      <c r="B12" s="382">
        <f>SUM(C12:F12)</f>
        <v>13</v>
      </c>
      <c r="C12" s="382">
        <v>2</v>
      </c>
      <c r="D12" s="382">
        <v>2</v>
      </c>
      <c r="E12" s="382">
        <v>1</v>
      </c>
      <c r="F12" s="382">
        <v>8</v>
      </c>
      <c r="G12" s="382">
        <f>SUM(H12:K12,M12:O12,P12)</f>
        <v>238</v>
      </c>
      <c r="H12" s="382">
        <v>115</v>
      </c>
      <c r="I12" s="382">
        <v>0</v>
      </c>
      <c r="J12" s="382">
        <v>0</v>
      </c>
      <c r="K12" s="382">
        <v>14</v>
      </c>
      <c r="L12" s="382">
        <v>5</v>
      </c>
      <c r="M12" s="382">
        <v>4</v>
      </c>
      <c r="N12" s="382">
        <v>0</v>
      </c>
      <c r="O12" s="382">
        <v>100</v>
      </c>
      <c r="P12" s="382">
        <v>5</v>
      </c>
    </row>
    <row r="13" spans="1:16" ht="15" customHeight="1">
      <c r="A13" s="404"/>
      <c r="B13" s="490"/>
      <c r="C13" s="490"/>
      <c r="D13" s="490"/>
      <c r="E13" s="490"/>
      <c r="F13" s="490"/>
      <c r="G13" s="490"/>
      <c r="H13" s="405"/>
      <c r="I13" s="405"/>
      <c r="J13" s="405"/>
      <c r="K13" s="405"/>
      <c r="L13" s="405"/>
      <c r="M13" s="405"/>
      <c r="N13" s="405"/>
      <c r="O13" s="381"/>
      <c r="P13" s="381"/>
    </row>
    <row r="14" spans="1:17" ht="27" customHeight="1">
      <c r="A14" s="270" t="s">
        <v>27</v>
      </c>
      <c r="B14" s="382">
        <f>SUM(C14:F14)</f>
        <v>0</v>
      </c>
      <c r="C14" s="445">
        <v>0</v>
      </c>
      <c r="D14" s="445">
        <v>0</v>
      </c>
      <c r="E14" s="445">
        <v>0</v>
      </c>
      <c r="F14" s="445">
        <v>0</v>
      </c>
      <c r="G14" s="382">
        <f>SUM(H14:K14,M14:O14,P14)</f>
        <v>15</v>
      </c>
      <c r="H14" s="446">
        <v>5</v>
      </c>
      <c r="I14" s="445">
        <v>0</v>
      </c>
      <c r="J14" s="445">
        <v>0</v>
      </c>
      <c r="K14" s="446">
        <v>0</v>
      </c>
      <c r="L14" s="445">
        <v>0</v>
      </c>
      <c r="M14" s="445">
        <v>0</v>
      </c>
      <c r="N14" s="447">
        <v>0</v>
      </c>
      <c r="O14" s="448">
        <v>10</v>
      </c>
      <c r="P14" s="448">
        <v>0</v>
      </c>
      <c r="Q14" s="178"/>
    </row>
    <row r="15" spans="1:17" ht="27" customHeight="1">
      <c r="A15" s="270" t="s">
        <v>3</v>
      </c>
      <c r="B15" s="382">
        <f aca="true" t="shared" si="0" ref="B15:B30">SUM(C15:F15)</f>
        <v>0</v>
      </c>
      <c r="C15" s="445">
        <v>0</v>
      </c>
      <c r="D15" s="445">
        <v>0</v>
      </c>
      <c r="E15" s="445">
        <v>0</v>
      </c>
      <c r="F15" s="445">
        <v>0</v>
      </c>
      <c r="G15" s="382">
        <f aca="true" t="shared" si="1" ref="G15:G30">SUM(H15:K15,M15:O15,P15)</f>
        <v>24</v>
      </c>
      <c r="H15" s="446">
        <v>13</v>
      </c>
      <c r="I15" s="445">
        <v>0</v>
      </c>
      <c r="J15" s="445">
        <v>0</v>
      </c>
      <c r="K15" s="446">
        <v>0</v>
      </c>
      <c r="L15" s="445">
        <v>0</v>
      </c>
      <c r="M15" s="445">
        <v>2</v>
      </c>
      <c r="N15" s="447">
        <v>0</v>
      </c>
      <c r="O15" s="448">
        <v>8</v>
      </c>
      <c r="P15" s="448">
        <v>1</v>
      </c>
      <c r="Q15" s="178"/>
    </row>
    <row r="16" spans="1:17" ht="27" customHeight="1">
      <c r="A16" s="270" t="s">
        <v>28</v>
      </c>
      <c r="B16" s="382">
        <f t="shared" si="0"/>
        <v>2</v>
      </c>
      <c r="C16" s="445">
        <v>0</v>
      </c>
      <c r="D16" s="445">
        <v>0</v>
      </c>
      <c r="E16" s="445">
        <v>1</v>
      </c>
      <c r="F16" s="445">
        <v>1</v>
      </c>
      <c r="G16" s="382">
        <f t="shared" si="1"/>
        <v>17</v>
      </c>
      <c r="H16" s="446">
        <v>4</v>
      </c>
      <c r="I16" s="445">
        <v>0</v>
      </c>
      <c r="J16" s="445">
        <v>0</v>
      </c>
      <c r="K16" s="446">
        <v>0</v>
      </c>
      <c r="L16" s="445">
        <v>0</v>
      </c>
      <c r="M16" s="445">
        <v>0</v>
      </c>
      <c r="N16" s="447">
        <v>0</v>
      </c>
      <c r="O16" s="448">
        <v>13</v>
      </c>
      <c r="P16" s="448">
        <v>0</v>
      </c>
      <c r="Q16" s="178"/>
    </row>
    <row r="17" spans="1:17" ht="27" customHeight="1">
      <c r="A17" s="270" t="s">
        <v>29</v>
      </c>
      <c r="B17" s="382">
        <f t="shared" si="0"/>
        <v>0</v>
      </c>
      <c r="C17" s="445">
        <v>0</v>
      </c>
      <c r="D17" s="445">
        <v>0</v>
      </c>
      <c r="E17" s="445">
        <v>0</v>
      </c>
      <c r="F17" s="445">
        <v>0</v>
      </c>
      <c r="G17" s="382">
        <f t="shared" si="1"/>
        <v>4</v>
      </c>
      <c r="H17" s="446">
        <v>2</v>
      </c>
      <c r="I17" s="445">
        <v>0</v>
      </c>
      <c r="J17" s="445">
        <v>0</v>
      </c>
      <c r="K17" s="446">
        <v>0</v>
      </c>
      <c r="L17" s="445">
        <v>0</v>
      </c>
      <c r="M17" s="445">
        <v>0</v>
      </c>
      <c r="N17" s="447">
        <v>0</v>
      </c>
      <c r="O17" s="448">
        <v>2</v>
      </c>
      <c r="P17" s="448">
        <v>0</v>
      </c>
      <c r="Q17" s="178"/>
    </row>
    <row r="18" spans="1:17" ht="27" customHeight="1">
      <c r="A18" s="270" t="s">
        <v>4</v>
      </c>
      <c r="B18" s="382">
        <f t="shared" si="0"/>
        <v>0</v>
      </c>
      <c r="C18" s="445">
        <v>0</v>
      </c>
      <c r="D18" s="445">
        <v>0</v>
      </c>
      <c r="E18" s="445">
        <v>0</v>
      </c>
      <c r="F18" s="445">
        <v>0</v>
      </c>
      <c r="G18" s="382">
        <f t="shared" si="1"/>
        <v>23</v>
      </c>
      <c r="H18" s="446">
        <v>13</v>
      </c>
      <c r="I18" s="445">
        <v>0</v>
      </c>
      <c r="J18" s="445">
        <v>0</v>
      </c>
      <c r="K18" s="446">
        <v>0</v>
      </c>
      <c r="L18" s="445">
        <v>0</v>
      </c>
      <c r="M18" s="445">
        <v>0</v>
      </c>
      <c r="N18" s="447">
        <v>0</v>
      </c>
      <c r="O18" s="448">
        <v>10</v>
      </c>
      <c r="P18" s="448">
        <v>0</v>
      </c>
      <c r="Q18" s="178"/>
    </row>
    <row r="19" spans="1:17" ht="27" customHeight="1">
      <c r="A19" s="270" t="s">
        <v>30</v>
      </c>
      <c r="B19" s="382">
        <f t="shared" si="0"/>
        <v>0</v>
      </c>
      <c r="C19" s="445">
        <v>0</v>
      </c>
      <c r="D19" s="445">
        <v>0</v>
      </c>
      <c r="E19" s="445">
        <v>0</v>
      </c>
      <c r="F19" s="445">
        <v>0</v>
      </c>
      <c r="G19" s="382">
        <f t="shared" si="1"/>
        <v>11</v>
      </c>
      <c r="H19" s="446">
        <v>4</v>
      </c>
      <c r="I19" s="445">
        <v>0</v>
      </c>
      <c r="J19" s="445">
        <v>0</v>
      </c>
      <c r="K19" s="445">
        <v>2</v>
      </c>
      <c r="L19" s="445">
        <v>0</v>
      </c>
      <c r="M19" s="445">
        <v>2</v>
      </c>
      <c r="N19" s="447">
        <v>0</v>
      </c>
      <c r="O19" s="448">
        <v>3</v>
      </c>
      <c r="P19" s="448">
        <v>0</v>
      </c>
      <c r="Q19" s="178"/>
    </row>
    <row r="20" spans="1:17" ht="27" customHeight="1">
      <c r="A20" s="270" t="s">
        <v>31</v>
      </c>
      <c r="B20" s="382">
        <f t="shared" si="0"/>
        <v>0</v>
      </c>
      <c r="C20" s="445">
        <v>0</v>
      </c>
      <c r="D20" s="445">
        <v>0</v>
      </c>
      <c r="E20" s="445">
        <v>0</v>
      </c>
      <c r="F20" s="445">
        <v>0</v>
      </c>
      <c r="G20" s="382">
        <f t="shared" si="1"/>
        <v>8</v>
      </c>
      <c r="H20" s="446">
        <v>4</v>
      </c>
      <c r="I20" s="445">
        <v>0</v>
      </c>
      <c r="J20" s="445">
        <v>0</v>
      </c>
      <c r="K20" s="445">
        <v>2</v>
      </c>
      <c r="L20" s="445">
        <v>0</v>
      </c>
      <c r="M20" s="445">
        <v>0</v>
      </c>
      <c r="N20" s="447">
        <v>0</v>
      </c>
      <c r="O20" s="448">
        <v>1</v>
      </c>
      <c r="P20" s="448">
        <v>1</v>
      </c>
      <c r="Q20" s="178"/>
    </row>
    <row r="21" spans="1:17" ht="27" customHeight="1">
      <c r="A21" s="270" t="s">
        <v>32</v>
      </c>
      <c r="B21" s="382">
        <f t="shared" si="0"/>
        <v>0</v>
      </c>
      <c r="C21" s="445">
        <v>0</v>
      </c>
      <c r="D21" s="445">
        <v>0</v>
      </c>
      <c r="E21" s="445">
        <v>0</v>
      </c>
      <c r="F21" s="445">
        <v>0</v>
      </c>
      <c r="G21" s="382">
        <f t="shared" si="1"/>
        <v>10</v>
      </c>
      <c r="H21" s="446">
        <v>8</v>
      </c>
      <c r="I21" s="445">
        <v>0</v>
      </c>
      <c r="J21" s="445">
        <v>0</v>
      </c>
      <c r="K21" s="446">
        <v>0</v>
      </c>
      <c r="L21" s="445">
        <v>0</v>
      </c>
      <c r="M21" s="445">
        <v>0</v>
      </c>
      <c r="N21" s="447">
        <v>0</v>
      </c>
      <c r="O21" s="448">
        <v>2</v>
      </c>
      <c r="P21" s="448">
        <v>0</v>
      </c>
      <c r="Q21" s="178"/>
    </row>
    <row r="22" spans="1:17" ht="27" customHeight="1">
      <c r="A22" s="270" t="s">
        <v>33</v>
      </c>
      <c r="B22" s="382">
        <f t="shared" si="0"/>
        <v>1</v>
      </c>
      <c r="C22" s="445">
        <v>0</v>
      </c>
      <c r="D22" s="445">
        <v>0</v>
      </c>
      <c r="E22" s="445">
        <v>0</v>
      </c>
      <c r="F22" s="445">
        <v>1</v>
      </c>
      <c r="G22" s="382">
        <f t="shared" si="1"/>
        <v>17</v>
      </c>
      <c r="H22" s="446">
        <v>10</v>
      </c>
      <c r="I22" s="445">
        <v>0</v>
      </c>
      <c r="J22" s="445">
        <v>0</v>
      </c>
      <c r="K22" s="446">
        <v>0</v>
      </c>
      <c r="L22" s="445">
        <v>1</v>
      </c>
      <c r="M22" s="445">
        <v>0</v>
      </c>
      <c r="N22" s="447">
        <v>0</v>
      </c>
      <c r="O22" s="448">
        <v>6</v>
      </c>
      <c r="P22" s="448">
        <v>1</v>
      </c>
      <c r="Q22" s="178"/>
    </row>
    <row r="23" spans="1:17" ht="27" customHeight="1">
      <c r="A23" s="270" t="s">
        <v>34</v>
      </c>
      <c r="B23" s="382">
        <f t="shared" si="0"/>
        <v>0</v>
      </c>
      <c r="C23" s="445">
        <v>0</v>
      </c>
      <c r="D23" s="445">
        <v>0</v>
      </c>
      <c r="E23" s="445">
        <v>0</v>
      </c>
      <c r="F23" s="445">
        <v>0</v>
      </c>
      <c r="G23" s="382">
        <f t="shared" si="1"/>
        <v>20</v>
      </c>
      <c r="H23" s="446">
        <v>4</v>
      </c>
      <c r="I23" s="445">
        <v>0</v>
      </c>
      <c r="J23" s="445">
        <v>0</v>
      </c>
      <c r="K23" s="449">
        <v>5</v>
      </c>
      <c r="L23" s="449">
        <v>0</v>
      </c>
      <c r="M23" s="445">
        <v>0</v>
      </c>
      <c r="N23" s="447">
        <v>0</v>
      </c>
      <c r="O23" s="448">
        <v>10</v>
      </c>
      <c r="P23" s="448">
        <v>1</v>
      </c>
      <c r="Q23" s="178"/>
    </row>
    <row r="24" spans="1:17" ht="27" customHeight="1">
      <c r="A24" s="270" t="s">
        <v>35</v>
      </c>
      <c r="B24" s="382">
        <f t="shared" si="0"/>
        <v>0</v>
      </c>
      <c r="C24" s="445">
        <v>0</v>
      </c>
      <c r="D24" s="445">
        <v>0</v>
      </c>
      <c r="E24" s="445">
        <v>0</v>
      </c>
      <c r="F24" s="445">
        <v>0</v>
      </c>
      <c r="G24" s="382">
        <f t="shared" si="1"/>
        <v>7</v>
      </c>
      <c r="H24" s="446">
        <v>5</v>
      </c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447">
        <v>0</v>
      </c>
      <c r="O24" s="448">
        <v>2</v>
      </c>
      <c r="P24" s="448">
        <v>0</v>
      </c>
      <c r="Q24" s="178"/>
    </row>
    <row r="25" spans="1:17" ht="27" customHeight="1">
      <c r="A25" s="270" t="s">
        <v>36</v>
      </c>
      <c r="B25" s="382">
        <f t="shared" si="0"/>
        <v>0</v>
      </c>
      <c r="C25" s="445">
        <v>0</v>
      </c>
      <c r="D25" s="445">
        <v>0</v>
      </c>
      <c r="E25" s="445">
        <v>0</v>
      </c>
      <c r="F25" s="445">
        <v>0</v>
      </c>
      <c r="G25" s="382">
        <f t="shared" si="1"/>
        <v>17</v>
      </c>
      <c r="H25" s="446">
        <v>6</v>
      </c>
      <c r="I25" s="445">
        <v>0</v>
      </c>
      <c r="J25" s="445">
        <v>0</v>
      </c>
      <c r="K25" s="446">
        <v>3</v>
      </c>
      <c r="L25" s="445">
        <v>2</v>
      </c>
      <c r="M25" s="445">
        <v>0</v>
      </c>
      <c r="N25" s="447">
        <v>0</v>
      </c>
      <c r="O25" s="448">
        <v>7</v>
      </c>
      <c r="P25" s="448">
        <v>1</v>
      </c>
      <c r="Q25" s="178"/>
    </row>
    <row r="26" spans="1:17" ht="27" customHeight="1">
      <c r="A26" s="270" t="s">
        <v>37</v>
      </c>
      <c r="B26" s="382">
        <f t="shared" si="0"/>
        <v>0</v>
      </c>
      <c r="C26" s="445">
        <v>0</v>
      </c>
      <c r="D26" s="445">
        <v>0</v>
      </c>
      <c r="E26" s="449">
        <v>0</v>
      </c>
      <c r="F26" s="449">
        <v>0</v>
      </c>
      <c r="G26" s="382">
        <f t="shared" si="1"/>
        <v>22</v>
      </c>
      <c r="H26" s="446">
        <v>14</v>
      </c>
      <c r="I26" s="449">
        <v>0</v>
      </c>
      <c r="J26" s="445">
        <v>0</v>
      </c>
      <c r="K26" s="446">
        <v>2</v>
      </c>
      <c r="L26" s="445">
        <v>1</v>
      </c>
      <c r="M26" s="445">
        <v>0</v>
      </c>
      <c r="N26" s="447">
        <v>0</v>
      </c>
      <c r="O26" s="448">
        <v>6</v>
      </c>
      <c r="P26" s="448">
        <v>0</v>
      </c>
      <c r="Q26" s="178"/>
    </row>
    <row r="27" spans="1:17" ht="27" customHeight="1">
      <c r="A27" s="270" t="s">
        <v>38</v>
      </c>
      <c r="B27" s="382">
        <f t="shared" si="0"/>
        <v>1</v>
      </c>
      <c r="C27" s="445">
        <v>0</v>
      </c>
      <c r="D27" s="445">
        <v>0</v>
      </c>
      <c r="E27" s="445">
        <v>0</v>
      </c>
      <c r="F27" s="445">
        <v>1</v>
      </c>
      <c r="G27" s="382">
        <f t="shared" si="1"/>
        <v>8</v>
      </c>
      <c r="H27" s="446">
        <v>5</v>
      </c>
      <c r="I27" s="445">
        <v>0</v>
      </c>
      <c r="J27" s="445">
        <v>0</v>
      </c>
      <c r="K27" s="445">
        <v>0</v>
      </c>
      <c r="L27" s="445">
        <v>0</v>
      </c>
      <c r="M27" s="445">
        <v>0</v>
      </c>
      <c r="N27" s="447">
        <v>0</v>
      </c>
      <c r="O27" s="448">
        <v>3</v>
      </c>
      <c r="P27" s="448">
        <v>0</v>
      </c>
      <c r="Q27" s="178"/>
    </row>
    <row r="28" spans="1:17" ht="27" customHeight="1">
      <c r="A28" s="270" t="s">
        <v>39</v>
      </c>
      <c r="B28" s="382">
        <f t="shared" si="0"/>
        <v>0</v>
      </c>
      <c r="C28" s="445">
        <v>0</v>
      </c>
      <c r="D28" s="445">
        <v>0</v>
      </c>
      <c r="E28" s="445">
        <v>0</v>
      </c>
      <c r="F28" s="445">
        <v>0</v>
      </c>
      <c r="G28" s="382">
        <f t="shared" si="1"/>
        <v>4</v>
      </c>
      <c r="H28" s="446">
        <v>2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7">
        <v>0</v>
      </c>
      <c r="O28" s="448">
        <v>2</v>
      </c>
      <c r="P28" s="448">
        <v>0</v>
      </c>
      <c r="Q28" s="178"/>
    </row>
    <row r="29" spans="1:17" ht="27" customHeight="1">
      <c r="A29" s="325" t="s">
        <v>5</v>
      </c>
      <c r="B29" s="382">
        <f t="shared" si="0"/>
        <v>9</v>
      </c>
      <c r="C29" s="449">
        <v>2</v>
      </c>
      <c r="D29" s="445">
        <v>2</v>
      </c>
      <c r="E29" s="449">
        <v>0</v>
      </c>
      <c r="F29" s="449">
        <v>5</v>
      </c>
      <c r="G29" s="382">
        <f t="shared" si="1"/>
        <v>18</v>
      </c>
      <c r="H29" s="450">
        <v>9</v>
      </c>
      <c r="I29" s="445">
        <v>0</v>
      </c>
      <c r="J29" s="445">
        <v>0</v>
      </c>
      <c r="K29" s="445">
        <v>0</v>
      </c>
      <c r="L29" s="445">
        <v>0</v>
      </c>
      <c r="M29" s="445">
        <v>0</v>
      </c>
      <c r="N29" s="447">
        <v>0</v>
      </c>
      <c r="O29" s="448">
        <v>9</v>
      </c>
      <c r="P29" s="448">
        <v>0</v>
      </c>
      <c r="Q29" s="178"/>
    </row>
    <row r="30" spans="1:17" ht="27" customHeight="1">
      <c r="A30" s="326" t="s">
        <v>40</v>
      </c>
      <c r="B30" s="382">
        <f t="shared" si="0"/>
        <v>0</v>
      </c>
      <c r="C30" s="445">
        <v>0</v>
      </c>
      <c r="D30" s="445">
        <v>0</v>
      </c>
      <c r="E30" s="445">
        <v>0</v>
      </c>
      <c r="F30" s="445">
        <v>0</v>
      </c>
      <c r="G30" s="382">
        <f t="shared" si="1"/>
        <v>13</v>
      </c>
      <c r="H30" s="448">
        <v>7</v>
      </c>
      <c r="I30" s="445">
        <v>0</v>
      </c>
      <c r="J30" s="445">
        <v>0</v>
      </c>
      <c r="K30" s="445">
        <v>0</v>
      </c>
      <c r="L30" s="445">
        <v>1</v>
      </c>
      <c r="M30" s="445">
        <v>0</v>
      </c>
      <c r="N30" s="447">
        <v>0</v>
      </c>
      <c r="O30" s="448">
        <v>6</v>
      </c>
      <c r="P30" s="448">
        <v>0</v>
      </c>
      <c r="Q30" s="178"/>
    </row>
    <row r="31" spans="1:14" ht="15" customHeight="1">
      <c r="A31" s="500"/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</row>
    <row r="32" spans="1:14" ht="20.25" customHeight="1">
      <c r="A32" s="251" t="s">
        <v>13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</row>
    <row r="33" ht="23.25" customHeight="1">
      <c r="A33" s="44" t="s">
        <v>163</v>
      </c>
    </row>
    <row r="37" spans="2:14" ht="11.25"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</sheetData>
  <sheetProtection/>
  <mergeCells count="18">
    <mergeCell ref="A31:N31"/>
    <mergeCell ref="A1:N1"/>
    <mergeCell ref="A3:N3"/>
    <mergeCell ref="B4:F4"/>
    <mergeCell ref="A4:A6"/>
    <mergeCell ref="C5:C6"/>
    <mergeCell ref="D5:D6"/>
    <mergeCell ref="E5:E6"/>
    <mergeCell ref="F5:F6"/>
    <mergeCell ref="H4:P4"/>
    <mergeCell ref="P5:P6"/>
    <mergeCell ref="H5:H6"/>
    <mergeCell ref="I5:I6"/>
    <mergeCell ref="O5:O6"/>
    <mergeCell ref="J5:J6"/>
    <mergeCell ref="K5:K6"/>
    <mergeCell ref="M5:M6"/>
    <mergeCell ref="N5:N6"/>
  </mergeCells>
  <printOptions/>
  <pageMargins left="0.58" right="0.17" top="0.984251968503937" bottom="0.984251968503937" header="0.51" footer="0.5118110236220472"/>
  <pageSetup horizontalDpi="300" verticalDpi="3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4">
      <selection activeCell="A37" sqref="A37"/>
    </sheetView>
  </sheetViews>
  <sheetFormatPr defaultColWidth="8.88671875" defaultRowHeight="13.5"/>
  <cols>
    <col min="1" max="1" width="8.88671875" style="101" customWidth="1"/>
    <col min="2" max="2" width="8.10546875" style="101" customWidth="1"/>
    <col min="3" max="17" width="6.77734375" style="101" customWidth="1"/>
    <col min="18" max="18" width="8.88671875" style="101" customWidth="1"/>
    <col min="19" max="26" width="8.3359375" style="101" customWidth="1"/>
    <col min="27" max="16384" width="8.88671875" style="101" customWidth="1"/>
  </cols>
  <sheetData>
    <row r="1" spans="1:13" ht="20.25" customHeight="1">
      <c r="A1" s="558" t="s">
        <v>761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44"/>
    </row>
    <row r="2" spans="1:13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44"/>
    </row>
    <row r="3" spans="1:13" ht="20.25" customHeight="1">
      <c r="A3" s="536" t="s">
        <v>21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44"/>
    </row>
    <row r="4" spans="1:26" ht="21" customHeight="1">
      <c r="A4" s="561" t="s">
        <v>191</v>
      </c>
      <c r="B4" s="506" t="s">
        <v>46</v>
      </c>
      <c r="C4" s="573" t="s">
        <v>366</v>
      </c>
      <c r="D4" s="506"/>
      <c r="E4" s="506"/>
      <c r="F4" s="506"/>
      <c r="G4" s="506"/>
      <c r="H4" s="506"/>
      <c r="I4" s="506"/>
      <c r="J4" s="506"/>
      <c r="K4" s="506"/>
      <c r="L4" s="507" t="s">
        <v>656</v>
      </c>
      <c r="M4" s="493" t="s">
        <v>373</v>
      </c>
      <c r="N4" s="560"/>
      <c r="O4" s="560"/>
      <c r="P4" s="560"/>
      <c r="Q4" s="493"/>
      <c r="R4" s="567" t="s">
        <v>374</v>
      </c>
      <c r="S4" s="510"/>
      <c r="T4" s="510"/>
      <c r="U4" s="510"/>
      <c r="V4" s="492"/>
      <c r="W4" s="567" t="s">
        <v>375</v>
      </c>
      <c r="X4" s="510"/>
      <c r="Y4" s="510"/>
      <c r="Z4" s="510"/>
    </row>
    <row r="5" spans="1:26" ht="21" customHeight="1">
      <c r="A5" s="561"/>
      <c r="B5" s="506"/>
      <c r="C5" s="574" t="s">
        <v>347</v>
      </c>
      <c r="D5" s="573" t="s">
        <v>367</v>
      </c>
      <c r="E5" s="506"/>
      <c r="F5" s="506"/>
      <c r="G5" s="506" t="s">
        <v>368</v>
      </c>
      <c r="H5" s="506" t="s">
        <v>192</v>
      </c>
      <c r="I5" s="506" t="s">
        <v>369</v>
      </c>
      <c r="J5" s="506" t="s">
        <v>370</v>
      </c>
      <c r="K5" s="506" t="s">
        <v>371</v>
      </c>
      <c r="L5" s="507"/>
      <c r="M5" s="508"/>
      <c r="N5" s="573" t="s">
        <v>376</v>
      </c>
      <c r="O5" s="504" t="s">
        <v>379</v>
      </c>
      <c r="P5" s="573" t="s">
        <v>377</v>
      </c>
      <c r="Q5" s="537" t="s">
        <v>378</v>
      </c>
      <c r="R5" s="508"/>
      <c r="S5" s="494" t="s">
        <v>380</v>
      </c>
      <c r="T5" s="534" t="s">
        <v>657</v>
      </c>
      <c r="U5" s="567" t="s">
        <v>525</v>
      </c>
      <c r="V5" s="567" t="s">
        <v>381</v>
      </c>
      <c r="W5" s="525"/>
      <c r="X5" s="524" t="s">
        <v>382</v>
      </c>
      <c r="Y5" s="567" t="s">
        <v>383</v>
      </c>
      <c r="Z5" s="567" t="s">
        <v>384</v>
      </c>
    </row>
    <row r="6" spans="1:26" ht="21" customHeight="1">
      <c r="A6" s="561"/>
      <c r="B6" s="506"/>
      <c r="C6" s="506"/>
      <c r="D6" s="249" t="s">
        <v>193</v>
      </c>
      <c r="E6" s="151" t="s">
        <v>372</v>
      </c>
      <c r="F6" s="151" t="s">
        <v>49</v>
      </c>
      <c r="G6" s="506"/>
      <c r="H6" s="506"/>
      <c r="I6" s="506"/>
      <c r="J6" s="506"/>
      <c r="K6" s="506"/>
      <c r="L6" s="507"/>
      <c r="M6" s="509"/>
      <c r="N6" s="574"/>
      <c r="O6" s="526"/>
      <c r="P6" s="574"/>
      <c r="Q6" s="538"/>
      <c r="R6" s="509"/>
      <c r="S6" s="538"/>
      <c r="T6" s="534"/>
      <c r="U6" s="499"/>
      <c r="V6" s="499"/>
      <c r="W6" s="526"/>
      <c r="X6" s="566"/>
      <c r="Y6" s="569"/>
      <c r="Z6" s="569"/>
    </row>
    <row r="7" spans="1:26" ht="21" customHeight="1">
      <c r="A7" s="295" t="s">
        <v>19</v>
      </c>
      <c r="B7" s="69">
        <v>4369</v>
      </c>
      <c r="C7" s="69">
        <v>3251</v>
      </c>
      <c r="D7" s="69">
        <v>265</v>
      </c>
      <c r="E7" s="69">
        <v>191</v>
      </c>
      <c r="F7" s="69">
        <v>74</v>
      </c>
      <c r="G7" s="69">
        <v>2692</v>
      </c>
      <c r="H7" s="69">
        <v>54</v>
      </c>
      <c r="I7" s="69">
        <v>37</v>
      </c>
      <c r="J7" s="69">
        <v>195</v>
      </c>
      <c r="K7" s="69">
        <v>8</v>
      </c>
      <c r="L7" s="132">
        <v>70</v>
      </c>
      <c r="M7" s="71">
        <v>480</v>
      </c>
      <c r="N7" s="71">
        <v>80</v>
      </c>
      <c r="O7" s="71">
        <v>370</v>
      </c>
      <c r="P7" s="71" t="s">
        <v>425</v>
      </c>
      <c r="Q7" s="71">
        <v>30</v>
      </c>
      <c r="R7" s="71">
        <v>568</v>
      </c>
      <c r="S7" s="71">
        <v>2</v>
      </c>
      <c r="T7" s="114">
        <v>564</v>
      </c>
      <c r="U7" s="304">
        <v>0</v>
      </c>
      <c r="V7" s="304">
        <v>0</v>
      </c>
      <c r="W7" s="206">
        <v>2</v>
      </c>
      <c r="X7" s="139">
        <v>0</v>
      </c>
      <c r="Y7" s="139">
        <v>0</v>
      </c>
      <c r="Z7" s="305">
        <v>0</v>
      </c>
    </row>
    <row r="8" spans="1:26" ht="21" customHeight="1">
      <c r="A8" s="284" t="s">
        <v>26</v>
      </c>
      <c r="B8" s="129">
        <v>4304</v>
      </c>
      <c r="C8" s="129">
        <v>3222</v>
      </c>
      <c r="D8" s="129">
        <v>259</v>
      </c>
      <c r="E8" s="129">
        <v>172</v>
      </c>
      <c r="F8" s="129">
        <v>87</v>
      </c>
      <c r="G8" s="129">
        <v>2665</v>
      </c>
      <c r="H8" s="129">
        <v>57</v>
      </c>
      <c r="I8" s="129">
        <v>37</v>
      </c>
      <c r="J8" s="129">
        <v>193</v>
      </c>
      <c r="K8" s="129">
        <v>11</v>
      </c>
      <c r="L8" s="130">
        <v>89</v>
      </c>
      <c r="M8" s="129">
        <v>492</v>
      </c>
      <c r="N8" s="129">
        <v>86</v>
      </c>
      <c r="O8" s="129">
        <v>377</v>
      </c>
      <c r="P8" s="71" t="s">
        <v>425</v>
      </c>
      <c r="Q8" s="129">
        <v>29</v>
      </c>
      <c r="R8" s="129">
        <v>501</v>
      </c>
      <c r="S8" s="129">
        <v>1</v>
      </c>
      <c r="T8" s="130">
        <v>498</v>
      </c>
      <c r="U8" s="304">
        <v>0</v>
      </c>
      <c r="V8" s="304">
        <v>0</v>
      </c>
      <c r="W8" s="131">
        <v>2</v>
      </c>
      <c r="X8" s="139">
        <v>0</v>
      </c>
      <c r="Y8" s="139">
        <v>0</v>
      </c>
      <c r="Z8" s="305">
        <v>0</v>
      </c>
    </row>
    <row r="9" spans="1:26" s="297" customFormat="1" ht="21" customHeight="1">
      <c r="A9" s="284" t="s">
        <v>183</v>
      </c>
      <c r="B9" s="129">
        <v>4510</v>
      </c>
      <c r="C9" s="129">
        <v>3206</v>
      </c>
      <c r="D9" s="129">
        <v>275</v>
      </c>
      <c r="E9" s="129">
        <v>171</v>
      </c>
      <c r="F9" s="129">
        <v>104</v>
      </c>
      <c r="G9" s="129">
        <v>2638</v>
      </c>
      <c r="H9" s="129">
        <v>56</v>
      </c>
      <c r="I9" s="129">
        <v>39</v>
      </c>
      <c r="J9" s="129">
        <v>188</v>
      </c>
      <c r="K9" s="129">
        <v>10</v>
      </c>
      <c r="L9" s="130">
        <v>101</v>
      </c>
      <c r="M9" s="129">
        <v>475</v>
      </c>
      <c r="N9" s="129">
        <v>88</v>
      </c>
      <c r="O9" s="129">
        <v>387</v>
      </c>
      <c r="P9" s="71" t="s">
        <v>425</v>
      </c>
      <c r="Q9" s="129">
        <v>0</v>
      </c>
      <c r="R9" s="129">
        <v>463</v>
      </c>
      <c r="S9" s="129">
        <v>1</v>
      </c>
      <c r="T9" s="130">
        <v>461</v>
      </c>
      <c r="U9" s="304">
        <v>0</v>
      </c>
      <c r="V9" s="304">
        <v>0</v>
      </c>
      <c r="W9" s="131">
        <v>1</v>
      </c>
      <c r="X9" s="129">
        <v>265</v>
      </c>
      <c r="Y9" s="129">
        <v>0</v>
      </c>
      <c r="Z9" s="130">
        <v>265</v>
      </c>
    </row>
    <row r="10" spans="1:26" s="297" customFormat="1" ht="21" customHeight="1">
      <c r="A10" s="284" t="s">
        <v>363</v>
      </c>
      <c r="B10" s="69">
        <v>4434</v>
      </c>
      <c r="C10" s="69">
        <v>3213</v>
      </c>
      <c r="D10" s="69">
        <v>284</v>
      </c>
      <c r="E10" s="69">
        <v>170</v>
      </c>
      <c r="F10" s="69">
        <v>114</v>
      </c>
      <c r="G10" s="69">
        <v>2636</v>
      </c>
      <c r="H10" s="69">
        <v>62</v>
      </c>
      <c r="I10" s="69">
        <v>39</v>
      </c>
      <c r="J10" s="69">
        <v>183</v>
      </c>
      <c r="K10" s="69">
        <v>11</v>
      </c>
      <c r="L10" s="132">
        <v>130</v>
      </c>
      <c r="M10" s="69">
        <v>507</v>
      </c>
      <c r="N10" s="69">
        <v>92</v>
      </c>
      <c r="O10" s="69">
        <v>391</v>
      </c>
      <c r="P10" s="71" t="s">
        <v>425</v>
      </c>
      <c r="Q10" s="69">
        <v>24</v>
      </c>
      <c r="R10" s="69">
        <v>402</v>
      </c>
      <c r="S10" s="69">
        <v>2</v>
      </c>
      <c r="T10" s="132">
        <v>400</v>
      </c>
      <c r="U10" s="304">
        <v>0</v>
      </c>
      <c r="V10" s="304">
        <v>0</v>
      </c>
      <c r="W10" s="246">
        <v>182</v>
      </c>
      <c r="X10" s="69">
        <v>182</v>
      </c>
      <c r="Y10" s="132">
        <v>0</v>
      </c>
      <c r="Z10" s="130">
        <v>182</v>
      </c>
    </row>
    <row r="11" spans="1:26" s="297" customFormat="1" ht="21" customHeight="1">
      <c r="A11" s="392" t="s">
        <v>472</v>
      </c>
      <c r="B11" s="283">
        <v>4516</v>
      </c>
      <c r="C11" s="283">
        <v>3254</v>
      </c>
      <c r="D11" s="283">
        <v>327</v>
      </c>
      <c r="E11" s="283">
        <v>176</v>
      </c>
      <c r="F11" s="283">
        <v>151</v>
      </c>
      <c r="G11" s="283">
        <v>2632</v>
      </c>
      <c r="H11" s="283">
        <v>62</v>
      </c>
      <c r="I11" s="283">
        <v>38</v>
      </c>
      <c r="J11" s="283">
        <v>181</v>
      </c>
      <c r="K11" s="283">
        <v>14</v>
      </c>
      <c r="L11" s="283">
        <v>129</v>
      </c>
      <c r="M11" s="283">
        <v>549</v>
      </c>
      <c r="N11" s="283">
        <v>103</v>
      </c>
      <c r="O11" s="283">
        <v>420</v>
      </c>
      <c r="P11" s="283" t="s">
        <v>425</v>
      </c>
      <c r="Q11" s="283">
        <v>26</v>
      </c>
      <c r="R11" s="283">
        <v>374</v>
      </c>
      <c r="S11" s="283">
        <v>0</v>
      </c>
      <c r="T11" s="283">
        <v>374</v>
      </c>
      <c r="U11" s="409">
        <v>0</v>
      </c>
      <c r="V11" s="409">
        <v>0</v>
      </c>
      <c r="W11" s="283">
        <v>210</v>
      </c>
      <c r="X11" s="283" t="s">
        <v>425</v>
      </c>
      <c r="Y11" s="368" t="s">
        <v>425</v>
      </c>
      <c r="Z11" s="130">
        <v>210</v>
      </c>
    </row>
    <row r="12" spans="1:26" s="297" customFormat="1" ht="21.75" customHeight="1">
      <c r="A12" s="250" t="s">
        <v>763</v>
      </c>
      <c r="B12" s="71">
        <v>4616</v>
      </c>
      <c r="C12" s="71">
        <v>3267</v>
      </c>
      <c r="D12" s="71">
        <v>351</v>
      </c>
      <c r="E12" s="451">
        <v>188</v>
      </c>
      <c r="F12" s="451">
        <v>163</v>
      </c>
      <c r="G12" s="451">
        <v>2614</v>
      </c>
      <c r="H12" s="71">
        <v>68</v>
      </c>
      <c r="I12" s="71">
        <v>38</v>
      </c>
      <c r="J12" s="71">
        <v>183</v>
      </c>
      <c r="K12" s="452">
        <v>13</v>
      </c>
      <c r="L12" s="71">
        <v>130</v>
      </c>
      <c r="M12" s="71">
        <v>566</v>
      </c>
      <c r="N12" s="451">
        <v>109</v>
      </c>
      <c r="O12" s="451">
        <v>426</v>
      </c>
      <c r="P12" s="451">
        <v>2</v>
      </c>
      <c r="Q12" s="451">
        <v>29</v>
      </c>
      <c r="R12" s="71">
        <v>390</v>
      </c>
      <c r="S12" s="451">
        <v>0</v>
      </c>
      <c r="T12" s="451">
        <v>390</v>
      </c>
      <c r="U12" s="455">
        <v>0</v>
      </c>
      <c r="V12" s="455">
        <v>0</v>
      </c>
      <c r="W12" s="452">
        <f>SUM(X12:Z12)</f>
        <v>263</v>
      </c>
      <c r="X12" s="451">
        <v>0</v>
      </c>
      <c r="Y12" s="451">
        <v>1</v>
      </c>
      <c r="Z12" s="553">
        <v>262</v>
      </c>
    </row>
    <row r="13" spans="1:26" s="297" customFormat="1" ht="15" customHeight="1">
      <c r="A13" s="289"/>
      <c r="B13" s="160"/>
      <c r="C13" s="160"/>
      <c r="D13" s="160"/>
      <c r="E13" s="383"/>
      <c r="F13" s="383"/>
      <c r="G13" s="383"/>
      <c r="H13" s="383"/>
      <c r="I13" s="383"/>
      <c r="J13" s="383"/>
      <c r="K13" s="407"/>
      <c r="L13" s="383"/>
      <c r="M13" s="160"/>
      <c r="N13" s="383"/>
      <c r="O13" s="383"/>
      <c r="P13" s="158"/>
      <c r="Q13" s="383"/>
      <c r="R13" s="160"/>
      <c r="S13" s="383"/>
      <c r="T13" s="383"/>
      <c r="U13" s="383"/>
      <c r="V13" s="383"/>
      <c r="W13" s="187"/>
      <c r="X13" s="408"/>
      <c r="Y13" s="158"/>
      <c r="Z13" s="407"/>
    </row>
    <row r="14" spans="1:26" s="310" customFormat="1" ht="21" customHeight="1">
      <c r="A14" s="306" t="s">
        <v>194</v>
      </c>
      <c r="B14" s="242">
        <f>C14+L14+M14+R14+W14</f>
        <v>357</v>
      </c>
      <c r="C14" s="242">
        <f>D14+G14+H14+I14+J14+K14</f>
        <v>274</v>
      </c>
      <c r="D14" s="242">
        <f>SUM(E14:F14)</f>
        <v>22</v>
      </c>
      <c r="E14" s="242">
        <v>7</v>
      </c>
      <c r="F14" s="307">
        <v>15</v>
      </c>
      <c r="G14" s="453">
        <v>215</v>
      </c>
      <c r="H14" s="308">
        <v>3</v>
      </c>
      <c r="I14" s="242">
        <v>3</v>
      </c>
      <c r="J14" s="242">
        <v>30</v>
      </c>
      <c r="K14" s="242">
        <v>1</v>
      </c>
      <c r="L14" s="307">
        <v>5</v>
      </c>
      <c r="M14" s="309">
        <f>SUM(N14:Q14)</f>
        <v>36</v>
      </c>
      <c r="N14" s="309">
        <v>3</v>
      </c>
      <c r="O14" s="309">
        <v>31</v>
      </c>
      <c r="P14" s="309">
        <v>0</v>
      </c>
      <c r="Q14" s="309">
        <v>2</v>
      </c>
      <c r="R14" s="309">
        <f>SUM(S14:V14)</f>
        <v>18</v>
      </c>
      <c r="S14" s="309">
        <v>0</v>
      </c>
      <c r="T14" s="309">
        <v>18</v>
      </c>
      <c r="U14" s="454">
        <v>0</v>
      </c>
      <c r="V14" s="454">
        <v>0</v>
      </c>
      <c r="W14" s="307">
        <f>SUM(X14:Z14)</f>
        <v>24</v>
      </c>
      <c r="X14" s="242">
        <v>0</v>
      </c>
      <c r="Y14" s="242">
        <v>0</v>
      </c>
      <c r="Z14" s="307">
        <v>24</v>
      </c>
    </row>
    <row r="15" spans="1:26" s="310" customFormat="1" ht="21" customHeight="1">
      <c r="A15" s="306" t="s">
        <v>3</v>
      </c>
      <c r="B15" s="242">
        <f aca="true" t="shared" si="0" ref="B15:B30">C15+L15+M15+R15+W15</f>
        <v>231</v>
      </c>
      <c r="C15" s="242">
        <f aca="true" t="shared" si="1" ref="C15:C30">D15+G15+H15+I15+J15+K15</f>
        <v>162</v>
      </c>
      <c r="D15" s="242">
        <f aca="true" t="shared" si="2" ref="D15:D30">SUM(E15:F15)</f>
        <v>17</v>
      </c>
      <c r="E15" s="242">
        <v>6</v>
      </c>
      <c r="F15" s="307">
        <v>11</v>
      </c>
      <c r="G15" s="453">
        <v>133</v>
      </c>
      <c r="H15" s="308">
        <v>6</v>
      </c>
      <c r="I15" s="311">
        <v>0</v>
      </c>
      <c r="J15" s="242">
        <v>6</v>
      </c>
      <c r="K15" s="311">
        <v>0</v>
      </c>
      <c r="L15" s="307">
        <v>8</v>
      </c>
      <c r="M15" s="309">
        <f aca="true" t="shared" si="3" ref="M15:M30">SUM(N15:Q15)</f>
        <v>29</v>
      </c>
      <c r="N15" s="309">
        <v>1</v>
      </c>
      <c r="O15" s="309">
        <v>28</v>
      </c>
      <c r="P15" s="309">
        <v>0</v>
      </c>
      <c r="Q15" s="309">
        <v>0</v>
      </c>
      <c r="R15" s="309">
        <f aca="true" t="shared" si="4" ref="R15:R30">SUM(S15:V15)</f>
        <v>16</v>
      </c>
      <c r="S15" s="309">
        <v>0</v>
      </c>
      <c r="T15" s="309">
        <v>16</v>
      </c>
      <c r="U15" s="454">
        <v>0</v>
      </c>
      <c r="V15" s="454">
        <v>0</v>
      </c>
      <c r="W15" s="307">
        <f aca="true" t="shared" si="5" ref="W15:W30">SUM(X15:Z15)</f>
        <v>16</v>
      </c>
      <c r="X15" s="242">
        <v>0</v>
      </c>
      <c r="Y15" s="242">
        <v>0</v>
      </c>
      <c r="Z15" s="307">
        <v>16</v>
      </c>
    </row>
    <row r="16" spans="1:26" s="310" customFormat="1" ht="21" customHeight="1">
      <c r="A16" s="306" t="s">
        <v>195</v>
      </c>
      <c r="B16" s="242">
        <f t="shared" si="0"/>
        <v>343</v>
      </c>
      <c r="C16" s="242">
        <f t="shared" si="1"/>
        <v>250</v>
      </c>
      <c r="D16" s="242">
        <f t="shared" si="2"/>
        <v>33</v>
      </c>
      <c r="E16" s="242">
        <v>14</v>
      </c>
      <c r="F16" s="307">
        <v>19</v>
      </c>
      <c r="G16" s="453">
        <v>195</v>
      </c>
      <c r="H16" s="308">
        <v>6</v>
      </c>
      <c r="I16" s="242">
        <v>1</v>
      </c>
      <c r="J16" s="242">
        <v>14</v>
      </c>
      <c r="K16" s="311">
        <v>1</v>
      </c>
      <c r="L16" s="307">
        <v>9</v>
      </c>
      <c r="M16" s="309">
        <f t="shared" si="3"/>
        <v>37</v>
      </c>
      <c r="N16" s="309">
        <v>3</v>
      </c>
      <c r="O16" s="309">
        <v>32</v>
      </c>
      <c r="P16" s="309">
        <v>0</v>
      </c>
      <c r="Q16" s="309">
        <v>2</v>
      </c>
      <c r="R16" s="309">
        <f t="shared" si="4"/>
        <v>14</v>
      </c>
      <c r="S16" s="309">
        <v>0</v>
      </c>
      <c r="T16" s="309">
        <v>14</v>
      </c>
      <c r="U16" s="454">
        <v>0</v>
      </c>
      <c r="V16" s="454">
        <v>0</v>
      </c>
      <c r="W16" s="307">
        <f t="shared" si="5"/>
        <v>33</v>
      </c>
      <c r="X16" s="242">
        <v>0</v>
      </c>
      <c r="Y16" s="242">
        <v>0</v>
      </c>
      <c r="Z16" s="307">
        <v>33</v>
      </c>
    </row>
    <row r="17" spans="1:26" s="310" customFormat="1" ht="21" customHeight="1">
      <c r="A17" s="306" t="s">
        <v>196</v>
      </c>
      <c r="B17" s="242">
        <f t="shared" si="0"/>
        <v>182</v>
      </c>
      <c r="C17" s="242">
        <f t="shared" si="1"/>
        <v>104</v>
      </c>
      <c r="D17" s="242">
        <f t="shared" si="2"/>
        <v>20</v>
      </c>
      <c r="E17" s="242">
        <v>7</v>
      </c>
      <c r="F17" s="307">
        <v>13</v>
      </c>
      <c r="G17" s="453">
        <v>75</v>
      </c>
      <c r="H17" s="308">
        <v>5</v>
      </c>
      <c r="I17" s="242">
        <v>1</v>
      </c>
      <c r="J17" s="242">
        <v>2</v>
      </c>
      <c r="K17" s="311">
        <v>1</v>
      </c>
      <c r="L17" s="307">
        <v>8</v>
      </c>
      <c r="M17" s="309">
        <f t="shared" si="3"/>
        <v>44</v>
      </c>
      <c r="N17" s="309">
        <v>4</v>
      </c>
      <c r="O17" s="309">
        <v>38</v>
      </c>
      <c r="P17" s="309">
        <v>0</v>
      </c>
      <c r="Q17" s="309">
        <v>2</v>
      </c>
      <c r="R17" s="309">
        <f t="shared" si="4"/>
        <v>14</v>
      </c>
      <c r="S17" s="309">
        <v>0</v>
      </c>
      <c r="T17" s="309">
        <v>14</v>
      </c>
      <c r="U17" s="454">
        <v>0</v>
      </c>
      <c r="V17" s="454">
        <v>0</v>
      </c>
      <c r="W17" s="307">
        <f t="shared" si="5"/>
        <v>12</v>
      </c>
      <c r="X17" s="242">
        <v>0</v>
      </c>
      <c r="Y17" s="242">
        <v>0</v>
      </c>
      <c r="Z17" s="307">
        <v>12</v>
      </c>
    </row>
    <row r="18" spans="1:26" s="310" customFormat="1" ht="21" customHeight="1">
      <c r="A18" s="306" t="s">
        <v>4</v>
      </c>
      <c r="B18" s="242">
        <f t="shared" si="0"/>
        <v>270</v>
      </c>
      <c r="C18" s="242">
        <f t="shared" si="1"/>
        <v>187</v>
      </c>
      <c r="D18" s="242">
        <f t="shared" si="2"/>
        <v>13</v>
      </c>
      <c r="E18" s="242">
        <v>6</v>
      </c>
      <c r="F18" s="307">
        <v>7</v>
      </c>
      <c r="G18" s="453">
        <v>156</v>
      </c>
      <c r="H18" s="308">
        <v>5</v>
      </c>
      <c r="I18" s="242">
        <v>2</v>
      </c>
      <c r="J18" s="242">
        <v>11</v>
      </c>
      <c r="K18" s="311">
        <v>0</v>
      </c>
      <c r="L18" s="307">
        <v>7</v>
      </c>
      <c r="M18" s="309">
        <f t="shared" si="3"/>
        <v>40</v>
      </c>
      <c r="N18" s="309">
        <v>3</v>
      </c>
      <c r="O18" s="309">
        <v>35</v>
      </c>
      <c r="P18" s="309">
        <v>0</v>
      </c>
      <c r="Q18" s="309">
        <v>2</v>
      </c>
      <c r="R18" s="309">
        <f t="shared" si="4"/>
        <v>25</v>
      </c>
      <c r="S18" s="309">
        <v>0</v>
      </c>
      <c r="T18" s="309">
        <v>25</v>
      </c>
      <c r="U18" s="454">
        <v>0</v>
      </c>
      <c r="V18" s="454">
        <v>0</v>
      </c>
      <c r="W18" s="307">
        <f t="shared" si="5"/>
        <v>11</v>
      </c>
      <c r="X18" s="242">
        <v>0</v>
      </c>
      <c r="Y18" s="242">
        <v>0</v>
      </c>
      <c r="Z18" s="307">
        <v>11</v>
      </c>
    </row>
    <row r="19" spans="1:26" s="310" customFormat="1" ht="21" customHeight="1">
      <c r="A19" s="306" t="s">
        <v>197</v>
      </c>
      <c r="B19" s="242">
        <f t="shared" si="0"/>
        <v>152</v>
      </c>
      <c r="C19" s="242">
        <f t="shared" si="1"/>
        <v>106</v>
      </c>
      <c r="D19" s="242">
        <f t="shared" si="2"/>
        <v>11</v>
      </c>
      <c r="E19" s="242">
        <v>5</v>
      </c>
      <c r="F19" s="307">
        <v>6</v>
      </c>
      <c r="G19" s="453">
        <v>87</v>
      </c>
      <c r="H19" s="308">
        <v>3</v>
      </c>
      <c r="I19" s="242">
        <v>2</v>
      </c>
      <c r="J19" s="242">
        <v>3</v>
      </c>
      <c r="K19" s="311">
        <v>0</v>
      </c>
      <c r="L19" s="307">
        <v>6</v>
      </c>
      <c r="M19" s="309">
        <f t="shared" si="3"/>
        <v>18</v>
      </c>
      <c r="N19" s="309">
        <v>2</v>
      </c>
      <c r="O19" s="309">
        <v>16</v>
      </c>
      <c r="P19" s="309">
        <v>0</v>
      </c>
      <c r="Q19" s="309">
        <v>0</v>
      </c>
      <c r="R19" s="309">
        <f t="shared" si="4"/>
        <v>14</v>
      </c>
      <c r="S19" s="309">
        <v>0</v>
      </c>
      <c r="T19" s="309">
        <v>14</v>
      </c>
      <c r="U19" s="454">
        <v>0</v>
      </c>
      <c r="V19" s="454">
        <v>0</v>
      </c>
      <c r="W19" s="307">
        <f t="shared" si="5"/>
        <v>8</v>
      </c>
      <c r="X19" s="242">
        <v>0</v>
      </c>
      <c r="Y19" s="242">
        <v>0</v>
      </c>
      <c r="Z19" s="307">
        <v>8</v>
      </c>
    </row>
    <row r="20" spans="1:26" s="310" customFormat="1" ht="21" customHeight="1">
      <c r="A20" s="306" t="s">
        <v>198</v>
      </c>
      <c r="B20" s="242">
        <f t="shared" si="0"/>
        <v>205</v>
      </c>
      <c r="C20" s="242">
        <f t="shared" si="1"/>
        <v>171</v>
      </c>
      <c r="D20" s="242">
        <f t="shared" si="2"/>
        <v>18</v>
      </c>
      <c r="E20" s="242">
        <v>15</v>
      </c>
      <c r="F20" s="307">
        <v>3</v>
      </c>
      <c r="G20" s="453">
        <v>141</v>
      </c>
      <c r="H20" s="308">
        <v>3</v>
      </c>
      <c r="I20" s="311">
        <v>0</v>
      </c>
      <c r="J20" s="242">
        <v>9</v>
      </c>
      <c r="K20" s="311">
        <v>0</v>
      </c>
      <c r="L20" s="307">
        <v>2</v>
      </c>
      <c r="M20" s="309">
        <f t="shared" si="3"/>
        <v>12</v>
      </c>
      <c r="N20" s="309">
        <v>1</v>
      </c>
      <c r="O20" s="309">
        <v>11</v>
      </c>
      <c r="P20" s="309">
        <v>0</v>
      </c>
      <c r="Q20" s="309">
        <v>0</v>
      </c>
      <c r="R20" s="309">
        <f t="shared" si="4"/>
        <v>13</v>
      </c>
      <c r="S20" s="309">
        <v>0</v>
      </c>
      <c r="T20" s="309">
        <v>13</v>
      </c>
      <c r="U20" s="454">
        <v>0</v>
      </c>
      <c r="V20" s="454">
        <v>0</v>
      </c>
      <c r="W20" s="307">
        <f t="shared" si="5"/>
        <v>7</v>
      </c>
      <c r="X20" s="242">
        <v>0</v>
      </c>
      <c r="Y20" s="242">
        <v>0</v>
      </c>
      <c r="Z20" s="307">
        <v>7</v>
      </c>
    </row>
    <row r="21" spans="1:26" s="310" customFormat="1" ht="21" customHeight="1">
      <c r="A21" s="306" t="s">
        <v>199</v>
      </c>
      <c r="B21" s="242">
        <f t="shared" si="0"/>
        <v>141</v>
      </c>
      <c r="C21" s="242">
        <f t="shared" si="1"/>
        <v>102</v>
      </c>
      <c r="D21" s="242">
        <f t="shared" si="2"/>
        <v>9</v>
      </c>
      <c r="E21" s="242">
        <v>7</v>
      </c>
      <c r="F21" s="307">
        <v>2</v>
      </c>
      <c r="G21" s="453">
        <v>86</v>
      </c>
      <c r="H21" s="312">
        <v>0</v>
      </c>
      <c r="I21" s="242">
        <v>3</v>
      </c>
      <c r="J21" s="242">
        <v>4</v>
      </c>
      <c r="K21" s="311">
        <v>0</v>
      </c>
      <c r="L21" s="307">
        <v>2</v>
      </c>
      <c r="M21" s="309">
        <f t="shared" si="3"/>
        <v>15</v>
      </c>
      <c r="N21" s="309">
        <v>1</v>
      </c>
      <c r="O21" s="309">
        <v>14</v>
      </c>
      <c r="P21" s="309">
        <v>0</v>
      </c>
      <c r="Q21" s="309">
        <v>0</v>
      </c>
      <c r="R21" s="309">
        <f t="shared" si="4"/>
        <v>13</v>
      </c>
      <c r="S21" s="309">
        <v>0</v>
      </c>
      <c r="T21" s="309">
        <v>13</v>
      </c>
      <c r="U21" s="454">
        <v>0</v>
      </c>
      <c r="V21" s="454">
        <v>0</v>
      </c>
      <c r="W21" s="307">
        <f t="shared" si="5"/>
        <v>9</v>
      </c>
      <c r="X21" s="242">
        <v>0</v>
      </c>
      <c r="Y21" s="242">
        <v>0</v>
      </c>
      <c r="Z21" s="307">
        <v>9</v>
      </c>
    </row>
    <row r="22" spans="1:26" s="310" customFormat="1" ht="21" customHeight="1">
      <c r="A22" s="306" t="s">
        <v>200</v>
      </c>
      <c r="B22" s="242">
        <f t="shared" si="0"/>
        <v>483</v>
      </c>
      <c r="C22" s="242">
        <f t="shared" si="1"/>
        <v>353</v>
      </c>
      <c r="D22" s="242">
        <f t="shared" si="2"/>
        <v>63</v>
      </c>
      <c r="E22" s="242">
        <v>48</v>
      </c>
      <c r="F22" s="307">
        <v>15</v>
      </c>
      <c r="G22" s="453">
        <v>269</v>
      </c>
      <c r="H22" s="308">
        <v>6</v>
      </c>
      <c r="I22" s="242">
        <v>1</v>
      </c>
      <c r="J22" s="242">
        <v>9</v>
      </c>
      <c r="K22" s="242">
        <v>5</v>
      </c>
      <c r="L22" s="307">
        <v>20</v>
      </c>
      <c r="M22" s="309">
        <f t="shared" si="3"/>
        <v>43</v>
      </c>
      <c r="N22" s="309">
        <v>11</v>
      </c>
      <c r="O22" s="309">
        <v>29</v>
      </c>
      <c r="P22" s="309">
        <v>0</v>
      </c>
      <c r="Q22" s="309">
        <v>3</v>
      </c>
      <c r="R22" s="309">
        <f t="shared" si="4"/>
        <v>51</v>
      </c>
      <c r="S22" s="309">
        <v>0</v>
      </c>
      <c r="T22" s="309">
        <v>51</v>
      </c>
      <c r="U22" s="454">
        <v>0</v>
      </c>
      <c r="V22" s="454">
        <v>0</v>
      </c>
      <c r="W22" s="307">
        <f t="shared" si="5"/>
        <v>16</v>
      </c>
      <c r="X22" s="242">
        <v>0</v>
      </c>
      <c r="Y22" s="242">
        <v>0</v>
      </c>
      <c r="Z22" s="307">
        <v>16</v>
      </c>
    </row>
    <row r="23" spans="1:26" s="310" customFormat="1" ht="21" customHeight="1">
      <c r="A23" s="306" t="s">
        <v>201</v>
      </c>
      <c r="B23" s="242">
        <f t="shared" si="0"/>
        <v>206</v>
      </c>
      <c r="C23" s="242">
        <f t="shared" si="1"/>
        <v>146</v>
      </c>
      <c r="D23" s="242">
        <f t="shared" si="2"/>
        <v>18</v>
      </c>
      <c r="E23" s="242">
        <v>7</v>
      </c>
      <c r="F23" s="307">
        <v>11</v>
      </c>
      <c r="G23" s="453">
        <v>117</v>
      </c>
      <c r="H23" s="308">
        <v>3</v>
      </c>
      <c r="I23" s="242">
        <v>2</v>
      </c>
      <c r="J23" s="242">
        <v>6</v>
      </c>
      <c r="K23" s="311">
        <v>0</v>
      </c>
      <c r="L23" s="307">
        <v>5</v>
      </c>
      <c r="M23" s="309">
        <f t="shared" si="3"/>
        <v>23</v>
      </c>
      <c r="N23" s="309">
        <v>3</v>
      </c>
      <c r="O23" s="309">
        <v>19</v>
      </c>
      <c r="P23" s="309">
        <v>0</v>
      </c>
      <c r="Q23" s="309">
        <v>1</v>
      </c>
      <c r="R23" s="309">
        <f t="shared" si="4"/>
        <v>17</v>
      </c>
      <c r="S23" s="309">
        <v>0</v>
      </c>
      <c r="T23" s="309">
        <v>17</v>
      </c>
      <c r="U23" s="454">
        <v>0</v>
      </c>
      <c r="V23" s="454">
        <v>0</v>
      </c>
      <c r="W23" s="307">
        <f t="shared" si="5"/>
        <v>15</v>
      </c>
      <c r="X23" s="242">
        <v>0</v>
      </c>
      <c r="Y23" s="242">
        <v>0</v>
      </c>
      <c r="Z23" s="307">
        <v>15</v>
      </c>
    </row>
    <row r="24" spans="1:26" s="310" customFormat="1" ht="21" customHeight="1">
      <c r="A24" s="306" t="s">
        <v>202</v>
      </c>
      <c r="B24" s="242">
        <f t="shared" si="0"/>
        <v>103</v>
      </c>
      <c r="C24" s="242">
        <f t="shared" si="1"/>
        <v>78</v>
      </c>
      <c r="D24" s="242">
        <f t="shared" si="2"/>
        <v>12</v>
      </c>
      <c r="E24" s="242">
        <v>6</v>
      </c>
      <c r="F24" s="307">
        <v>6</v>
      </c>
      <c r="G24" s="453">
        <v>64</v>
      </c>
      <c r="H24" s="312">
        <v>1</v>
      </c>
      <c r="I24" s="311">
        <v>0</v>
      </c>
      <c r="J24" s="242">
        <v>1</v>
      </c>
      <c r="K24" s="311">
        <v>0</v>
      </c>
      <c r="L24" s="307">
        <v>4</v>
      </c>
      <c r="M24" s="309">
        <f t="shared" si="3"/>
        <v>11</v>
      </c>
      <c r="N24" s="309">
        <v>3</v>
      </c>
      <c r="O24" s="309">
        <v>7</v>
      </c>
      <c r="P24" s="309">
        <v>0</v>
      </c>
      <c r="Q24" s="309">
        <v>1</v>
      </c>
      <c r="R24" s="309">
        <f t="shared" si="4"/>
        <v>1</v>
      </c>
      <c r="S24" s="309">
        <v>0</v>
      </c>
      <c r="T24" s="309">
        <v>1</v>
      </c>
      <c r="U24" s="454">
        <v>0</v>
      </c>
      <c r="V24" s="454">
        <v>0</v>
      </c>
      <c r="W24" s="307">
        <f t="shared" si="5"/>
        <v>9</v>
      </c>
      <c r="X24" s="242">
        <v>0</v>
      </c>
      <c r="Y24" s="242">
        <v>0</v>
      </c>
      <c r="Z24" s="307">
        <v>9</v>
      </c>
    </row>
    <row r="25" spans="1:26" s="310" customFormat="1" ht="21" customHeight="1">
      <c r="A25" s="306" t="s">
        <v>203</v>
      </c>
      <c r="B25" s="242">
        <f t="shared" si="0"/>
        <v>367</v>
      </c>
      <c r="C25" s="242">
        <f t="shared" si="1"/>
        <v>259</v>
      </c>
      <c r="D25" s="242">
        <f t="shared" si="2"/>
        <v>29</v>
      </c>
      <c r="E25" s="242">
        <v>14</v>
      </c>
      <c r="F25" s="307">
        <v>15</v>
      </c>
      <c r="G25" s="453">
        <v>211</v>
      </c>
      <c r="H25" s="308">
        <v>5</v>
      </c>
      <c r="I25" s="242">
        <v>5</v>
      </c>
      <c r="J25" s="242">
        <v>9</v>
      </c>
      <c r="K25" s="242">
        <v>0</v>
      </c>
      <c r="L25" s="307">
        <v>13</v>
      </c>
      <c r="M25" s="309">
        <f t="shared" si="3"/>
        <v>44</v>
      </c>
      <c r="N25" s="309">
        <v>9</v>
      </c>
      <c r="O25" s="309">
        <v>35</v>
      </c>
      <c r="P25" s="309">
        <v>0</v>
      </c>
      <c r="Q25" s="309">
        <v>0</v>
      </c>
      <c r="R25" s="309">
        <f t="shared" si="4"/>
        <v>29</v>
      </c>
      <c r="S25" s="309">
        <v>0</v>
      </c>
      <c r="T25" s="309">
        <v>29</v>
      </c>
      <c r="U25" s="454">
        <v>0</v>
      </c>
      <c r="V25" s="454">
        <v>0</v>
      </c>
      <c r="W25" s="307">
        <f t="shared" si="5"/>
        <v>22</v>
      </c>
      <c r="X25" s="242">
        <v>0</v>
      </c>
      <c r="Y25" s="242">
        <v>0</v>
      </c>
      <c r="Z25" s="307">
        <v>22</v>
      </c>
    </row>
    <row r="26" spans="1:26" s="310" customFormat="1" ht="21" customHeight="1">
      <c r="A26" s="306" t="s">
        <v>204</v>
      </c>
      <c r="B26" s="242">
        <f t="shared" si="0"/>
        <v>507</v>
      </c>
      <c r="C26" s="242">
        <f t="shared" si="1"/>
        <v>389</v>
      </c>
      <c r="D26" s="242">
        <f t="shared" si="2"/>
        <v>28</v>
      </c>
      <c r="E26" s="242">
        <v>13</v>
      </c>
      <c r="F26" s="307">
        <v>15</v>
      </c>
      <c r="G26" s="453">
        <v>306</v>
      </c>
      <c r="H26" s="308">
        <v>7</v>
      </c>
      <c r="I26" s="242">
        <v>9</v>
      </c>
      <c r="J26" s="242">
        <v>39</v>
      </c>
      <c r="K26" s="311">
        <v>0</v>
      </c>
      <c r="L26" s="307">
        <v>5</v>
      </c>
      <c r="M26" s="309">
        <f t="shared" si="3"/>
        <v>61</v>
      </c>
      <c r="N26" s="309">
        <v>6</v>
      </c>
      <c r="O26" s="309">
        <v>54</v>
      </c>
      <c r="P26" s="309">
        <v>0</v>
      </c>
      <c r="Q26" s="309">
        <v>1</v>
      </c>
      <c r="R26" s="309">
        <f t="shared" si="4"/>
        <v>27</v>
      </c>
      <c r="S26" s="309">
        <v>0</v>
      </c>
      <c r="T26" s="309">
        <v>27</v>
      </c>
      <c r="U26" s="454">
        <v>0</v>
      </c>
      <c r="V26" s="454">
        <v>0</v>
      </c>
      <c r="W26" s="307">
        <f t="shared" si="5"/>
        <v>25</v>
      </c>
      <c r="X26" s="242">
        <v>0</v>
      </c>
      <c r="Y26" s="242">
        <v>0</v>
      </c>
      <c r="Z26" s="307">
        <v>25</v>
      </c>
    </row>
    <row r="27" spans="1:26" s="310" customFormat="1" ht="21" customHeight="1">
      <c r="A27" s="306" t="s">
        <v>205</v>
      </c>
      <c r="B27" s="242">
        <f t="shared" si="0"/>
        <v>169</v>
      </c>
      <c r="C27" s="242">
        <f t="shared" si="1"/>
        <v>111</v>
      </c>
      <c r="D27" s="242">
        <f t="shared" si="2"/>
        <v>8</v>
      </c>
      <c r="E27" s="242">
        <v>6</v>
      </c>
      <c r="F27" s="307">
        <v>2</v>
      </c>
      <c r="G27" s="453">
        <v>94</v>
      </c>
      <c r="H27" s="308">
        <v>3</v>
      </c>
      <c r="I27" s="242">
        <v>3</v>
      </c>
      <c r="J27" s="242">
        <v>2</v>
      </c>
      <c r="K27" s="242">
        <v>1</v>
      </c>
      <c r="L27" s="307">
        <v>3</v>
      </c>
      <c r="M27" s="309">
        <f t="shared" si="3"/>
        <v>30</v>
      </c>
      <c r="N27" s="309">
        <v>7</v>
      </c>
      <c r="O27" s="309">
        <v>21</v>
      </c>
      <c r="P27" s="309">
        <v>0</v>
      </c>
      <c r="Q27" s="309">
        <v>2</v>
      </c>
      <c r="R27" s="309">
        <f t="shared" si="4"/>
        <v>13</v>
      </c>
      <c r="S27" s="309">
        <v>0</v>
      </c>
      <c r="T27" s="309">
        <v>13</v>
      </c>
      <c r="U27" s="454">
        <v>0</v>
      </c>
      <c r="V27" s="454">
        <v>0</v>
      </c>
      <c r="W27" s="307">
        <f t="shared" si="5"/>
        <v>12</v>
      </c>
      <c r="X27" s="242">
        <v>0</v>
      </c>
      <c r="Y27" s="242">
        <v>0</v>
      </c>
      <c r="Z27" s="307">
        <v>12</v>
      </c>
    </row>
    <row r="28" spans="1:26" s="310" customFormat="1" ht="21" customHeight="1">
      <c r="A28" s="306" t="s">
        <v>206</v>
      </c>
      <c r="B28" s="242">
        <f t="shared" si="0"/>
        <v>165</v>
      </c>
      <c r="C28" s="242">
        <f t="shared" si="1"/>
        <v>88</v>
      </c>
      <c r="D28" s="242">
        <f t="shared" si="2"/>
        <v>10</v>
      </c>
      <c r="E28" s="242">
        <v>7</v>
      </c>
      <c r="F28" s="307">
        <v>3</v>
      </c>
      <c r="G28" s="453">
        <v>76</v>
      </c>
      <c r="H28" s="308">
        <v>2</v>
      </c>
      <c r="I28" s="311">
        <v>0</v>
      </c>
      <c r="J28" s="311">
        <v>0</v>
      </c>
      <c r="K28" s="313">
        <v>0</v>
      </c>
      <c r="L28" s="307">
        <v>7</v>
      </c>
      <c r="M28" s="309">
        <f t="shared" si="3"/>
        <v>23</v>
      </c>
      <c r="N28" s="309">
        <v>0</v>
      </c>
      <c r="O28" s="309">
        <v>20</v>
      </c>
      <c r="P28" s="309">
        <v>0</v>
      </c>
      <c r="Q28" s="309">
        <v>3</v>
      </c>
      <c r="R28" s="309">
        <f t="shared" si="4"/>
        <v>40</v>
      </c>
      <c r="S28" s="309">
        <v>0</v>
      </c>
      <c r="T28" s="309">
        <v>40</v>
      </c>
      <c r="U28" s="454">
        <v>0</v>
      </c>
      <c r="V28" s="454">
        <v>0</v>
      </c>
      <c r="W28" s="307">
        <f t="shared" si="5"/>
        <v>7</v>
      </c>
      <c r="X28" s="242">
        <v>0</v>
      </c>
      <c r="Y28" s="242">
        <v>0</v>
      </c>
      <c r="Z28" s="307">
        <v>7</v>
      </c>
    </row>
    <row r="29" spans="1:26" s="310" customFormat="1" ht="21" customHeight="1">
      <c r="A29" s="314" t="s">
        <v>5</v>
      </c>
      <c r="B29" s="242">
        <f t="shared" si="0"/>
        <v>484</v>
      </c>
      <c r="C29" s="242">
        <f t="shared" si="1"/>
        <v>295</v>
      </c>
      <c r="D29" s="242">
        <f t="shared" si="2"/>
        <v>24</v>
      </c>
      <c r="E29" s="315">
        <v>12</v>
      </c>
      <c r="F29" s="307">
        <v>12</v>
      </c>
      <c r="G29" s="453">
        <v>254</v>
      </c>
      <c r="H29" s="308">
        <v>7</v>
      </c>
      <c r="I29" s="242">
        <v>3</v>
      </c>
      <c r="J29" s="316">
        <v>3</v>
      </c>
      <c r="K29" s="309">
        <v>4</v>
      </c>
      <c r="L29" s="317">
        <v>23</v>
      </c>
      <c r="M29" s="309">
        <f t="shared" si="3"/>
        <v>76</v>
      </c>
      <c r="N29" s="309">
        <v>49</v>
      </c>
      <c r="O29" s="309">
        <v>17</v>
      </c>
      <c r="P29" s="309">
        <v>2</v>
      </c>
      <c r="Q29" s="309">
        <v>8</v>
      </c>
      <c r="R29" s="309">
        <f t="shared" si="4"/>
        <v>68</v>
      </c>
      <c r="S29" s="309">
        <v>0</v>
      </c>
      <c r="T29" s="309">
        <v>68</v>
      </c>
      <c r="U29" s="454">
        <v>0</v>
      </c>
      <c r="V29" s="454">
        <v>0</v>
      </c>
      <c r="W29" s="307">
        <f t="shared" si="5"/>
        <v>22</v>
      </c>
      <c r="X29" s="242">
        <v>0</v>
      </c>
      <c r="Y29" s="242">
        <v>1</v>
      </c>
      <c r="Z29" s="307">
        <v>21</v>
      </c>
    </row>
    <row r="30" spans="1:26" s="310" customFormat="1" ht="21" customHeight="1">
      <c r="A30" s="318" t="s">
        <v>207</v>
      </c>
      <c r="B30" s="242">
        <f t="shared" si="0"/>
        <v>251</v>
      </c>
      <c r="C30" s="242">
        <f t="shared" si="1"/>
        <v>192</v>
      </c>
      <c r="D30" s="242">
        <f t="shared" si="2"/>
        <v>16</v>
      </c>
      <c r="E30" s="309">
        <v>8</v>
      </c>
      <c r="F30" s="307">
        <v>8</v>
      </c>
      <c r="G30" s="453">
        <v>135</v>
      </c>
      <c r="H30" s="308">
        <v>3</v>
      </c>
      <c r="I30" s="242">
        <v>3</v>
      </c>
      <c r="J30" s="319">
        <v>35</v>
      </c>
      <c r="K30" s="309">
        <v>0</v>
      </c>
      <c r="L30" s="320">
        <v>3</v>
      </c>
      <c r="M30" s="309">
        <f t="shared" si="3"/>
        <v>24</v>
      </c>
      <c r="N30" s="309">
        <v>3</v>
      </c>
      <c r="O30" s="309">
        <v>19</v>
      </c>
      <c r="P30" s="309">
        <v>0</v>
      </c>
      <c r="Q30" s="309">
        <v>2</v>
      </c>
      <c r="R30" s="309">
        <f t="shared" si="4"/>
        <v>17</v>
      </c>
      <c r="S30" s="309">
        <v>0</v>
      </c>
      <c r="T30" s="309">
        <v>17</v>
      </c>
      <c r="U30" s="454">
        <v>0</v>
      </c>
      <c r="V30" s="454">
        <v>0</v>
      </c>
      <c r="W30" s="307">
        <f t="shared" si="5"/>
        <v>15</v>
      </c>
      <c r="X30" s="242">
        <v>0</v>
      </c>
      <c r="Y30" s="242">
        <v>0</v>
      </c>
      <c r="Z30" s="307">
        <v>15</v>
      </c>
    </row>
    <row r="31" spans="1:13" ht="15" customHeight="1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44"/>
    </row>
    <row r="32" spans="1:13" ht="20.25" customHeight="1">
      <c r="A32" s="254" t="s">
        <v>210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44"/>
    </row>
    <row r="33" spans="1:13" ht="20.25" customHeight="1">
      <c r="A33" s="44" t="s">
        <v>208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20.25" customHeight="1">
      <c r="A34" s="552" t="s">
        <v>209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44"/>
    </row>
    <row r="35" spans="1:13" ht="13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</sheetData>
  <sheetProtection/>
  <mergeCells count="31">
    <mergeCell ref="R4:V4"/>
    <mergeCell ref="W4:Z4"/>
    <mergeCell ref="M4:Q4"/>
    <mergeCell ref="V5:V6"/>
    <mergeCell ref="Z5:Z6"/>
    <mergeCell ref="W5:W6"/>
    <mergeCell ref="T5:T6"/>
    <mergeCell ref="S5:S6"/>
    <mergeCell ref="X5:X6"/>
    <mergeCell ref="R5:R6"/>
    <mergeCell ref="M5:M6"/>
    <mergeCell ref="N5:N6"/>
    <mergeCell ref="P5:P6"/>
    <mergeCell ref="O5:O6"/>
    <mergeCell ref="L4:L6"/>
    <mergeCell ref="K5:K6"/>
    <mergeCell ref="G5:G6"/>
    <mergeCell ref="A34:L34"/>
    <mergeCell ref="H5:H6"/>
    <mergeCell ref="I5:I6"/>
    <mergeCell ref="J5:J6"/>
    <mergeCell ref="Y5:Y6"/>
    <mergeCell ref="U5:U6"/>
    <mergeCell ref="Q5:Q6"/>
    <mergeCell ref="A1:L1"/>
    <mergeCell ref="A3:L3"/>
    <mergeCell ref="A4:A6"/>
    <mergeCell ref="B4:B6"/>
    <mergeCell ref="C4:K4"/>
    <mergeCell ref="D5:F5"/>
    <mergeCell ref="C5:C6"/>
  </mergeCells>
  <printOptions/>
  <pageMargins left="0.75" right="0.75" top="1" bottom="1" header="0.5" footer="0.5"/>
  <pageSetup fitToHeight="2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7">
      <selection activeCell="I26" sqref="I26"/>
    </sheetView>
  </sheetViews>
  <sheetFormatPr defaultColWidth="8.88671875" defaultRowHeight="13.5"/>
  <cols>
    <col min="1" max="1" width="10.6640625" style="101" customWidth="1"/>
    <col min="2" max="13" width="8.88671875" style="101" customWidth="1"/>
    <col min="14" max="14" width="6.5546875" style="101" customWidth="1"/>
    <col min="15" max="15" width="14.4453125" style="101" bestFit="1" customWidth="1"/>
    <col min="16" max="16384" width="8.88671875" style="101" customWidth="1"/>
  </cols>
  <sheetData>
    <row r="1" spans="1:13" s="293" customFormat="1" ht="20.25" customHeight="1">
      <c r="A1" s="558" t="s">
        <v>655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93" customFormat="1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294" customFormat="1" ht="20.25" customHeight="1">
      <c r="A3" s="562" t="s">
        <v>21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7" s="68" customFormat="1" ht="19.5" customHeight="1">
      <c r="A4" s="571" t="s">
        <v>438</v>
      </c>
      <c r="B4" s="568" t="s">
        <v>426</v>
      </c>
      <c r="C4" s="578" t="s">
        <v>427</v>
      </c>
      <c r="D4" s="579"/>
      <c r="E4" s="579"/>
      <c r="F4" s="579"/>
      <c r="G4" s="580"/>
      <c r="H4" s="580"/>
      <c r="I4" s="580"/>
      <c r="J4" s="580"/>
      <c r="K4" s="580"/>
      <c r="L4" s="580"/>
      <c r="M4" s="581"/>
      <c r="N4" s="589" t="s">
        <v>428</v>
      </c>
      <c r="O4" s="495"/>
      <c r="P4" s="495"/>
      <c r="Q4" s="495"/>
    </row>
    <row r="5" spans="1:17" s="68" customFormat="1" ht="22.5" customHeight="1">
      <c r="A5" s="527"/>
      <c r="B5" s="498"/>
      <c r="C5" s="584"/>
      <c r="D5" s="496" t="s">
        <v>437</v>
      </c>
      <c r="E5" s="496" t="s">
        <v>429</v>
      </c>
      <c r="F5" s="496" t="s">
        <v>430</v>
      </c>
      <c r="G5" s="495" t="s">
        <v>431</v>
      </c>
      <c r="H5" s="495"/>
      <c r="I5" s="495"/>
      <c r="J5" s="502" t="s">
        <v>432</v>
      </c>
      <c r="K5" s="504" t="s">
        <v>433</v>
      </c>
      <c r="L5" s="504" t="s">
        <v>434</v>
      </c>
      <c r="M5" s="504" t="s">
        <v>71</v>
      </c>
      <c r="N5" s="525"/>
      <c r="O5" s="587" t="s">
        <v>764</v>
      </c>
      <c r="P5" s="504" t="s">
        <v>435</v>
      </c>
      <c r="Q5" s="567" t="s">
        <v>436</v>
      </c>
    </row>
    <row r="6" spans="1:17" s="68" customFormat="1" ht="21.75" customHeight="1">
      <c r="A6" s="585"/>
      <c r="B6" s="586"/>
      <c r="C6" s="577"/>
      <c r="D6" s="577"/>
      <c r="E6" s="577"/>
      <c r="F6" s="577"/>
      <c r="G6" s="237" t="s">
        <v>765</v>
      </c>
      <c r="H6" s="237" t="s">
        <v>766</v>
      </c>
      <c r="I6" s="237" t="s">
        <v>767</v>
      </c>
      <c r="J6" s="582"/>
      <c r="K6" s="583"/>
      <c r="L6" s="583"/>
      <c r="M6" s="583"/>
      <c r="N6" s="583"/>
      <c r="O6" s="588"/>
      <c r="P6" s="526"/>
      <c r="Q6" s="569"/>
    </row>
    <row r="7" spans="1:17" ht="24.75" customHeight="1">
      <c r="A7" s="295" t="s">
        <v>19</v>
      </c>
      <c r="B7" s="139">
        <v>1278</v>
      </c>
      <c r="C7" s="296">
        <v>1274</v>
      </c>
      <c r="D7" s="296">
        <v>186</v>
      </c>
      <c r="E7" s="296">
        <v>63</v>
      </c>
      <c r="F7" s="296">
        <v>175</v>
      </c>
      <c r="G7" s="296">
        <v>576</v>
      </c>
      <c r="H7" s="283" t="s">
        <v>425</v>
      </c>
      <c r="I7" s="283" t="s">
        <v>425</v>
      </c>
      <c r="J7" s="296">
        <v>243</v>
      </c>
      <c r="K7" s="296">
        <v>31</v>
      </c>
      <c r="L7" s="296">
        <v>0</v>
      </c>
      <c r="M7" s="129">
        <v>0</v>
      </c>
      <c r="N7" s="129">
        <v>4</v>
      </c>
      <c r="O7" s="285">
        <v>4</v>
      </c>
      <c r="P7" s="285">
        <v>0</v>
      </c>
      <c r="Q7" s="491">
        <v>0</v>
      </c>
    </row>
    <row r="8" spans="1:17" ht="24.75" customHeight="1">
      <c r="A8" s="284" t="s">
        <v>26</v>
      </c>
      <c r="B8" s="139">
        <v>1234</v>
      </c>
      <c r="C8" s="129">
        <v>1231</v>
      </c>
      <c r="D8" s="129">
        <v>172</v>
      </c>
      <c r="E8" s="129">
        <v>59</v>
      </c>
      <c r="F8" s="129">
        <v>170</v>
      </c>
      <c r="G8" s="129">
        <v>559</v>
      </c>
      <c r="H8" s="283" t="s">
        <v>425</v>
      </c>
      <c r="I8" s="283" t="s">
        <v>425</v>
      </c>
      <c r="J8" s="129">
        <v>230</v>
      </c>
      <c r="K8" s="129">
        <v>41</v>
      </c>
      <c r="L8" s="129">
        <v>0</v>
      </c>
      <c r="M8" s="129">
        <v>0</v>
      </c>
      <c r="N8" s="129">
        <v>3</v>
      </c>
      <c r="O8" s="129">
        <v>3</v>
      </c>
      <c r="P8" s="129">
        <v>0</v>
      </c>
      <c r="Q8" s="123">
        <v>0</v>
      </c>
    </row>
    <row r="9" spans="1:17" s="297" customFormat="1" ht="24.75" customHeight="1">
      <c r="A9" s="284" t="s">
        <v>183</v>
      </c>
      <c r="B9" s="129">
        <v>1224</v>
      </c>
      <c r="C9" s="129">
        <v>1222</v>
      </c>
      <c r="D9" s="129">
        <v>171</v>
      </c>
      <c r="E9" s="129">
        <v>54</v>
      </c>
      <c r="F9" s="129">
        <v>170</v>
      </c>
      <c r="G9" s="129">
        <v>556</v>
      </c>
      <c r="H9" s="283" t="s">
        <v>425</v>
      </c>
      <c r="I9" s="283" t="s">
        <v>425</v>
      </c>
      <c r="J9" s="129">
        <v>223</v>
      </c>
      <c r="K9" s="129">
        <v>48</v>
      </c>
      <c r="L9" s="129">
        <v>0</v>
      </c>
      <c r="M9" s="129">
        <v>0</v>
      </c>
      <c r="N9" s="129">
        <v>2</v>
      </c>
      <c r="O9" s="129">
        <v>2</v>
      </c>
      <c r="P9" s="129">
        <v>0</v>
      </c>
      <c r="Q9" s="123">
        <v>0</v>
      </c>
    </row>
    <row r="10" spans="1:17" s="297" customFormat="1" ht="24.75" customHeight="1">
      <c r="A10" s="284" t="s">
        <v>363</v>
      </c>
      <c r="B10" s="129">
        <v>1214</v>
      </c>
      <c r="C10" s="129">
        <v>1211</v>
      </c>
      <c r="D10" s="129">
        <v>165</v>
      </c>
      <c r="E10" s="129">
        <v>52</v>
      </c>
      <c r="F10" s="129">
        <v>167</v>
      </c>
      <c r="G10" s="129">
        <v>558</v>
      </c>
      <c r="H10" s="283" t="s">
        <v>425</v>
      </c>
      <c r="I10" s="283" t="s">
        <v>425</v>
      </c>
      <c r="J10" s="129">
        <v>222</v>
      </c>
      <c r="K10" s="129">
        <v>47</v>
      </c>
      <c r="L10" s="129">
        <v>0</v>
      </c>
      <c r="M10" s="129">
        <v>0</v>
      </c>
      <c r="N10" s="129">
        <v>3</v>
      </c>
      <c r="O10" s="129">
        <v>2</v>
      </c>
      <c r="P10" s="129">
        <v>1</v>
      </c>
      <c r="Q10" s="123">
        <v>0</v>
      </c>
    </row>
    <row r="11" spans="1:17" s="94" customFormat="1" ht="24.75" customHeight="1">
      <c r="A11" s="284" t="s">
        <v>472</v>
      </c>
      <c r="B11" s="69">
        <v>1211</v>
      </c>
      <c r="C11" s="69">
        <v>1206</v>
      </c>
      <c r="D11" s="69">
        <v>158</v>
      </c>
      <c r="E11" s="69">
        <v>52</v>
      </c>
      <c r="F11" s="69">
        <v>163</v>
      </c>
      <c r="G11" s="69">
        <v>574</v>
      </c>
      <c r="H11" s="283" t="s">
        <v>425</v>
      </c>
      <c r="I11" s="283" t="s">
        <v>425</v>
      </c>
      <c r="J11" s="69">
        <v>218</v>
      </c>
      <c r="K11" s="69">
        <v>41</v>
      </c>
      <c r="L11" s="69">
        <v>0</v>
      </c>
      <c r="M11" s="69">
        <v>0</v>
      </c>
      <c r="N11" s="69">
        <v>5</v>
      </c>
      <c r="O11" s="69">
        <v>3</v>
      </c>
      <c r="P11" s="69">
        <v>1</v>
      </c>
      <c r="Q11" s="143">
        <v>1</v>
      </c>
    </row>
    <row r="12" spans="1:17" s="94" customFormat="1" ht="24.75" customHeight="1">
      <c r="A12" s="250" t="s">
        <v>763</v>
      </c>
      <c r="B12" s="451">
        <f>SUM(C12,N12)</f>
        <v>1190</v>
      </c>
      <c r="C12" s="451">
        <f>SUM(D12:M12)</f>
        <v>1184</v>
      </c>
      <c r="D12" s="451">
        <v>155</v>
      </c>
      <c r="E12" s="451">
        <v>51</v>
      </c>
      <c r="F12" s="451">
        <v>158</v>
      </c>
      <c r="G12" s="451">
        <v>84</v>
      </c>
      <c r="H12" s="451">
        <v>17</v>
      </c>
      <c r="I12" s="451">
        <v>470</v>
      </c>
      <c r="J12" s="451">
        <v>209</v>
      </c>
      <c r="K12" s="451">
        <v>40</v>
      </c>
      <c r="L12" s="451">
        <v>0</v>
      </c>
      <c r="M12" s="451">
        <v>0</v>
      </c>
      <c r="N12" s="451">
        <f>SUM(O12:Q12)</f>
        <v>6</v>
      </c>
      <c r="O12" s="456">
        <v>3</v>
      </c>
      <c r="P12" s="451">
        <v>1</v>
      </c>
      <c r="Q12" s="460">
        <v>2</v>
      </c>
    </row>
    <row r="13" spans="1:16" s="94" customFormat="1" ht="15" customHeight="1">
      <c r="A13" s="289"/>
      <c r="B13" s="136"/>
      <c r="C13" s="136"/>
      <c r="D13" s="136"/>
      <c r="E13" s="136"/>
      <c r="F13" s="137"/>
      <c r="G13" s="137"/>
      <c r="H13" s="137"/>
      <c r="I13" s="137"/>
      <c r="J13" s="136"/>
      <c r="K13" s="136"/>
      <c r="L13" s="136"/>
      <c r="M13" s="136"/>
      <c r="N13" s="136"/>
      <c r="O13" s="136"/>
      <c r="P13" s="136"/>
    </row>
    <row r="14" spans="1:17" s="245" customFormat="1" ht="24.75" customHeight="1">
      <c r="A14" s="298" t="s">
        <v>194</v>
      </c>
      <c r="B14" s="242">
        <f>SUM(C14,N14)</f>
        <v>83</v>
      </c>
      <c r="C14" s="299">
        <f>SUM(D14:M14)</f>
        <v>83</v>
      </c>
      <c r="D14" s="299">
        <v>13</v>
      </c>
      <c r="E14" s="299">
        <v>5</v>
      </c>
      <c r="F14" s="299">
        <v>10</v>
      </c>
      <c r="G14" s="299">
        <v>6</v>
      </c>
      <c r="H14" s="299">
        <v>4</v>
      </c>
      <c r="I14" s="299">
        <v>26</v>
      </c>
      <c r="J14" s="299">
        <v>12</v>
      </c>
      <c r="K14" s="299">
        <v>7</v>
      </c>
      <c r="L14" s="299">
        <v>0</v>
      </c>
      <c r="M14" s="243">
        <v>0</v>
      </c>
      <c r="N14" s="243">
        <v>0</v>
      </c>
      <c r="O14" s="243">
        <v>0</v>
      </c>
      <c r="P14" s="243">
        <v>0</v>
      </c>
      <c r="Q14" s="244">
        <v>0</v>
      </c>
    </row>
    <row r="15" spans="1:17" s="245" customFormat="1" ht="24.75" customHeight="1">
      <c r="A15" s="298" t="s">
        <v>3</v>
      </c>
      <c r="B15" s="242">
        <f aca="true" t="shared" si="0" ref="B15:B30">SUM(C15,N15)</f>
        <v>65</v>
      </c>
      <c r="C15" s="299">
        <f aca="true" t="shared" si="1" ref="C15:C30">SUM(D15:M15)</f>
        <v>65</v>
      </c>
      <c r="D15" s="299">
        <v>5</v>
      </c>
      <c r="E15" s="299">
        <v>4</v>
      </c>
      <c r="F15" s="299">
        <v>8</v>
      </c>
      <c r="G15" s="299">
        <v>4</v>
      </c>
      <c r="H15" s="299">
        <v>1</v>
      </c>
      <c r="I15" s="299">
        <v>25</v>
      </c>
      <c r="J15" s="299">
        <v>17</v>
      </c>
      <c r="K15" s="299">
        <v>1</v>
      </c>
      <c r="L15" s="299">
        <v>0</v>
      </c>
      <c r="M15" s="243">
        <v>0</v>
      </c>
      <c r="N15" s="243">
        <v>0</v>
      </c>
      <c r="O15" s="243">
        <v>0</v>
      </c>
      <c r="P15" s="243">
        <v>0</v>
      </c>
      <c r="Q15" s="244">
        <v>0</v>
      </c>
    </row>
    <row r="16" spans="1:17" s="245" customFormat="1" ht="24.75" customHeight="1">
      <c r="A16" s="298" t="s">
        <v>195</v>
      </c>
      <c r="B16" s="242">
        <f t="shared" si="0"/>
        <v>108</v>
      </c>
      <c r="C16" s="299">
        <f t="shared" si="1"/>
        <v>108</v>
      </c>
      <c r="D16" s="457">
        <v>12</v>
      </c>
      <c r="E16" s="299">
        <v>4</v>
      </c>
      <c r="F16" s="299">
        <v>16</v>
      </c>
      <c r="G16" s="299">
        <v>8</v>
      </c>
      <c r="H16" s="299">
        <v>4</v>
      </c>
      <c r="I16" s="299">
        <v>40</v>
      </c>
      <c r="J16" s="299">
        <v>21</v>
      </c>
      <c r="K16" s="299">
        <v>3</v>
      </c>
      <c r="L16" s="299">
        <v>0</v>
      </c>
      <c r="M16" s="243">
        <v>0</v>
      </c>
      <c r="N16" s="243">
        <v>0</v>
      </c>
      <c r="O16" s="243">
        <v>0</v>
      </c>
      <c r="P16" s="243">
        <v>0</v>
      </c>
      <c r="Q16" s="244">
        <v>0</v>
      </c>
    </row>
    <row r="17" spans="1:17" s="245" customFormat="1" ht="24.75" customHeight="1">
      <c r="A17" s="298" t="s">
        <v>196</v>
      </c>
      <c r="B17" s="242">
        <f t="shared" si="0"/>
        <v>43</v>
      </c>
      <c r="C17" s="299">
        <f t="shared" si="1"/>
        <v>43</v>
      </c>
      <c r="D17" s="299">
        <v>0</v>
      </c>
      <c r="E17" s="299">
        <v>1</v>
      </c>
      <c r="F17" s="299">
        <v>7</v>
      </c>
      <c r="G17" s="299">
        <v>3</v>
      </c>
      <c r="H17" s="299">
        <v>0</v>
      </c>
      <c r="I17" s="299">
        <v>22</v>
      </c>
      <c r="J17" s="299">
        <v>10</v>
      </c>
      <c r="K17" s="299">
        <v>0</v>
      </c>
      <c r="L17" s="299">
        <v>0</v>
      </c>
      <c r="M17" s="243">
        <v>0</v>
      </c>
      <c r="N17" s="243">
        <v>0</v>
      </c>
      <c r="O17" s="243">
        <v>0</v>
      </c>
      <c r="P17" s="243">
        <v>0</v>
      </c>
      <c r="Q17" s="244">
        <v>0</v>
      </c>
    </row>
    <row r="18" spans="1:17" s="245" customFormat="1" ht="24.75" customHeight="1">
      <c r="A18" s="298" t="s">
        <v>4</v>
      </c>
      <c r="B18" s="242">
        <f t="shared" si="0"/>
        <v>80</v>
      </c>
      <c r="C18" s="299">
        <f t="shared" si="1"/>
        <v>80</v>
      </c>
      <c r="D18" s="299">
        <v>8</v>
      </c>
      <c r="E18" s="299">
        <v>5</v>
      </c>
      <c r="F18" s="299">
        <v>17</v>
      </c>
      <c r="G18" s="299">
        <v>4</v>
      </c>
      <c r="H18" s="299">
        <v>1</v>
      </c>
      <c r="I18" s="299">
        <v>30</v>
      </c>
      <c r="J18" s="299">
        <v>13</v>
      </c>
      <c r="K18" s="299">
        <v>2</v>
      </c>
      <c r="L18" s="299">
        <v>0</v>
      </c>
      <c r="M18" s="243">
        <v>0</v>
      </c>
      <c r="N18" s="243">
        <v>0</v>
      </c>
      <c r="O18" s="243">
        <v>0</v>
      </c>
      <c r="P18" s="243">
        <v>0</v>
      </c>
      <c r="Q18" s="244">
        <v>0</v>
      </c>
    </row>
    <row r="19" spans="1:17" s="245" customFormat="1" ht="24.75" customHeight="1">
      <c r="A19" s="298" t="s">
        <v>197</v>
      </c>
      <c r="B19" s="242">
        <f t="shared" si="0"/>
        <v>46</v>
      </c>
      <c r="C19" s="299">
        <f t="shared" si="1"/>
        <v>46</v>
      </c>
      <c r="D19" s="299">
        <v>4</v>
      </c>
      <c r="E19" s="299">
        <v>1</v>
      </c>
      <c r="F19" s="299">
        <v>5</v>
      </c>
      <c r="G19" s="299">
        <v>3</v>
      </c>
      <c r="H19" s="299">
        <v>1</v>
      </c>
      <c r="I19" s="299">
        <v>24</v>
      </c>
      <c r="J19" s="299">
        <v>6</v>
      </c>
      <c r="K19" s="299">
        <v>2</v>
      </c>
      <c r="L19" s="299">
        <v>0</v>
      </c>
      <c r="M19" s="243">
        <v>0</v>
      </c>
      <c r="N19" s="243">
        <v>0</v>
      </c>
      <c r="O19" s="243">
        <v>0</v>
      </c>
      <c r="P19" s="243">
        <v>0</v>
      </c>
      <c r="Q19" s="244">
        <v>0</v>
      </c>
    </row>
    <row r="20" spans="1:17" s="245" customFormat="1" ht="24.75" customHeight="1">
      <c r="A20" s="298" t="s">
        <v>198</v>
      </c>
      <c r="B20" s="242">
        <f t="shared" si="0"/>
        <v>62</v>
      </c>
      <c r="C20" s="299">
        <f t="shared" si="1"/>
        <v>62</v>
      </c>
      <c r="D20" s="299">
        <v>12</v>
      </c>
      <c r="E20" s="299">
        <v>2</v>
      </c>
      <c r="F20" s="299">
        <v>9</v>
      </c>
      <c r="G20" s="299">
        <v>8</v>
      </c>
      <c r="H20" s="299">
        <v>0</v>
      </c>
      <c r="I20" s="299">
        <v>21</v>
      </c>
      <c r="J20" s="299">
        <v>9</v>
      </c>
      <c r="K20" s="299">
        <v>1</v>
      </c>
      <c r="L20" s="299">
        <v>0</v>
      </c>
      <c r="M20" s="243">
        <v>0</v>
      </c>
      <c r="N20" s="243">
        <v>0</v>
      </c>
      <c r="O20" s="243">
        <v>0</v>
      </c>
      <c r="P20" s="243">
        <v>0</v>
      </c>
      <c r="Q20" s="244">
        <v>0</v>
      </c>
    </row>
    <row r="21" spans="1:17" s="245" customFormat="1" ht="24.75" customHeight="1">
      <c r="A21" s="298" t="s">
        <v>199</v>
      </c>
      <c r="B21" s="242">
        <f t="shared" si="0"/>
        <v>53</v>
      </c>
      <c r="C21" s="299">
        <f t="shared" si="1"/>
        <v>53</v>
      </c>
      <c r="D21" s="299">
        <v>5</v>
      </c>
      <c r="E21" s="299">
        <v>2</v>
      </c>
      <c r="F21" s="299">
        <v>8</v>
      </c>
      <c r="G21" s="299">
        <v>4</v>
      </c>
      <c r="H21" s="299">
        <v>2</v>
      </c>
      <c r="I21" s="299">
        <v>26</v>
      </c>
      <c r="J21" s="299">
        <v>6</v>
      </c>
      <c r="K21" s="299">
        <v>0</v>
      </c>
      <c r="L21" s="299">
        <v>0</v>
      </c>
      <c r="M21" s="243">
        <v>0</v>
      </c>
      <c r="N21" s="243">
        <v>0</v>
      </c>
      <c r="O21" s="243">
        <v>0</v>
      </c>
      <c r="P21" s="243">
        <v>0</v>
      </c>
      <c r="Q21" s="244">
        <v>0</v>
      </c>
    </row>
    <row r="22" spans="1:17" s="245" customFormat="1" ht="24.75" customHeight="1">
      <c r="A22" s="298" t="s">
        <v>200</v>
      </c>
      <c r="B22" s="242">
        <f t="shared" si="0"/>
        <v>102</v>
      </c>
      <c r="C22" s="299">
        <f t="shared" si="1"/>
        <v>102</v>
      </c>
      <c r="D22" s="299">
        <v>40</v>
      </c>
      <c r="E22" s="299">
        <v>4</v>
      </c>
      <c r="F22" s="299">
        <v>10</v>
      </c>
      <c r="G22" s="299">
        <v>4</v>
      </c>
      <c r="H22" s="299">
        <v>0</v>
      </c>
      <c r="I22" s="299">
        <v>29</v>
      </c>
      <c r="J22" s="299">
        <v>14</v>
      </c>
      <c r="K22" s="299">
        <v>1</v>
      </c>
      <c r="L22" s="299">
        <v>0</v>
      </c>
      <c r="M22" s="243">
        <v>0</v>
      </c>
      <c r="N22" s="243">
        <v>0</v>
      </c>
      <c r="O22" s="243">
        <v>0</v>
      </c>
      <c r="P22" s="243">
        <v>0</v>
      </c>
      <c r="Q22" s="244">
        <v>0</v>
      </c>
    </row>
    <row r="23" spans="1:17" s="245" customFormat="1" ht="24.75" customHeight="1">
      <c r="A23" s="298" t="s">
        <v>201</v>
      </c>
      <c r="B23" s="242">
        <f t="shared" si="0"/>
        <v>61</v>
      </c>
      <c r="C23" s="299">
        <f t="shared" si="1"/>
        <v>61</v>
      </c>
      <c r="D23" s="299">
        <v>2</v>
      </c>
      <c r="E23" s="299">
        <v>3</v>
      </c>
      <c r="F23" s="299">
        <v>6</v>
      </c>
      <c r="G23" s="299">
        <v>5</v>
      </c>
      <c r="H23" s="299">
        <v>0</v>
      </c>
      <c r="I23" s="299">
        <v>30</v>
      </c>
      <c r="J23" s="299">
        <v>12</v>
      </c>
      <c r="K23" s="299">
        <v>3</v>
      </c>
      <c r="L23" s="299">
        <v>0</v>
      </c>
      <c r="M23" s="243">
        <v>0</v>
      </c>
      <c r="N23" s="243">
        <v>0</v>
      </c>
      <c r="O23" s="243">
        <v>0</v>
      </c>
      <c r="P23" s="243">
        <v>0</v>
      </c>
      <c r="Q23" s="244">
        <v>0</v>
      </c>
    </row>
    <row r="24" spans="1:17" s="245" customFormat="1" ht="24.75" customHeight="1">
      <c r="A24" s="298" t="s">
        <v>202</v>
      </c>
      <c r="B24" s="242">
        <f t="shared" si="0"/>
        <v>35</v>
      </c>
      <c r="C24" s="299">
        <f t="shared" si="1"/>
        <v>35</v>
      </c>
      <c r="D24" s="299">
        <v>0</v>
      </c>
      <c r="E24" s="299">
        <v>1</v>
      </c>
      <c r="F24" s="299">
        <v>4</v>
      </c>
      <c r="G24" s="299">
        <v>6</v>
      </c>
      <c r="H24" s="299">
        <v>0</v>
      </c>
      <c r="I24" s="299">
        <v>15</v>
      </c>
      <c r="J24" s="299">
        <v>9</v>
      </c>
      <c r="K24" s="299">
        <v>0</v>
      </c>
      <c r="L24" s="299">
        <v>0</v>
      </c>
      <c r="M24" s="243">
        <v>0</v>
      </c>
      <c r="N24" s="243">
        <v>0</v>
      </c>
      <c r="O24" s="243">
        <v>0</v>
      </c>
      <c r="P24" s="243">
        <v>0</v>
      </c>
      <c r="Q24" s="244">
        <v>0</v>
      </c>
    </row>
    <row r="25" spans="1:17" s="245" customFormat="1" ht="24.75" customHeight="1">
      <c r="A25" s="298" t="s">
        <v>203</v>
      </c>
      <c r="B25" s="242">
        <f t="shared" si="0"/>
        <v>80</v>
      </c>
      <c r="C25" s="299">
        <f t="shared" si="1"/>
        <v>80</v>
      </c>
      <c r="D25" s="299">
        <v>4</v>
      </c>
      <c r="E25" s="299">
        <v>4</v>
      </c>
      <c r="F25" s="299">
        <v>10</v>
      </c>
      <c r="G25" s="299">
        <v>4</v>
      </c>
      <c r="H25" s="299">
        <v>1</v>
      </c>
      <c r="I25" s="299">
        <v>41</v>
      </c>
      <c r="J25" s="299">
        <v>14</v>
      </c>
      <c r="K25" s="299">
        <v>2</v>
      </c>
      <c r="L25" s="299">
        <v>0</v>
      </c>
      <c r="M25" s="243">
        <v>0</v>
      </c>
      <c r="N25" s="243">
        <v>0</v>
      </c>
      <c r="O25" s="243">
        <v>0</v>
      </c>
      <c r="P25" s="243">
        <v>0</v>
      </c>
      <c r="Q25" s="244">
        <v>0</v>
      </c>
    </row>
    <row r="26" spans="1:17" s="245" customFormat="1" ht="24.75" customHeight="1">
      <c r="A26" s="298" t="s">
        <v>204</v>
      </c>
      <c r="B26" s="242">
        <f t="shared" si="0"/>
        <v>154</v>
      </c>
      <c r="C26" s="299">
        <f t="shared" si="1"/>
        <v>154</v>
      </c>
      <c r="D26" s="299">
        <v>37</v>
      </c>
      <c r="E26" s="299">
        <v>7</v>
      </c>
      <c r="F26" s="299">
        <v>18</v>
      </c>
      <c r="G26" s="299">
        <v>11</v>
      </c>
      <c r="H26" s="299">
        <v>1</v>
      </c>
      <c r="I26" s="299">
        <v>49</v>
      </c>
      <c r="J26" s="299">
        <v>24</v>
      </c>
      <c r="K26" s="299">
        <v>7</v>
      </c>
      <c r="L26" s="299">
        <v>0</v>
      </c>
      <c r="M26" s="243">
        <v>0</v>
      </c>
      <c r="N26" s="243">
        <v>0</v>
      </c>
      <c r="O26" s="243">
        <v>0</v>
      </c>
      <c r="P26" s="243">
        <v>0</v>
      </c>
      <c r="Q26" s="244">
        <v>0</v>
      </c>
    </row>
    <row r="27" spans="1:17" s="245" customFormat="1" ht="24.75" customHeight="1">
      <c r="A27" s="298" t="s">
        <v>205</v>
      </c>
      <c r="B27" s="242">
        <f t="shared" si="0"/>
        <v>51</v>
      </c>
      <c r="C27" s="299">
        <f t="shared" si="1"/>
        <v>51</v>
      </c>
      <c r="D27" s="299">
        <v>2</v>
      </c>
      <c r="E27" s="299">
        <v>3</v>
      </c>
      <c r="F27" s="299">
        <v>8</v>
      </c>
      <c r="G27" s="299">
        <v>6</v>
      </c>
      <c r="H27" s="299">
        <v>0</v>
      </c>
      <c r="I27" s="299">
        <v>20</v>
      </c>
      <c r="J27" s="299">
        <v>8</v>
      </c>
      <c r="K27" s="299">
        <v>4</v>
      </c>
      <c r="L27" s="299">
        <v>0</v>
      </c>
      <c r="M27" s="243">
        <v>0</v>
      </c>
      <c r="N27" s="243">
        <v>0</v>
      </c>
      <c r="O27" s="243">
        <v>0</v>
      </c>
      <c r="P27" s="243">
        <v>0</v>
      </c>
      <c r="Q27" s="244">
        <v>0</v>
      </c>
    </row>
    <row r="28" spans="1:17" s="245" customFormat="1" ht="24.75" customHeight="1">
      <c r="A28" s="298" t="s">
        <v>206</v>
      </c>
      <c r="B28" s="242">
        <f t="shared" si="0"/>
        <v>38</v>
      </c>
      <c r="C28" s="299">
        <f t="shared" si="1"/>
        <v>38</v>
      </c>
      <c r="D28" s="299">
        <v>2</v>
      </c>
      <c r="E28" s="299">
        <v>0</v>
      </c>
      <c r="F28" s="299">
        <v>6</v>
      </c>
      <c r="G28" s="299">
        <v>3</v>
      </c>
      <c r="H28" s="299">
        <v>0</v>
      </c>
      <c r="I28" s="299">
        <v>15</v>
      </c>
      <c r="J28" s="299">
        <v>10</v>
      </c>
      <c r="K28" s="299">
        <v>2</v>
      </c>
      <c r="L28" s="299">
        <v>0</v>
      </c>
      <c r="M28" s="243">
        <v>0</v>
      </c>
      <c r="N28" s="243">
        <v>0</v>
      </c>
      <c r="O28" s="243">
        <v>0</v>
      </c>
      <c r="P28" s="243">
        <v>0</v>
      </c>
      <c r="Q28" s="244">
        <v>0</v>
      </c>
    </row>
    <row r="29" spans="1:17" s="245" customFormat="1" ht="24.75" customHeight="1">
      <c r="A29" s="298" t="s">
        <v>5</v>
      </c>
      <c r="B29" s="242">
        <f t="shared" si="0"/>
        <v>78</v>
      </c>
      <c r="C29" s="299">
        <f t="shared" si="1"/>
        <v>72</v>
      </c>
      <c r="D29" s="299">
        <v>3</v>
      </c>
      <c r="E29" s="299">
        <v>2</v>
      </c>
      <c r="F29" s="299">
        <v>9</v>
      </c>
      <c r="G29" s="299">
        <v>5</v>
      </c>
      <c r="H29" s="299">
        <v>2</v>
      </c>
      <c r="I29" s="299">
        <v>33</v>
      </c>
      <c r="J29" s="299">
        <v>15</v>
      </c>
      <c r="K29" s="299">
        <v>3</v>
      </c>
      <c r="L29" s="299">
        <v>0</v>
      </c>
      <c r="M29" s="243">
        <v>0</v>
      </c>
      <c r="N29" s="242">
        <v>6</v>
      </c>
      <c r="O29" s="299">
        <v>3</v>
      </c>
      <c r="P29" s="299">
        <v>1</v>
      </c>
      <c r="Q29" s="300">
        <v>2</v>
      </c>
    </row>
    <row r="30" spans="1:17" s="245" customFormat="1" ht="24.75" customHeight="1">
      <c r="A30" s="298" t="s">
        <v>207</v>
      </c>
      <c r="B30" s="242">
        <f t="shared" si="0"/>
        <v>51</v>
      </c>
      <c r="C30" s="299">
        <f t="shared" si="1"/>
        <v>51</v>
      </c>
      <c r="D30" s="299">
        <v>6</v>
      </c>
      <c r="E30" s="299">
        <v>3</v>
      </c>
      <c r="F30" s="299">
        <v>7</v>
      </c>
      <c r="G30" s="299">
        <v>0</v>
      </c>
      <c r="H30" s="299">
        <v>0</v>
      </c>
      <c r="I30" s="299">
        <v>24</v>
      </c>
      <c r="J30" s="299">
        <v>9</v>
      </c>
      <c r="K30" s="299">
        <v>2</v>
      </c>
      <c r="L30" s="299">
        <v>0</v>
      </c>
      <c r="M30" s="243">
        <v>0</v>
      </c>
      <c r="N30" s="243">
        <v>0</v>
      </c>
      <c r="O30" s="243">
        <v>0</v>
      </c>
      <c r="P30" s="243">
        <v>0</v>
      </c>
      <c r="Q30" s="244">
        <v>0</v>
      </c>
    </row>
    <row r="31" spans="1:16" s="95" customFormat="1" ht="15" customHeight="1">
      <c r="A31" s="301"/>
      <c r="B31" s="138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3" ht="20.25" customHeight="1">
      <c r="A32" s="251" t="s">
        <v>210</v>
      </c>
      <c r="B32" s="251"/>
      <c r="C32" s="251"/>
      <c r="D32" s="251"/>
      <c r="E32" s="251"/>
      <c r="F32" s="303"/>
      <c r="G32" s="251"/>
      <c r="H32" s="251"/>
      <c r="I32" s="251"/>
      <c r="J32" s="251"/>
      <c r="K32" s="251"/>
      <c r="L32" s="251"/>
      <c r="M32" s="251"/>
    </row>
    <row r="33" spans="1:13" ht="20.25" customHeight="1">
      <c r="A33" s="44" t="s">
        <v>211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/>
  <mergeCells count="19">
    <mergeCell ref="O5:O6"/>
    <mergeCell ref="P5:P6"/>
    <mergeCell ref="Q5:Q6"/>
    <mergeCell ref="N4:Q4"/>
    <mergeCell ref="N5:N6"/>
    <mergeCell ref="D5:D6"/>
    <mergeCell ref="C5:C6"/>
    <mergeCell ref="A4:A6"/>
    <mergeCell ref="B4:B6"/>
    <mergeCell ref="G5:I5"/>
    <mergeCell ref="F5:F6"/>
    <mergeCell ref="E5:E6"/>
    <mergeCell ref="A1:M1"/>
    <mergeCell ref="A3:M3"/>
    <mergeCell ref="C4:M4"/>
    <mergeCell ref="J5:J6"/>
    <mergeCell ref="K5:K6"/>
    <mergeCell ref="L5:L6"/>
    <mergeCell ref="M5:M6"/>
  </mergeCells>
  <printOptions/>
  <pageMargins left="0.75" right="0.75" top="1" bottom="1" header="0.5" footer="0.5"/>
  <pageSetup fitToHeight="2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18" sqref="F18"/>
    </sheetView>
  </sheetViews>
  <sheetFormatPr defaultColWidth="8.88671875" defaultRowHeight="13.5"/>
  <cols>
    <col min="1" max="1" width="9.21484375" style="44" customWidth="1"/>
    <col min="2" max="2" width="9.77734375" style="44" customWidth="1"/>
    <col min="3" max="4" width="9.21484375" style="44" customWidth="1"/>
    <col min="5" max="5" width="9.6640625" style="44" customWidth="1"/>
    <col min="6" max="12" width="9.21484375" style="44" customWidth="1"/>
    <col min="13" max="13" width="8.4453125" style="44" customWidth="1"/>
    <col min="14" max="16384" width="8.88671875" style="44" customWidth="1"/>
  </cols>
  <sheetData>
    <row r="1" spans="1:13" ht="20.25" customHeight="1">
      <c r="A1" s="558" t="s">
        <v>526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20.25" customHeight="1">
      <c r="A3" s="542" t="s">
        <v>12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148"/>
    </row>
    <row r="4" spans="1:13" s="276" customFormat="1" ht="56.25" customHeight="1">
      <c r="A4" s="240" t="s">
        <v>45</v>
      </c>
      <c r="B4" s="235" t="s">
        <v>385</v>
      </c>
      <c r="C4" s="235" t="s">
        <v>768</v>
      </c>
      <c r="D4" s="235" t="s">
        <v>386</v>
      </c>
      <c r="E4" s="235" t="s">
        <v>387</v>
      </c>
      <c r="F4" s="235" t="s">
        <v>164</v>
      </c>
      <c r="G4" s="235" t="s">
        <v>165</v>
      </c>
      <c r="H4" s="235" t="s">
        <v>388</v>
      </c>
      <c r="I4" s="235" t="s">
        <v>389</v>
      </c>
      <c r="J4" s="235" t="s">
        <v>390</v>
      </c>
      <c r="K4" s="235" t="s">
        <v>471</v>
      </c>
      <c r="L4" s="234" t="s">
        <v>654</v>
      </c>
      <c r="M4" s="177"/>
    </row>
    <row r="5" spans="1:13" s="68" customFormat="1" ht="30" customHeight="1">
      <c r="A5" s="169" t="s">
        <v>19</v>
      </c>
      <c r="B5" s="36">
        <v>5229</v>
      </c>
      <c r="C5" s="36">
        <v>541</v>
      </c>
      <c r="D5" s="36">
        <v>4327</v>
      </c>
      <c r="E5" s="36">
        <v>2303</v>
      </c>
      <c r="F5" s="36">
        <v>4217</v>
      </c>
      <c r="G5" s="36">
        <v>592</v>
      </c>
      <c r="H5" s="36">
        <v>6683</v>
      </c>
      <c r="I5" s="36">
        <v>413</v>
      </c>
      <c r="J5" s="36">
        <v>35542</v>
      </c>
      <c r="K5" s="36">
        <v>60</v>
      </c>
      <c r="L5" s="37">
        <v>3995</v>
      </c>
      <c r="M5" s="251"/>
    </row>
    <row r="6" spans="1:13" s="68" customFormat="1" ht="30" customHeight="1">
      <c r="A6" s="192" t="s">
        <v>26</v>
      </c>
      <c r="B6" s="36">
        <v>5925</v>
      </c>
      <c r="C6" s="36">
        <v>1631</v>
      </c>
      <c r="D6" s="36">
        <v>4859</v>
      </c>
      <c r="E6" s="36">
        <v>3093</v>
      </c>
      <c r="F6" s="36">
        <v>5544</v>
      </c>
      <c r="G6" s="36">
        <v>432</v>
      </c>
      <c r="H6" s="36">
        <v>7610</v>
      </c>
      <c r="I6" s="36">
        <v>360</v>
      </c>
      <c r="J6" s="36">
        <v>33978</v>
      </c>
      <c r="K6" s="36">
        <v>25</v>
      </c>
      <c r="L6" s="37">
        <v>5683</v>
      </c>
      <c r="M6" s="251"/>
    </row>
    <row r="7" spans="1:13" ht="30" customHeight="1">
      <c r="A7" s="192" t="s">
        <v>183</v>
      </c>
      <c r="B7" s="36">
        <v>5954</v>
      </c>
      <c r="C7" s="36">
        <v>2007</v>
      </c>
      <c r="D7" s="36">
        <v>4906</v>
      </c>
      <c r="E7" s="36">
        <v>2873</v>
      </c>
      <c r="F7" s="36">
        <v>5090</v>
      </c>
      <c r="G7" s="36">
        <v>1083</v>
      </c>
      <c r="H7" s="36">
        <v>7001</v>
      </c>
      <c r="I7" s="36">
        <v>734</v>
      </c>
      <c r="J7" s="36">
        <v>50548</v>
      </c>
      <c r="K7" s="36">
        <v>75</v>
      </c>
      <c r="L7" s="37">
        <v>5560</v>
      </c>
      <c r="M7" s="148"/>
    </row>
    <row r="8" spans="1:13" ht="30" customHeight="1">
      <c r="A8" s="192" t="s">
        <v>363</v>
      </c>
      <c r="B8" s="36">
        <v>5646</v>
      </c>
      <c r="C8" s="36">
        <v>1951</v>
      </c>
      <c r="D8" s="36">
        <v>4553</v>
      </c>
      <c r="E8" s="36">
        <v>2773</v>
      </c>
      <c r="F8" s="36">
        <v>6154</v>
      </c>
      <c r="G8" s="36">
        <v>430</v>
      </c>
      <c r="H8" s="36">
        <v>6381</v>
      </c>
      <c r="I8" s="36">
        <v>588</v>
      </c>
      <c r="J8" s="36">
        <v>22996</v>
      </c>
      <c r="K8" s="36">
        <v>4</v>
      </c>
      <c r="L8" s="37">
        <v>4983</v>
      </c>
      <c r="M8" s="148"/>
    </row>
    <row r="9" spans="1:13" ht="30" customHeight="1">
      <c r="A9" s="192" t="s">
        <v>472</v>
      </c>
      <c r="B9" s="36">
        <v>5290</v>
      </c>
      <c r="C9" s="36">
        <v>2044</v>
      </c>
      <c r="D9" s="36">
        <v>4344</v>
      </c>
      <c r="E9" s="36">
        <v>2575</v>
      </c>
      <c r="F9" s="36">
        <v>5606</v>
      </c>
      <c r="G9" s="36">
        <v>614</v>
      </c>
      <c r="H9" s="36">
        <v>5960</v>
      </c>
      <c r="I9" s="36">
        <v>558</v>
      </c>
      <c r="J9" s="36">
        <v>25680</v>
      </c>
      <c r="K9" s="36">
        <v>70</v>
      </c>
      <c r="L9" s="37">
        <v>10478</v>
      </c>
      <c r="M9" s="148"/>
    </row>
    <row r="10" spans="1:13" ht="30" customHeight="1">
      <c r="A10" s="250" t="s">
        <v>763</v>
      </c>
      <c r="B10" s="36">
        <v>6475</v>
      </c>
      <c r="C10" s="36">
        <v>1861</v>
      </c>
      <c r="D10" s="36">
        <v>5364</v>
      </c>
      <c r="E10" s="36">
        <v>2802</v>
      </c>
      <c r="F10" s="36">
        <v>5868</v>
      </c>
      <c r="G10" s="36">
        <v>844</v>
      </c>
      <c r="H10" s="36">
        <v>6941</v>
      </c>
      <c r="I10" s="36">
        <v>690</v>
      </c>
      <c r="J10" s="36">
        <v>21265</v>
      </c>
      <c r="K10" s="36">
        <v>68</v>
      </c>
      <c r="L10" s="37">
        <v>34945</v>
      </c>
      <c r="M10" s="148"/>
    </row>
    <row r="11" spans="1:13" ht="15" customHeight="1">
      <c r="A11" s="28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8"/>
    </row>
    <row r="12" ht="20.25" customHeight="1">
      <c r="A12" s="44" t="s">
        <v>13</v>
      </c>
    </row>
    <row r="13" spans="1:13" ht="20.25" customHeight="1">
      <c r="A13" s="552" t="s">
        <v>185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</row>
  </sheetData>
  <sheetProtection/>
  <mergeCells count="3">
    <mergeCell ref="A13:M13"/>
    <mergeCell ref="A1:M1"/>
    <mergeCell ref="A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7.5546875" style="44" customWidth="1"/>
    <col min="2" max="15" width="3.3359375" style="44" customWidth="1"/>
    <col min="16" max="17" width="4.10546875" style="44" customWidth="1"/>
    <col min="18" max="19" width="3.77734375" style="44" customWidth="1"/>
    <col min="20" max="25" width="3.3359375" style="44" customWidth="1"/>
    <col min="26" max="27" width="4.3359375" style="44" customWidth="1"/>
    <col min="28" max="35" width="3.3359375" style="44" customWidth="1"/>
    <col min="36" max="39" width="4.3359375" style="44" customWidth="1"/>
    <col min="40" max="41" width="3.3359375" style="44" customWidth="1"/>
    <col min="42" max="43" width="4.3359375" style="44" customWidth="1"/>
    <col min="44" max="57" width="3.3359375" style="44" customWidth="1"/>
    <col min="58" max="59" width="5.3359375" style="44" customWidth="1"/>
    <col min="60" max="16384" width="8.88671875" style="44" customWidth="1"/>
  </cols>
  <sheetData>
    <row r="1" spans="1:25" ht="20.25" customHeight="1">
      <c r="A1" s="558" t="s">
        <v>619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</row>
    <row r="2" spans="1:25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ht="20.25" customHeight="1">
      <c r="A3" s="562" t="s">
        <v>620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148"/>
      <c r="Y3" s="148"/>
    </row>
    <row r="4" spans="1:59" ht="19.5" customHeight="1">
      <c r="A4" s="492" t="s">
        <v>621</v>
      </c>
      <c r="B4" s="535" t="s">
        <v>622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34" t="s">
        <v>623</v>
      </c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5" t="s">
        <v>624</v>
      </c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492"/>
      <c r="BF4" s="567" t="s">
        <v>625</v>
      </c>
      <c r="BG4" s="568"/>
    </row>
    <row r="5" spans="1:59" ht="35.25" customHeight="1">
      <c r="A5" s="492"/>
      <c r="B5" s="534" t="s">
        <v>626</v>
      </c>
      <c r="C5" s="534"/>
      <c r="D5" s="534" t="s">
        <v>627</v>
      </c>
      <c r="E5" s="534"/>
      <c r="F5" s="590" t="s">
        <v>628</v>
      </c>
      <c r="G5" s="591"/>
      <c r="H5" s="590" t="s">
        <v>629</v>
      </c>
      <c r="I5" s="591"/>
      <c r="J5" s="535" t="s">
        <v>630</v>
      </c>
      <c r="K5" s="492"/>
      <c r="L5" s="590" t="s">
        <v>770</v>
      </c>
      <c r="M5" s="591"/>
      <c r="N5" s="590" t="s">
        <v>771</v>
      </c>
      <c r="O5" s="591"/>
      <c r="P5" s="503" t="s">
        <v>626</v>
      </c>
      <c r="Q5" s="566"/>
      <c r="R5" s="494" t="s">
        <v>631</v>
      </c>
      <c r="S5" s="524"/>
      <c r="T5" s="494" t="s">
        <v>632</v>
      </c>
      <c r="U5" s="524"/>
      <c r="V5" s="494" t="s">
        <v>633</v>
      </c>
      <c r="W5" s="498"/>
      <c r="X5" s="526" t="s">
        <v>634</v>
      </c>
      <c r="Y5" s="526"/>
      <c r="Z5" s="526" t="s">
        <v>635</v>
      </c>
      <c r="AA5" s="526"/>
      <c r="AB5" s="592" t="s">
        <v>636</v>
      </c>
      <c r="AC5" s="592"/>
      <c r="AD5" s="593" t="s">
        <v>637</v>
      </c>
      <c r="AE5" s="593"/>
      <c r="AF5" s="593" t="s">
        <v>769</v>
      </c>
      <c r="AG5" s="593"/>
      <c r="AH5" s="569" t="s">
        <v>638</v>
      </c>
      <c r="AI5" s="572"/>
      <c r="AJ5" s="592" t="s">
        <v>639</v>
      </c>
      <c r="AK5" s="592"/>
      <c r="AL5" s="503" t="s">
        <v>626</v>
      </c>
      <c r="AM5" s="566"/>
      <c r="AN5" s="494" t="s">
        <v>640</v>
      </c>
      <c r="AO5" s="524"/>
      <c r="AP5" s="494" t="s">
        <v>641</v>
      </c>
      <c r="AQ5" s="524"/>
      <c r="AR5" s="494" t="s">
        <v>642</v>
      </c>
      <c r="AS5" s="498"/>
      <c r="AT5" s="590" t="s">
        <v>643</v>
      </c>
      <c r="AU5" s="591"/>
      <c r="AV5" s="535" t="s">
        <v>644</v>
      </c>
      <c r="AW5" s="492"/>
      <c r="AX5" s="535" t="s">
        <v>645</v>
      </c>
      <c r="AY5" s="492"/>
      <c r="AZ5" s="535" t="s">
        <v>646</v>
      </c>
      <c r="BA5" s="492"/>
      <c r="BB5" s="535" t="s">
        <v>647</v>
      </c>
      <c r="BC5" s="492"/>
      <c r="BD5" s="535" t="s">
        <v>648</v>
      </c>
      <c r="BE5" s="510"/>
      <c r="BF5" s="569"/>
      <c r="BG5" s="570"/>
    </row>
    <row r="6" spans="1:59" ht="30.75" customHeight="1">
      <c r="A6" s="492"/>
      <c r="B6" s="150" t="s">
        <v>649</v>
      </c>
      <c r="C6" s="150" t="s">
        <v>650</v>
      </c>
      <c r="D6" s="150" t="s">
        <v>649</v>
      </c>
      <c r="E6" s="150" t="s">
        <v>650</v>
      </c>
      <c r="F6" s="150" t="s">
        <v>649</v>
      </c>
      <c r="G6" s="150" t="s">
        <v>650</v>
      </c>
      <c r="H6" s="150" t="s">
        <v>649</v>
      </c>
      <c r="I6" s="150" t="s">
        <v>650</v>
      </c>
      <c r="J6" s="150" t="s">
        <v>649</v>
      </c>
      <c r="K6" s="150" t="s">
        <v>650</v>
      </c>
      <c r="L6" s="150" t="s">
        <v>649</v>
      </c>
      <c r="M6" s="150" t="s">
        <v>650</v>
      </c>
      <c r="N6" s="150" t="s">
        <v>649</v>
      </c>
      <c r="O6" s="150" t="s">
        <v>650</v>
      </c>
      <c r="P6" s="238" t="s">
        <v>649</v>
      </c>
      <c r="Q6" s="151" t="s">
        <v>650</v>
      </c>
      <c r="R6" s="151" t="s">
        <v>649</v>
      </c>
      <c r="S6" s="151" t="s">
        <v>650</v>
      </c>
      <c r="T6" s="151" t="s">
        <v>649</v>
      </c>
      <c r="U6" s="151" t="s">
        <v>650</v>
      </c>
      <c r="V6" s="151" t="s">
        <v>649</v>
      </c>
      <c r="W6" s="152" t="s">
        <v>650</v>
      </c>
      <c r="X6" s="150" t="s">
        <v>649</v>
      </c>
      <c r="Y6" s="150" t="s">
        <v>650</v>
      </c>
      <c r="Z6" s="150" t="s">
        <v>649</v>
      </c>
      <c r="AA6" s="150" t="s">
        <v>650</v>
      </c>
      <c r="AB6" s="150" t="s">
        <v>649</v>
      </c>
      <c r="AC6" s="150" t="s">
        <v>650</v>
      </c>
      <c r="AD6" s="150" t="s">
        <v>649</v>
      </c>
      <c r="AE6" s="150" t="s">
        <v>650</v>
      </c>
      <c r="AF6" s="150" t="s">
        <v>649</v>
      </c>
      <c r="AG6" s="150" t="s">
        <v>650</v>
      </c>
      <c r="AH6" s="150" t="s">
        <v>649</v>
      </c>
      <c r="AI6" s="150" t="s">
        <v>650</v>
      </c>
      <c r="AJ6" s="150" t="s">
        <v>649</v>
      </c>
      <c r="AK6" s="150" t="s">
        <v>650</v>
      </c>
      <c r="AL6" s="238" t="s">
        <v>649</v>
      </c>
      <c r="AM6" s="151" t="s">
        <v>650</v>
      </c>
      <c r="AN6" s="151" t="s">
        <v>649</v>
      </c>
      <c r="AO6" s="151" t="s">
        <v>650</v>
      </c>
      <c r="AP6" s="151" t="s">
        <v>649</v>
      </c>
      <c r="AQ6" s="151" t="s">
        <v>650</v>
      </c>
      <c r="AR6" s="151" t="s">
        <v>649</v>
      </c>
      <c r="AS6" s="152" t="s">
        <v>650</v>
      </c>
      <c r="AT6" s="150" t="s">
        <v>649</v>
      </c>
      <c r="AU6" s="150" t="s">
        <v>650</v>
      </c>
      <c r="AV6" s="150" t="s">
        <v>649</v>
      </c>
      <c r="AW6" s="150" t="s">
        <v>650</v>
      </c>
      <c r="AX6" s="150" t="s">
        <v>649</v>
      </c>
      <c r="AY6" s="150" t="s">
        <v>650</v>
      </c>
      <c r="AZ6" s="150" t="s">
        <v>649</v>
      </c>
      <c r="BA6" s="150" t="s">
        <v>650</v>
      </c>
      <c r="BB6" s="150" t="s">
        <v>649</v>
      </c>
      <c r="BC6" s="150" t="s">
        <v>650</v>
      </c>
      <c r="BD6" s="150" t="s">
        <v>649</v>
      </c>
      <c r="BE6" s="97" t="s">
        <v>650</v>
      </c>
      <c r="BF6" s="97" t="s">
        <v>649</v>
      </c>
      <c r="BG6" s="97" t="s">
        <v>650</v>
      </c>
    </row>
    <row r="7" spans="1:59" ht="24.75" customHeight="1">
      <c r="A7" s="192" t="s">
        <v>588</v>
      </c>
      <c r="B7" s="281">
        <v>3</v>
      </c>
      <c r="C7" s="281">
        <v>0</v>
      </c>
      <c r="D7" s="281">
        <v>0</v>
      </c>
      <c r="E7" s="281">
        <v>0</v>
      </c>
      <c r="F7" s="71">
        <v>0</v>
      </c>
      <c r="G7" s="281">
        <v>0</v>
      </c>
      <c r="H7" s="281">
        <v>0</v>
      </c>
      <c r="I7" s="281">
        <v>0</v>
      </c>
      <c r="J7" s="71">
        <v>3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222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114">
        <v>0</v>
      </c>
      <c r="X7" s="71">
        <v>0</v>
      </c>
      <c r="Y7" s="71">
        <v>0</v>
      </c>
      <c r="Z7" s="283">
        <v>41</v>
      </c>
      <c r="AA7" s="281">
        <v>0</v>
      </c>
      <c r="AB7" s="281">
        <v>0</v>
      </c>
      <c r="AC7" s="281">
        <v>0</v>
      </c>
      <c r="AD7" s="281">
        <v>0</v>
      </c>
      <c r="AE7" s="281">
        <v>0</v>
      </c>
      <c r="AF7" s="281">
        <v>0</v>
      </c>
      <c r="AG7" s="281">
        <v>0</v>
      </c>
      <c r="AH7" s="281">
        <v>0</v>
      </c>
      <c r="AI7" s="281">
        <v>0</v>
      </c>
      <c r="AJ7" s="283">
        <v>181</v>
      </c>
      <c r="AK7" s="281">
        <v>0</v>
      </c>
      <c r="AL7" s="71">
        <v>445</v>
      </c>
      <c r="AM7" s="71">
        <v>0</v>
      </c>
      <c r="AN7" s="71">
        <v>5</v>
      </c>
      <c r="AO7" s="71">
        <v>0</v>
      </c>
      <c r="AP7" s="71">
        <v>423</v>
      </c>
      <c r="AQ7" s="71">
        <v>0</v>
      </c>
      <c r="AR7" s="71">
        <v>0</v>
      </c>
      <c r="AS7" s="282">
        <v>0</v>
      </c>
      <c r="AT7" s="282">
        <v>0</v>
      </c>
      <c r="AU7" s="282">
        <v>0</v>
      </c>
      <c r="AV7" s="71">
        <v>15</v>
      </c>
      <c r="AW7" s="71">
        <v>0</v>
      </c>
      <c r="AX7" s="71">
        <v>1</v>
      </c>
      <c r="AY7" s="71">
        <v>0</v>
      </c>
      <c r="AZ7" s="71">
        <v>0</v>
      </c>
      <c r="BA7" s="71">
        <v>0</v>
      </c>
      <c r="BB7" s="71">
        <v>1</v>
      </c>
      <c r="BC7" s="71">
        <v>0</v>
      </c>
      <c r="BD7" s="71">
        <v>1</v>
      </c>
      <c r="BE7" s="71">
        <v>0</v>
      </c>
      <c r="BF7" s="196">
        <v>0</v>
      </c>
      <c r="BG7" s="185">
        <v>0</v>
      </c>
    </row>
    <row r="8" spans="1:59" ht="24.75" customHeight="1">
      <c r="A8" s="284" t="s">
        <v>589</v>
      </c>
      <c r="B8" s="285">
        <v>1</v>
      </c>
      <c r="C8" s="281">
        <v>0</v>
      </c>
      <c r="D8" s="281">
        <v>0</v>
      </c>
      <c r="E8" s="281">
        <v>0</v>
      </c>
      <c r="F8" s="71">
        <v>0</v>
      </c>
      <c r="G8" s="281">
        <v>0</v>
      </c>
      <c r="H8" s="281">
        <v>0</v>
      </c>
      <c r="I8" s="281">
        <v>0</v>
      </c>
      <c r="J8" s="71">
        <v>1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323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114">
        <v>0</v>
      </c>
      <c r="X8" s="71">
        <v>0</v>
      </c>
      <c r="Y8" s="71">
        <v>0</v>
      </c>
      <c r="Z8" s="129">
        <v>229</v>
      </c>
      <c r="AA8" s="281">
        <v>0</v>
      </c>
      <c r="AB8" s="281">
        <v>0</v>
      </c>
      <c r="AC8" s="281">
        <v>0</v>
      </c>
      <c r="AD8" s="281">
        <v>0</v>
      </c>
      <c r="AE8" s="281">
        <v>0</v>
      </c>
      <c r="AF8" s="281">
        <v>0</v>
      </c>
      <c r="AG8" s="281">
        <v>0</v>
      </c>
      <c r="AH8" s="281">
        <v>0</v>
      </c>
      <c r="AI8" s="281">
        <v>0</v>
      </c>
      <c r="AJ8" s="129">
        <v>94</v>
      </c>
      <c r="AK8" s="281">
        <v>0</v>
      </c>
      <c r="AL8" s="119">
        <v>308</v>
      </c>
      <c r="AM8" s="119">
        <v>2</v>
      </c>
      <c r="AN8" s="119">
        <v>6</v>
      </c>
      <c r="AO8" s="71">
        <v>0</v>
      </c>
      <c r="AP8" s="119">
        <v>281</v>
      </c>
      <c r="AQ8" s="119">
        <v>1</v>
      </c>
      <c r="AR8" s="71">
        <v>0</v>
      </c>
      <c r="AS8" s="120">
        <v>1</v>
      </c>
      <c r="AT8" s="71">
        <v>0</v>
      </c>
      <c r="AU8" s="71">
        <v>0</v>
      </c>
      <c r="AV8" s="71">
        <v>20</v>
      </c>
      <c r="AW8" s="71">
        <v>0</v>
      </c>
      <c r="AX8" s="71">
        <v>1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114">
        <v>0</v>
      </c>
    </row>
    <row r="9" spans="1:59" ht="24.75" customHeight="1">
      <c r="A9" s="284" t="s">
        <v>590</v>
      </c>
      <c r="B9" s="285">
        <v>2</v>
      </c>
      <c r="C9" s="281">
        <v>0</v>
      </c>
      <c r="D9" s="281">
        <v>0</v>
      </c>
      <c r="E9" s="281">
        <v>0</v>
      </c>
      <c r="F9" s="71">
        <v>1</v>
      </c>
      <c r="G9" s="281">
        <v>0</v>
      </c>
      <c r="H9" s="281">
        <v>0</v>
      </c>
      <c r="I9" s="281">
        <v>0</v>
      </c>
      <c r="J9" s="71">
        <v>0</v>
      </c>
      <c r="K9" s="71">
        <v>0</v>
      </c>
      <c r="L9" s="71">
        <v>0</v>
      </c>
      <c r="M9" s="71">
        <v>1</v>
      </c>
      <c r="N9" s="71">
        <v>0</v>
      </c>
      <c r="O9" s="71" t="s">
        <v>15</v>
      </c>
      <c r="P9" s="71">
        <v>137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1</v>
      </c>
      <c r="W9" s="114">
        <v>0</v>
      </c>
      <c r="X9" s="71">
        <v>0</v>
      </c>
      <c r="Y9" s="71">
        <v>0</v>
      </c>
      <c r="Z9" s="129">
        <v>44</v>
      </c>
      <c r="AA9" s="281">
        <v>0</v>
      </c>
      <c r="AB9" s="281">
        <v>0</v>
      </c>
      <c r="AC9" s="281">
        <v>0</v>
      </c>
      <c r="AD9" s="281">
        <v>0</v>
      </c>
      <c r="AE9" s="281">
        <v>0</v>
      </c>
      <c r="AF9" s="281">
        <v>0</v>
      </c>
      <c r="AG9" s="281">
        <v>0</v>
      </c>
      <c r="AH9" s="281">
        <v>0</v>
      </c>
      <c r="AI9" s="281">
        <v>0</v>
      </c>
      <c r="AJ9" s="129">
        <v>92</v>
      </c>
      <c r="AK9" s="281">
        <v>0</v>
      </c>
      <c r="AL9" s="119">
        <v>188</v>
      </c>
      <c r="AM9" s="119">
        <v>0</v>
      </c>
      <c r="AN9" s="119">
        <v>1</v>
      </c>
      <c r="AO9" s="71">
        <v>0</v>
      </c>
      <c r="AP9" s="119">
        <v>170</v>
      </c>
      <c r="AQ9" s="119">
        <v>0</v>
      </c>
      <c r="AR9" s="71">
        <v>0</v>
      </c>
      <c r="AS9" s="120">
        <v>0</v>
      </c>
      <c r="AT9" s="71">
        <v>0</v>
      </c>
      <c r="AU9" s="71">
        <v>0</v>
      </c>
      <c r="AV9" s="71">
        <v>17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 t="s">
        <v>651</v>
      </c>
      <c r="BC9" s="71">
        <v>0</v>
      </c>
      <c r="BD9" s="71">
        <v>0</v>
      </c>
      <c r="BE9" s="71">
        <v>0</v>
      </c>
      <c r="BF9" s="286">
        <v>1</v>
      </c>
      <c r="BG9" s="287">
        <v>0</v>
      </c>
    </row>
    <row r="10" spans="1:59" ht="24.75" customHeight="1">
      <c r="A10" s="284" t="s">
        <v>591</v>
      </c>
      <c r="B10" s="288">
        <v>2</v>
      </c>
      <c r="C10" s="281">
        <v>0</v>
      </c>
      <c r="D10" s="281">
        <v>0</v>
      </c>
      <c r="E10" s="281">
        <v>0</v>
      </c>
      <c r="F10" s="283">
        <v>1</v>
      </c>
      <c r="G10" s="281">
        <v>0</v>
      </c>
      <c r="H10" s="281">
        <v>0</v>
      </c>
      <c r="I10" s="281">
        <v>0</v>
      </c>
      <c r="J10" s="283">
        <v>1</v>
      </c>
      <c r="K10" s="71">
        <v>0</v>
      </c>
      <c r="L10" s="71">
        <v>0</v>
      </c>
      <c r="M10" s="283">
        <v>0</v>
      </c>
      <c r="N10" s="71">
        <v>0</v>
      </c>
      <c r="O10" s="283">
        <v>0</v>
      </c>
      <c r="P10" s="283">
        <v>134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114">
        <v>0</v>
      </c>
      <c r="X10" s="71">
        <v>0</v>
      </c>
      <c r="Y10" s="71">
        <v>0</v>
      </c>
      <c r="Z10" s="69">
        <v>38</v>
      </c>
      <c r="AA10" s="281">
        <v>0</v>
      </c>
      <c r="AB10" s="69">
        <v>1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69">
        <v>1</v>
      </c>
      <c r="AI10" s="69">
        <v>0</v>
      </c>
      <c r="AJ10" s="69">
        <v>94</v>
      </c>
      <c r="AK10" s="281">
        <v>0</v>
      </c>
      <c r="AL10" s="142">
        <v>16</v>
      </c>
      <c r="AM10" s="142">
        <v>0</v>
      </c>
      <c r="AN10" s="142">
        <v>4</v>
      </c>
      <c r="AO10" s="71">
        <v>0</v>
      </c>
      <c r="AP10" s="142">
        <v>53</v>
      </c>
      <c r="AQ10" s="143">
        <v>0</v>
      </c>
      <c r="AR10" s="71">
        <v>0</v>
      </c>
      <c r="AS10" s="143">
        <v>2</v>
      </c>
      <c r="AT10" s="283">
        <v>1</v>
      </c>
      <c r="AU10" s="283">
        <v>0</v>
      </c>
      <c r="AV10" s="283">
        <v>11</v>
      </c>
      <c r="AW10" s="71">
        <v>0</v>
      </c>
      <c r="AX10" s="283">
        <v>0</v>
      </c>
      <c r="AY10" s="71">
        <v>0</v>
      </c>
      <c r="AZ10" s="71">
        <v>0</v>
      </c>
      <c r="BA10" s="71">
        <v>0</v>
      </c>
      <c r="BB10" s="283">
        <v>0</v>
      </c>
      <c r="BC10" s="71">
        <v>0</v>
      </c>
      <c r="BD10" s="71">
        <v>0</v>
      </c>
      <c r="BE10" s="71">
        <v>0</v>
      </c>
      <c r="BF10" s="144">
        <v>2513</v>
      </c>
      <c r="BG10" s="144">
        <v>3</v>
      </c>
    </row>
    <row r="11" spans="1:59" ht="24.75" customHeight="1">
      <c r="A11" s="392" t="s">
        <v>472</v>
      </c>
      <c r="B11" s="283">
        <v>0</v>
      </c>
      <c r="C11" s="411">
        <v>0</v>
      </c>
      <c r="D11" s="411">
        <v>0</v>
      </c>
      <c r="E11" s="411">
        <v>0</v>
      </c>
      <c r="F11" s="283">
        <v>0</v>
      </c>
      <c r="G11" s="411">
        <v>0</v>
      </c>
      <c r="H11" s="411">
        <v>0</v>
      </c>
      <c r="I11" s="411">
        <v>0</v>
      </c>
      <c r="J11" s="283">
        <v>0</v>
      </c>
      <c r="K11" s="283">
        <v>0</v>
      </c>
      <c r="L11" s="283">
        <v>0</v>
      </c>
      <c r="M11" s="283">
        <v>0</v>
      </c>
      <c r="N11" s="283">
        <v>0</v>
      </c>
      <c r="O11" s="283">
        <v>0</v>
      </c>
      <c r="P11" s="283">
        <v>105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83">
        <v>0</v>
      </c>
      <c r="W11" s="368">
        <v>0</v>
      </c>
      <c r="X11" s="283">
        <v>0</v>
      </c>
      <c r="Y11" s="283">
        <v>0</v>
      </c>
      <c r="Z11" s="283">
        <v>17</v>
      </c>
      <c r="AA11" s="411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88</v>
      </c>
      <c r="AK11" s="411">
        <v>0</v>
      </c>
      <c r="AL11" s="283">
        <v>289</v>
      </c>
      <c r="AM11" s="283">
        <v>13</v>
      </c>
      <c r="AN11" s="283">
        <v>2</v>
      </c>
      <c r="AO11" s="283">
        <v>0</v>
      </c>
      <c r="AP11" s="283">
        <v>273</v>
      </c>
      <c r="AQ11" s="283">
        <v>12</v>
      </c>
      <c r="AR11" s="283">
        <v>0</v>
      </c>
      <c r="AS11" s="368">
        <v>1</v>
      </c>
      <c r="AT11" s="283">
        <v>1</v>
      </c>
      <c r="AU11" s="283">
        <v>0</v>
      </c>
      <c r="AV11" s="283">
        <v>12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1</v>
      </c>
      <c r="BC11" s="283">
        <v>0</v>
      </c>
      <c r="BD11" s="283">
        <v>0</v>
      </c>
      <c r="BE11" s="283">
        <v>0</v>
      </c>
      <c r="BF11" s="412">
        <v>0</v>
      </c>
      <c r="BG11" s="413">
        <v>0</v>
      </c>
    </row>
    <row r="12" spans="1:59" ht="24.75" customHeight="1">
      <c r="A12" s="250" t="s">
        <v>763</v>
      </c>
      <c r="B12" s="194">
        <f>SUM(D12+F12+H12+J12+L12+N12)</f>
        <v>10</v>
      </c>
      <c r="C12" s="194">
        <f>SUM(E12+G12+I12+K12+M12+O12)</f>
        <v>0</v>
      </c>
      <c r="D12" s="399">
        <v>0</v>
      </c>
      <c r="E12" s="399">
        <v>0</v>
      </c>
      <c r="F12" s="399">
        <v>1</v>
      </c>
      <c r="G12" s="399">
        <v>0</v>
      </c>
      <c r="H12" s="399">
        <v>0</v>
      </c>
      <c r="I12" s="399">
        <v>0</v>
      </c>
      <c r="J12" s="399">
        <v>3</v>
      </c>
      <c r="K12" s="399">
        <v>0</v>
      </c>
      <c r="L12" s="399">
        <v>0</v>
      </c>
      <c r="M12" s="399">
        <v>0</v>
      </c>
      <c r="N12" s="399">
        <v>6</v>
      </c>
      <c r="O12" s="399">
        <v>0</v>
      </c>
      <c r="P12" s="194">
        <f>R12+T12+V12+X12+Z12+AB12+AD12+AJ12+AH12+AF12</f>
        <v>149</v>
      </c>
      <c r="Q12" s="194">
        <f>S12+U12+W12+Y12+AA12+AC12+AE12+AK12+AI12+AG12</f>
        <v>0</v>
      </c>
      <c r="R12" s="399">
        <v>0</v>
      </c>
      <c r="S12" s="399">
        <v>0</v>
      </c>
      <c r="T12" s="399">
        <v>0</v>
      </c>
      <c r="U12" s="399">
        <v>0</v>
      </c>
      <c r="V12" s="399">
        <v>0</v>
      </c>
      <c r="W12" s="399">
        <v>0</v>
      </c>
      <c r="X12" s="399">
        <v>0</v>
      </c>
      <c r="Y12" s="399">
        <v>0</v>
      </c>
      <c r="Z12" s="194">
        <v>23</v>
      </c>
      <c r="AA12" s="399">
        <v>0</v>
      </c>
      <c r="AB12" s="194">
        <v>0</v>
      </c>
      <c r="AC12" s="399">
        <v>0</v>
      </c>
      <c r="AD12" s="399">
        <v>0</v>
      </c>
      <c r="AE12" s="399">
        <v>0</v>
      </c>
      <c r="AF12" s="194">
        <v>5</v>
      </c>
      <c r="AG12" s="399">
        <v>0</v>
      </c>
      <c r="AH12" s="399">
        <v>0</v>
      </c>
      <c r="AI12" s="399">
        <v>0</v>
      </c>
      <c r="AJ12" s="194">
        <v>121</v>
      </c>
      <c r="AK12" s="399">
        <v>0</v>
      </c>
      <c r="AL12" s="194">
        <f>AN12+AP12+AR12+AT12+AV12+AX12+AZ12+BB12+BD12</f>
        <v>281</v>
      </c>
      <c r="AM12" s="194">
        <f>AO12+AQ12+AS12+AU12+AW12+AY12+BA12+BC12+BE12</f>
        <v>2</v>
      </c>
      <c r="AN12" s="194">
        <v>1</v>
      </c>
      <c r="AO12" s="399">
        <v>0</v>
      </c>
      <c r="AP12" s="194">
        <v>273</v>
      </c>
      <c r="AQ12" s="399">
        <v>0</v>
      </c>
      <c r="AR12" s="194">
        <v>0</v>
      </c>
      <c r="AS12" s="194">
        <v>2</v>
      </c>
      <c r="AT12" s="194">
        <v>0</v>
      </c>
      <c r="AU12" s="399">
        <v>0</v>
      </c>
      <c r="AV12" s="194">
        <v>7</v>
      </c>
      <c r="AW12" s="399">
        <v>0</v>
      </c>
      <c r="AX12" s="399">
        <v>0</v>
      </c>
      <c r="AY12" s="399">
        <v>0</v>
      </c>
      <c r="AZ12" s="399">
        <v>0</v>
      </c>
      <c r="BA12" s="399">
        <v>0</v>
      </c>
      <c r="BB12" s="194">
        <v>0</v>
      </c>
      <c r="BC12" s="399">
        <v>0</v>
      </c>
      <c r="BD12" s="194">
        <v>0</v>
      </c>
      <c r="BE12" s="399">
        <v>0</v>
      </c>
      <c r="BF12" s="194">
        <v>0</v>
      </c>
      <c r="BG12" s="414">
        <v>0</v>
      </c>
    </row>
    <row r="13" spans="1:23" ht="15" customHeight="1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89"/>
      <c r="M13" s="289"/>
      <c r="N13" s="177"/>
      <c r="O13" s="177"/>
      <c r="P13" s="68"/>
      <c r="Q13" s="68"/>
      <c r="R13" s="68"/>
      <c r="S13" s="68"/>
      <c r="T13" s="68"/>
      <c r="U13" s="68"/>
      <c r="V13" s="68"/>
      <c r="W13" s="68"/>
    </row>
    <row r="14" spans="1:23" ht="20.25" customHeight="1">
      <c r="A14" s="291" t="s">
        <v>615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</row>
    <row r="15" ht="19.5" customHeight="1">
      <c r="A15" s="44" t="s">
        <v>652</v>
      </c>
    </row>
    <row r="16" ht="19.5" customHeight="1">
      <c r="A16" s="44" t="s">
        <v>653</v>
      </c>
    </row>
    <row r="17" ht="19.5" customHeight="1"/>
  </sheetData>
  <sheetProtection/>
  <mergeCells count="35">
    <mergeCell ref="AL4:BE4"/>
    <mergeCell ref="AD5:AE5"/>
    <mergeCell ref="AF5:AG5"/>
    <mergeCell ref="AL5:AM5"/>
    <mergeCell ref="AN5:AO5"/>
    <mergeCell ref="AT5:AU5"/>
    <mergeCell ref="AV5:AW5"/>
    <mergeCell ref="AX5:AY5"/>
    <mergeCell ref="AZ5:BA5"/>
    <mergeCell ref="BF4:BG5"/>
    <mergeCell ref="X5:Y5"/>
    <mergeCell ref="Z5:AA5"/>
    <mergeCell ref="AB5:AC5"/>
    <mergeCell ref="AH5:AI5"/>
    <mergeCell ref="AJ5:AK5"/>
    <mergeCell ref="AP5:AQ5"/>
    <mergeCell ref="BB5:BC5"/>
    <mergeCell ref="BD5:BE5"/>
    <mergeCell ref="AR5:AS5"/>
    <mergeCell ref="A1:Y1"/>
    <mergeCell ref="A4:A6"/>
    <mergeCell ref="D5:E5"/>
    <mergeCell ref="B5:C5"/>
    <mergeCell ref="L5:M5"/>
    <mergeCell ref="T5:U5"/>
    <mergeCell ref="J5:K5"/>
    <mergeCell ref="V5:W5"/>
    <mergeCell ref="P4:AK4"/>
    <mergeCell ref="A3:W3"/>
    <mergeCell ref="H5:I5"/>
    <mergeCell ref="R5:S5"/>
    <mergeCell ref="F5:G5"/>
    <mergeCell ref="B4:O4"/>
    <mergeCell ref="N5:O5"/>
    <mergeCell ref="P5:Q5"/>
  </mergeCells>
  <printOptions/>
  <pageMargins left="0.76" right="0.31" top="0.87" bottom="0.3" header="0.5118110236220472" footer="0.28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2012-09-06T09:35:24Z</cp:lastPrinted>
  <dcterms:created xsi:type="dcterms:W3CDTF">2001-08-08T01:31:01Z</dcterms:created>
  <dcterms:modified xsi:type="dcterms:W3CDTF">2013-01-15T05:52:33Z</dcterms:modified>
  <cp:category/>
  <cp:version/>
  <cp:contentType/>
  <cp:contentStatus/>
</cp:coreProperties>
</file>