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960" windowHeight="10695" firstSheet="2" activeTab="4"/>
  </bookViews>
  <sheets>
    <sheet name="1.광업.제조업" sheetId="1" r:id="rId1"/>
    <sheet name="2.종사자규모별 사업체수 및 종사자수" sheetId="2" r:id="rId2"/>
    <sheet name="3.산업별 사업체수 및 종사자수" sheetId="3" r:id="rId3"/>
    <sheet name="4.산업 및 농공단지" sheetId="4" r:id="rId4"/>
    <sheet name="5.에너지 관리대상 현황" sheetId="5" r:id="rId5"/>
  </sheets>
  <definedNames>
    <definedName name="_xlnm.Print_Titles" localSheetId="0">'1.광업.제조업'!$4:$6</definedName>
  </definedNames>
  <calcPr fullCalcOnLoad="1"/>
</workbook>
</file>

<file path=xl/sharedStrings.xml><?xml version="1.0" encoding="utf-8"?>
<sst xmlns="http://schemas.openxmlformats.org/spreadsheetml/2006/main" count="676" uniqueCount="187">
  <si>
    <t>2 0 0 8</t>
  </si>
  <si>
    <t>X</t>
  </si>
  <si>
    <t>사업체규모별
중분류별</t>
  </si>
  <si>
    <t>사업체수</t>
  </si>
  <si>
    <t>연   간
급여액
(퇴직금
제외)</t>
  </si>
  <si>
    <t>출 하 액</t>
  </si>
  <si>
    <t>주   요
생산비</t>
  </si>
  <si>
    <t>부가가치</t>
  </si>
  <si>
    <t>유      형
고정자산
연말잔액</t>
  </si>
  <si>
    <t>총    계</t>
  </si>
  <si>
    <t>10∼ 19</t>
  </si>
  <si>
    <t>20∼ 49</t>
  </si>
  <si>
    <t>50∼ 99</t>
  </si>
  <si>
    <t>100∼199</t>
  </si>
  <si>
    <t>광 업</t>
  </si>
  <si>
    <t>10∼19</t>
  </si>
  <si>
    <t>제 조 업</t>
  </si>
  <si>
    <t>20∼49</t>
  </si>
  <si>
    <t>50∼99</t>
  </si>
  <si>
    <t>식료품 제조업</t>
  </si>
  <si>
    <t>20 ∼ 49</t>
  </si>
  <si>
    <t>100 ∼199</t>
  </si>
  <si>
    <t>섬유제품제조업
(의복제외)</t>
  </si>
  <si>
    <t>10 ∼ 19</t>
  </si>
  <si>
    <t>50 ∼ 99</t>
  </si>
  <si>
    <t>의복,의복액세서리
모피제품 제조업</t>
  </si>
  <si>
    <t>목재및나무제품
제조업(가구제외)</t>
  </si>
  <si>
    <t>10 ∼19</t>
  </si>
  <si>
    <t>인쇄 및 기록
매체 복제업</t>
  </si>
  <si>
    <t>고무및플라
스틱제조업</t>
  </si>
  <si>
    <t>비금속광물
제품제조업</t>
  </si>
  <si>
    <t>1차금속 제조업</t>
  </si>
  <si>
    <t>의료정밀,광학기기
 및 시계제조업</t>
  </si>
  <si>
    <t>전기장비 
제조업</t>
  </si>
  <si>
    <t>기타 기계 및
장비 제조업</t>
  </si>
  <si>
    <t>자동차 및
트레일러제조업</t>
  </si>
  <si>
    <t>기타 운송
장비 제조업</t>
  </si>
  <si>
    <t>단위 : 개소, 명</t>
  </si>
  <si>
    <t>연  별</t>
  </si>
  <si>
    <t>합 계</t>
  </si>
  <si>
    <t>식료품제조업</t>
  </si>
  <si>
    <t>음료 제조업</t>
  </si>
  <si>
    <t>담배 제조업</t>
  </si>
  <si>
    <t>섬유제품
(의복제외)</t>
  </si>
  <si>
    <t>의복,의복액세
서리,모피제품</t>
  </si>
  <si>
    <t>가죽,가방 및
신발 제조업</t>
  </si>
  <si>
    <t>사업
체수</t>
  </si>
  <si>
    <t>종사
자수</t>
  </si>
  <si>
    <t>목재 및나무
제품(가구제외)</t>
  </si>
  <si>
    <t xml:space="preserve">펄프,종이 및
종이제품 </t>
  </si>
  <si>
    <t>인쇄 및 기록
매체 복제업</t>
  </si>
  <si>
    <t>코크스, 연탄
및 석유정제품</t>
  </si>
  <si>
    <t>화학물질,화학(의약품제외)</t>
  </si>
  <si>
    <t>의료용물질 및
의약품 제조업</t>
  </si>
  <si>
    <t>고무제품 및
플라스틱 제품</t>
  </si>
  <si>
    <t>비금속 광물제품</t>
  </si>
  <si>
    <t xml:space="preserve">1차금속 </t>
  </si>
  <si>
    <t>금속가공제품
(기계기구제외)</t>
  </si>
  <si>
    <t>전자부품,컴퓨터
영상, 음향 및
 통신장비</t>
  </si>
  <si>
    <t>의료,정밀,
광학기기
및 시계</t>
  </si>
  <si>
    <t>전기장비</t>
  </si>
  <si>
    <t>기타 기계 및
장비 제조업</t>
  </si>
  <si>
    <t>자동차 및 트레
일러 제조업</t>
  </si>
  <si>
    <t>기타 운송장비</t>
  </si>
  <si>
    <t>가구 제조업</t>
  </si>
  <si>
    <t>기타 제품
제조업</t>
  </si>
  <si>
    <t xml:space="preserve">    4. 산업 및 농공단지(지방)</t>
  </si>
  <si>
    <t>연   별</t>
  </si>
  <si>
    <t>종업원수(명)</t>
  </si>
  <si>
    <t>생산액
(억원)</t>
  </si>
  <si>
    <t>수출액
(천불)</t>
  </si>
  <si>
    <t>분양면적</t>
  </si>
  <si>
    <t>가동률(%)</t>
  </si>
  <si>
    <t>염색지방
산업단지</t>
  </si>
  <si>
    <t>…</t>
  </si>
  <si>
    <t>주 : 하나의 산업분류별 수치가 2개이하 사업체의 것으로 이루어진 경우 그 사업체의 비밀보호를 위하여  그 수치 대신(×)표시 하였음</t>
  </si>
  <si>
    <t>2 0 0 9</t>
  </si>
  <si>
    <t>50 ∼99</t>
  </si>
  <si>
    <t>50∼99</t>
  </si>
  <si>
    <t xml:space="preserve"> </t>
  </si>
  <si>
    <t>사업체수</t>
  </si>
  <si>
    <t>생 산 액</t>
  </si>
  <si>
    <t>출 하 액</t>
  </si>
  <si>
    <t>주요생산비</t>
  </si>
  <si>
    <t>2 0 0 8</t>
  </si>
  <si>
    <t>2 0 0 9</t>
  </si>
  <si>
    <t>입주업체수</t>
  </si>
  <si>
    <t xml:space="preserve"> 연 별</t>
  </si>
  <si>
    <t>단지명</t>
  </si>
  <si>
    <t>총면적
(1000㎡)</t>
  </si>
  <si>
    <t xml:space="preserve"> 분양대상 면적</t>
  </si>
  <si>
    <r>
      <t>단지수</t>
    </r>
    <r>
      <rPr>
        <vertAlign val="superscript"/>
        <sz val="9"/>
        <rFont val="돋움체"/>
        <family val="3"/>
      </rPr>
      <t>1)</t>
    </r>
  </si>
  <si>
    <t xml:space="preserve">  주:1.2005년부터 일반공업단지(서대구, 3공단, 현풍공단) 제외</t>
  </si>
  <si>
    <t>관리대상</t>
  </si>
  <si>
    <t>에너지 사용량 현황</t>
  </si>
  <si>
    <t>2,000 ~ 5,000미만</t>
  </si>
  <si>
    <t>5,000 ~ 30,000미만</t>
  </si>
  <si>
    <t>30,000이상</t>
  </si>
  <si>
    <t>2 0 1 0</t>
  </si>
  <si>
    <t xml:space="preserve">연   별 </t>
  </si>
  <si>
    <t>합                      계     (광  업 + 제 조 업)</t>
  </si>
  <si>
    <t>연 초</t>
  </si>
  <si>
    <t>연 말</t>
  </si>
  <si>
    <t>2 0 1 0</t>
  </si>
  <si>
    <t>단위 : 개,명,백만원</t>
  </si>
  <si>
    <t xml:space="preserve">    5. 에너지 관리대상 현황</t>
  </si>
  <si>
    <t>단위 : 건,TOE/연</t>
  </si>
  <si>
    <t xml:space="preserve">유형자산
연말잔액
(건설중인
자산제외)                  </t>
  </si>
  <si>
    <t>연간급여액     (퇴직금제외)</t>
  </si>
  <si>
    <t>완제품·반제품
재공품 재고액</t>
  </si>
  <si>
    <t>종사자수</t>
  </si>
  <si>
    <t>생 산 액</t>
  </si>
  <si>
    <t>연말재고액</t>
  </si>
  <si>
    <t>2 0 1 1</t>
  </si>
  <si>
    <t>2 0 1 1</t>
  </si>
  <si>
    <t>2 0 1 0</t>
  </si>
  <si>
    <t>2 0 1 0</t>
  </si>
  <si>
    <t>2 0 1 1</t>
  </si>
  <si>
    <t xml:space="preserve">  주:toe(tonnage of oil equivalent)는 석유환산톤을 뜻함</t>
  </si>
  <si>
    <t>…</t>
  </si>
  <si>
    <t>200 ~ 299</t>
  </si>
  <si>
    <t>200 ∼ 299</t>
  </si>
  <si>
    <t>20 ~ 49</t>
  </si>
  <si>
    <t>50 ~ 99</t>
  </si>
  <si>
    <t>10 ~ 19</t>
  </si>
  <si>
    <t>전자부품컴퓨터영상음향</t>
  </si>
  <si>
    <t>100 ~ 199</t>
  </si>
  <si>
    <t>기타제품제조업</t>
  </si>
  <si>
    <t>화합물질및화학제품
제조업(의약품제외)</t>
  </si>
  <si>
    <t>의료용 물질 및 
의약품제조</t>
  </si>
  <si>
    <t>금속가공제품제조업
(기계및가구제외)</t>
  </si>
  <si>
    <t>펄프,종이
및 종이제품제조업</t>
  </si>
  <si>
    <t>X</t>
  </si>
  <si>
    <t>2 0 1 2</t>
  </si>
  <si>
    <t>자료:기획예산실『광업·제조업통계조사 보고서』</t>
  </si>
  <si>
    <t xml:space="preserve">    2. 종사자규모별 사업체수 및 종사자수</t>
  </si>
  <si>
    <t xml:space="preserve">2 0 1 2 </t>
  </si>
  <si>
    <t xml:space="preserve">     주:1.하나의 산업분류별 수치가 2개이하 사업체의 것으로 이루어진 경우 그 사업체의 비밀보호를 위하여 그 수치 대신에［X］표시를 하였음</t>
  </si>
  <si>
    <t xml:space="preserve">        2.2008년 기준 조사부터 조사대상기준을 종사자수 5인이상에서 10인이상 사업체로 변경하였음</t>
  </si>
  <si>
    <t>-</t>
  </si>
  <si>
    <t>100 ∼ 199</t>
  </si>
  <si>
    <t>주 : 1. 하나의 산업분류별 수치가 2개이하 사업체의 것으로 이루어진 경우 그 사업체의 비밀보호를 위하여 그 수치
          대신에 ［X］표시를 하였음</t>
  </si>
  <si>
    <t>40/444,454</t>
  </si>
  <si>
    <t>30/92,015</t>
  </si>
  <si>
    <t>40/445,100</t>
  </si>
  <si>
    <t>38/443,819</t>
  </si>
  <si>
    <t>28/86,762</t>
  </si>
  <si>
    <t>32/98,715</t>
  </si>
  <si>
    <t>9/88,089</t>
  </si>
  <si>
    <t>1/264,350</t>
  </si>
  <si>
    <t>1/269,272</t>
  </si>
  <si>
    <t>9/87,785</t>
  </si>
  <si>
    <t>7/75,950</t>
  </si>
  <si>
    <t>1/270,434</t>
  </si>
  <si>
    <t>2 0 1 3</t>
  </si>
  <si>
    <t xml:space="preserve">         453</t>
  </si>
  <si>
    <t xml:space="preserve">         222</t>
  </si>
  <si>
    <t xml:space="preserve">         155</t>
  </si>
  <si>
    <t xml:space="preserve">          64</t>
  </si>
  <si>
    <t xml:space="preserve">          11</t>
  </si>
  <si>
    <t xml:space="preserve">           1</t>
  </si>
  <si>
    <t>-</t>
  </si>
  <si>
    <t xml:space="preserve">          22</t>
  </si>
  <si>
    <t xml:space="preserve">           7</t>
  </si>
  <si>
    <t xml:space="preserve">           2</t>
  </si>
  <si>
    <t xml:space="preserve">         225</t>
  </si>
  <si>
    <t xml:space="preserve">          77</t>
  </si>
  <si>
    <t xml:space="preserve">          94</t>
  </si>
  <si>
    <t xml:space="preserve">          47</t>
  </si>
  <si>
    <t xml:space="preserve">           6</t>
  </si>
  <si>
    <t xml:space="preserve">          48</t>
  </si>
  <si>
    <t xml:space="preserve">          29</t>
  </si>
  <si>
    <t xml:space="preserve">           4</t>
  </si>
  <si>
    <t xml:space="preserve">           5</t>
  </si>
  <si>
    <t xml:space="preserve">          52</t>
  </si>
  <si>
    <t xml:space="preserve">          36</t>
  </si>
  <si>
    <t xml:space="preserve">          15</t>
  </si>
  <si>
    <t>x</t>
  </si>
  <si>
    <t>2 0 1 3</t>
  </si>
  <si>
    <t>자료:기획예산실『광업·제조업통계조사 보고서』</t>
  </si>
  <si>
    <t>2 0 1 3</t>
  </si>
  <si>
    <t>41/462,938</t>
  </si>
  <si>
    <t>31/97,849</t>
  </si>
  <si>
    <t>9/97,306</t>
  </si>
  <si>
    <t>1/267,782</t>
  </si>
  <si>
    <t>1. 광 업 및  제 조 업</t>
  </si>
  <si>
    <t xml:space="preserve">    3. 산업별 사업체수 및 종사자수(10인 이상)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</si>
</sst>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\-#,##0;&quot;-&quot;"/>
    <numFmt numFmtId="180" formatCode="0.00_ "/>
    <numFmt numFmtId="181" formatCode="_ * #,##0_ ;_ * \-#,##0_ ;_ * &quot;-&quot;_ ;_ @_ "/>
    <numFmt numFmtId="182" formatCode="_ * #,##0.00_ ;_ * \-#,##0.00_ ;_ * &quot;-&quot;??_ ;_ @_ "/>
    <numFmt numFmtId="183" formatCode="#,##0;\-#,##0;&quot; &quot;"/>
    <numFmt numFmtId="184" formatCode="_-* #,##0.0_-;\-* #,##0.0_-;_-* &quot;-&quot;_-;_-@_-"/>
    <numFmt numFmtId="185" formatCode="0_);[Red]\(0\)"/>
    <numFmt numFmtId="186" formatCode="#,##0;[Red]#,##0"/>
    <numFmt numFmtId="187" formatCode="mm&quot;월&quot;\ dd&quot;일&quot;"/>
  </numFmts>
  <fonts count="50">
    <font>
      <sz val="11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2"/>
      <color indexed="8"/>
      <name val="굴림"/>
      <family val="3"/>
    </font>
    <font>
      <sz val="9"/>
      <color indexed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9"/>
      <name val="돋움체"/>
      <family val="3"/>
    </font>
    <font>
      <vertAlign val="superscript"/>
      <sz val="9"/>
      <name val="돋움체"/>
      <family val="3"/>
    </font>
    <font>
      <b/>
      <sz val="10"/>
      <color indexed="16"/>
      <name val="돋움"/>
      <family val="3"/>
    </font>
    <font>
      <sz val="9"/>
      <color indexed="16"/>
      <name val="돋움"/>
      <family val="3"/>
    </font>
    <font>
      <sz val="11"/>
      <color indexed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3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11" applyNumberFormat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1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50" applyNumberFormat="1" applyFont="1" applyFill="1" applyBorder="1" applyAlignment="1">
      <alignment horizontal="center" vertical="center"/>
    </xf>
    <xf numFmtId="3" fontId="3" fillId="0" borderId="14" xfId="5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1" fontId="9" fillId="0" borderId="0" xfId="65" applyNumberFormat="1" applyFont="1" applyAlignment="1">
      <alignment vertical="center"/>
      <protection/>
    </xf>
    <xf numFmtId="41" fontId="0" fillId="0" borderId="0" xfId="65" applyNumberFormat="1">
      <alignment/>
      <protection/>
    </xf>
    <xf numFmtId="0" fontId="10" fillId="0" borderId="0" xfId="0" applyFont="1" applyAlignment="1">
      <alignment vertical="center"/>
    </xf>
    <xf numFmtId="41" fontId="10" fillId="0" borderId="0" xfId="50" applyNumberFormat="1" applyFont="1" applyFill="1" applyAlignment="1">
      <alignment horizontal="right" vertical="center"/>
    </xf>
    <xf numFmtId="41" fontId="10" fillId="0" borderId="0" xfId="5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1" fontId="10" fillId="0" borderId="0" xfId="65" applyNumberFormat="1" applyFont="1" applyAlignment="1">
      <alignment vertical="center"/>
      <protection/>
    </xf>
    <xf numFmtId="41" fontId="10" fillId="0" borderId="0" xfId="65" applyNumberFormat="1" applyFont="1" applyFill="1" applyBorder="1" applyAlignment="1">
      <alignment horizontal="right" vertical="center" shrinkToFit="1"/>
      <protection/>
    </xf>
    <xf numFmtId="41" fontId="10" fillId="0" borderId="0" xfId="65" applyNumberFormat="1" applyFont="1">
      <alignment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8" xfId="5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50" applyNumberFormat="1" applyFont="1" applyFill="1" applyBorder="1" applyAlignment="1">
      <alignment horizontal="center" vertical="center"/>
    </xf>
    <xf numFmtId="3" fontId="3" fillId="0" borderId="17" xfId="5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3" fillId="0" borderId="20" xfId="50" applyNumberFormat="1" applyFont="1" applyFill="1" applyBorder="1" applyAlignment="1">
      <alignment horizontal="center" vertical="center"/>
    </xf>
    <xf numFmtId="0" fontId="10" fillId="0" borderId="0" xfId="65" applyNumberFormat="1" applyFont="1" applyAlignment="1">
      <alignment horizontal="left" vertical="center"/>
      <protection/>
    </xf>
    <xf numFmtId="41" fontId="10" fillId="0" borderId="0" xfId="65" applyNumberFormat="1" applyFont="1" applyFill="1" applyBorder="1" applyAlignment="1">
      <alignment horizontal="center" vertical="center"/>
      <protection/>
    </xf>
    <xf numFmtId="41" fontId="10" fillId="0" borderId="17" xfId="65" applyNumberFormat="1" applyFont="1" applyFill="1" applyBorder="1" applyAlignment="1">
      <alignment horizontal="center" vertical="center"/>
      <protection/>
    </xf>
    <xf numFmtId="41" fontId="10" fillId="0" borderId="20" xfId="65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horizontal="center" vertical="center" wrapText="1"/>
    </xf>
    <xf numFmtId="41" fontId="3" fillId="0" borderId="23" xfId="0" applyNumberFormat="1" applyFont="1" applyFill="1" applyBorder="1" applyAlignment="1">
      <alignment horizontal="center" vertical="center" wrapText="1"/>
    </xf>
    <xf numFmtId="41" fontId="10" fillId="0" borderId="17" xfId="50" applyNumberFormat="1" applyFont="1" applyBorder="1" applyAlignment="1">
      <alignment vertical="center"/>
    </xf>
    <xf numFmtId="41" fontId="10" fillId="0" borderId="20" xfId="50" applyNumberFormat="1" applyFont="1" applyBorder="1" applyAlignment="1">
      <alignment vertical="center"/>
    </xf>
    <xf numFmtId="0" fontId="3" fillId="0" borderId="0" xfId="65" applyFont="1" applyAlignment="1">
      <alignment horizontal="left" vertical="center" indent="1"/>
      <protection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50" applyNumberFormat="1" applyFont="1" applyFill="1" applyBorder="1" applyAlignment="1">
      <alignment horizontal="right" vertical="center"/>
    </xf>
    <xf numFmtId="41" fontId="10" fillId="0" borderId="17" xfId="5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1" fontId="0" fillId="0" borderId="0" xfId="65" applyNumberFormat="1" applyFont="1">
      <alignment/>
      <protection/>
    </xf>
    <xf numFmtId="41" fontId="9" fillId="0" borderId="0" xfId="65" applyNumberFormat="1" applyFont="1">
      <alignment/>
      <protection/>
    </xf>
    <xf numFmtId="41" fontId="7" fillId="0" borderId="0" xfId="65" applyNumberFormat="1" applyFont="1" applyAlignment="1">
      <alignment horizontal="left"/>
      <protection/>
    </xf>
    <xf numFmtId="41" fontId="10" fillId="0" borderId="0" xfId="65" applyNumberFormat="1" applyFont="1" applyAlignment="1">
      <alignment horizontal="left" vertical="center"/>
      <protection/>
    </xf>
    <xf numFmtId="41" fontId="10" fillId="33" borderId="17" xfId="65" applyNumberFormat="1" applyFont="1" applyFill="1" applyBorder="1" applyAlignment="1">
      <alignment horizontal="center" vertical="center" wrapText="1"/>
      <protection/>
    </xf>
    <xf numFmtId="41" fontId="10" fillId="0" borderId="25" xfId="65" applyNumberFormat="1" applyFont="1" applyBorder="1" applyAlignment="1">
      <alignment horizontal="center" vertical="center"/>
      <protection/>
    </xf>
    <xf numFmtId="41" fontId="0" fillId="0" borderId="20" xfId="0" applyNumberFormat="1" applyBorder="1" applyAlignment="1">
      <alignment horizontal="center" vertical="center"/>
    </xf>
    <xf numFmtId="41" fontId="10" fillId="0" borderId="0" xfId="65" applyNumberFormat="1" applyFont="1" applyAlignment="1">
      <alignment horizontal="left"/>
      <protection/>
    </xf>
    <xf numFmtId="41" fontId="10" fillId="0" borderId="0" xfId="65" applyNumberFormat="1" applyFont="1" applyFill="1" applyBorder="1" applyAlignment="1">
      <alignment horizontal="left" vertical="center"/>
      <protection/>
    </xf>
    <xf numFmtId="41" fontId="3" fillId="0" borderId="0" xfId="65" applyNumberFormat="1" applyFont="1" applyAlignment="1">
      <alignment horizontal="left" indent="1"/>
      <protection/>
    </xf>
    <xf numFmtId="41" fontId="3" fillId="33" borderId="16" xfId="0" applyNumberFormat="1" applyFont="1" applyFill="1" applyBorder="1" applyAlignment="1">
      <alignment horizontal="center" vertical="center" wrapText="1"/>
    </xf>
    <xf numFmtId="41" fontId="3" fillId="33" borderId="18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horizontal="right" vertical="center"/>
    </xf>
    <xf numFmtId="41" fontId="3" fillId="33" borderId="16" xfId="0" applyNumberFormat="1" applyFont="1" applyFill="1" applyBorder="1" applyAlignment="1">
      <alignment horizontal="right" vertical="center" wrapText="1"/>
    </xf>
    <xf numFmtId="41" fontId="3" fillId="33" borderId="12" xfId="0" applyNumberFormat="1" applyFont="1" applyFill="1" applyBorder="1" applyAlignment="1">
      <alignment horizontal="right" vertical="center" wrapText="1"/>
    </xf>
    <xf numFmtId="41" fontId="6" fillId="0" borderId="13" xfId="66" applyNumberFormat="1" applyFont="1" applyFill="1" applyBorder="1" applyAlignment="1">
      <alignment horizontal="right" vertical="center" wrapText="1"/>
      <protection/>
    </xf>
    <xf numFmtId="41" fontId="3" fillId="0" borderId="13" xfId="0" applyNumberFormat="1" applyFont="1" applyFill="1" applyBorder="1" applyAlignment="1">
      <alignment horizontal="right" vertical="center"/>
    </xf>
    <xf numFmtId="41" fontId="3" fillId="33" borderId="12" xfId="0" applyNumberFormat="1" applyFont="1" applyFill="1" applyBorder="1" applyAlignment="1">
      <alignment horizontal="right" vertical="center" wrapText="1" shrinkToFit="1"/>
    </xf>
    <xf numFmtId="41" fontId="1" fillId="33" borderId="16" xfId="0" applyNumberFormat="1" applyFont="1" applyFill="1" applyBorder="1" applyAlignment="1">
      <alignment horizontal="right" vertical="center" wrapText="1"/>
    </xf>
    <xf numFmtId="41" fontId="3" fillId="33" borderId="12" xfId="0" applyNumberFormat="1" applyFont="1" applyFill="1" applyBorder="1" applyAlignment="1">
      <alignment horizontal="right" vertical="center"/>
    </xf>
    <xf numFmtId="41" fontId="6" fillId="0" borderId="18" xfId="66" applyNumberFormat="1" applyFont="1" applyFill="1" applyBorder="1" applyAlignment="1">
      <alignment horizontal="right" vertical="center" wrapText="1"/>
      <protection/>
    </xf>
    <xf numFmtId="41" fontId="3" fillId="33" borderId="13" xfId="0" applyNumberFormat="1" applyFont="1" applyFill="1" applyBorder="1" applyAlignment="1">
      <alignment horizontal="right" vertical="center" wrapText="1"/>
    </xf>
    <xf numFmtId="41" fontId="0" fillId="0" borderId="0" xfId="65" applyNumberFormat="1" applyAlignment="1">
      <alignment horizontal="right"/>
      <protection/>
    </xf>
    <xf numFmtId="41" fontId="3" fillId="34" borderId="26" xfId="0" applyNumberFormat="1" applyFont="1" applyFill="1" applyBorder="1" applyAlignment="1">
      <alignment horizontal="right" vertical="center" wrapText="1"/>
    </xf>
    <xf numFmtId="41" fontId="10" fillId="0" borderId="0" xfId="65" applyNumberFormat="1" applyFont="1" applyAlignment="1">
      <alignment horizontal="right" vertical="center"/>
      <protection/>
    </xf>
    <xf numFmtId="41" fontId="0" fillId="0" borderId="0" xfId="0" applyNumberFormat="1" applyAlignment="1">
      <alignment horizontal="center" vertical="center"/>
    </xf>
    <xf numFmtId="41" fontId="10" fillId="33" borderId="20" xfId="65" applyNumberFormat="1" applyFont="1" applyFill="1" applyBorder="1" applyAlignment="1">
      <alignment horizontal="center" vertical="center" wrapText="1"/>
      <protection/>
    </xf>
    <xf numFmtId="41" fontId="10" fillId="33" borderId="25" xfId="65" applyNumberFormat="1" applyFont="1" applyFill="1" applyBorder="1" applyAlignment="1">
      <alignment horizontal="center" vertical="center"/>
      <protection/>
    </xf>
    <xf numFmtId="41" fontId="10" fillId="33" borderId="27" xfId="65" applyNumberFormat="1" applyFont="1" applyFill="1" applyBorder="1" applyAlignment="1">
      <alignment horizontal="center" vertical="center" wrapText="1"/>
      <protection/>
    </xf>
    <xf numFmtId="41" fontId="10" fillId="33" borderId="28" xfId="65" applyNumberFormat="1" applyFont="1" applyFill="1" applyBorder="1" applyAlignment="1">
      <alignment horizontal="center" vertical="center"/>
      <protection/>
    </xf>
    <xf numFmtId="41" fontId="10" fillId="33" borderId="29" xfId="65" applyNumberFormat="1" applyFont="1" applyFill="1" applyBorder="1" applyAlignment="1">
      <alignment horizontal="center" vertical="center" wrapText="1"/>
      <protection/>
    </xf>
    <xf numFmtId="41" fontId="10" fillId="33" borderId="30" xfId="65" applyNumberFormat="1" applyFont="1" applyFill="1" applyBorder="1" applyAlignment="1">
      <alignment horizontal="center" vertical="center"/>
      <protection/>
    </xf>
    <xf numFmtId="41" fontId="12" fillId="0" borderId="0" xfId="65" applyNumberFormat="1" applyFont="1" applyAlignment="1">
      <alignment horizontal="left" vertical="center" indent="1"/>
      <protection/>
    </xf>
    <xf numFmtId="41" fontId="10" fillId="33" borderId="25" xfId="65" applyNumberFormat="1" applyFont="1" applyFill="1" applyBorder="1" applyAlignment="1">
      <alignment horizontal="center" vertical="center" wrapText="1"/>
      <protection/>
    </xf>
    <xf numFmtId="41" fontId="10" fillId="33" borderId="17" xfId="65" applyNumberFormat="1" applyFont="1" applyFill="1" applyBorder="1" applyAlignment="1">
      <alignment horizontal="center" vertical="center"/>
      <protection/>
    </xf>
    <xf numFmtId="41" fontId="10" fillId="33" borderId="20" xfId="65" applyNumberFormat="1" applyFont="1" applyFill="1" applyBorder="1" applyAlignment="1">
      <alignment horizontal="center" vertical="center"/>
      <protection/>
    </xf>
    <xf numFmtId="41" fontId="3" fillId="0" borderId="0" xfId="0" applyNumberFormat="1" applyFont="1" applyAlignment="1">
      <alignment horizontal="right" vertical="center" wrapText="1"/>
    </xf>
    <xf numFmtId="41" fontId="12" fillId="0" borderId="0" xfId="0" applyNumberFormat="1" applyFont="1" applyAlignment="1">
      <alignment horizontal="left" vertical="center"/>
    </xf>
    <xf numFmtId="41" fontId="3" fillId="0" borderId="15" xfId="0" applyNumberFormat="1" applyFont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vertical="center"/>
    </xf>
    <xf numFmtId="41" fontId="12" fillId="0" borderId="0" xfId="65" applyNumberFormat="1" applyFont="1" applyFill="1" applyAlignment="1">
      <alignment horizontal="left" vertical="center"/>
      <protection/>
    </xf>
    <xf numFmtId="41" fontId="3" fillId="0" borderId="0" xfId="65" applyNumberFormat="1" applyFont="1" applyAlignment="1">
      <alignment vertical="center"/>
      <protection/>
    </xf>
    <xf numFmtId="41" fontId="10" fillId="33" borderId="24" xfId="65" applyNumberFormat="1" applyFont="1" applyFill="1" applyBorder="1" applyAlignment="1">
      <alignment horizontal="center" vertical="center" wrapText="1"/>
      <protection/>
    </xf>
    <xf numFmtId="41" fontId="10" fillId="33" borderId="2" xfId="65" applyNumberFormat="1" applyFont="1" applyFill="1" applyBorder="1" applyAlignment="1">
      <alignment horizontal="center" vertical="center" wrapText="1"/>
      <protection/>
    </xf>
    <xf numFmtId="41" fontId="10" fillId="0" borderId="0" xfId="65" applyNumberFormat="1" applyFont="1" applyFill="1" applyAlignment="1">
      <alignment vertical="center"/>
      <protection/>
    </xf>
    <xf numFmtId="41" fontId="10" fillId="33" borderId="35" xfId="65" applyNumberFormat="1" applyFont="1" applyFill="1" applyBorder="1" applyAlignment="1">
      <alignment horizontal="center" vertical="center" wrapText="1"/>
      <protection/>
    </xf>
    <xf numFmtId="41" fontId="10" fillId="33" borderId="28" xfId="65" applyNumberFormat="1" applyFont="1" applyFill="1" applyBorder="1" applyAlignment="1">
      <alignment horizontal="center" vertical="center" wrapText="1"/>
      <protection/>
    </xf>
    <xf numFmtId="41" fontId="10" fillId="33" borderId="30" xfId="65" applyNumberFormat="1" applyFont="1" applyFill="1" applyBorder="1" applyAlignment="1">
      <alignment horizontal="center" vertical="center" wrapText="1"/>
      <protection/>
    </xf>
    <xf numFmtId="41" fontId="10" fillId="0" borderId="0" xfId="65" applyNumberFormat="1" applyFont="1" applyFill="1" applyAlignment="1">
      <alignment vertical="center" wrapText="1"/>
      <protection/>
    </xf>
    <xf numFmtId="41" fontId="3" fillId="0" borderId="0" xfId="0" applyNumberFormat="1" applyFont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 wrapText="1"/>
    </xf>
    <xf numFmtId="41" fontId="3" fillId="0" borderId="14" xfId="0" applyNumberFormat="1" applyFont="1" applyFill="1" applyBorder="1" applyAlignment="1">
      <alignment horizontal="right" vertical="center" wrapText="1"/>
    </xf>
    <xf numFmtId="41" fontId="6" fillId="0" borderId="14" xfId="66" applyNumberFormat="1" applyFont="1" applyFill="1" applyBorder="1" applyAlignment="1">
      <alignment horizontal="right" vertical="center" wrapText="1"/>
      <protection/>
    </xf>
    <xf numFmtId="41" fontId="6" fillId="0" borderId="19" xfId="66" applyNumberFormat="1" applyFont="1" applyFill="1" applyBorder="1" applyAlignment="1">
      <alignment horizontal="right" vertical="center" wrapText="1"/>
      <protection/>
    </xf>
    <xf numFmtId="41" fontId="3" fillId="0" borderId="26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33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표준_07. 광업제조업" xfId="65"/>
    <cellStyle name="표준_200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5</xdr:col>
      <xdr:colOff>752475</xdr:colOff>
      <xdr:row>11</xdr:row>
      <xdr:rowOff>0</xdr:rowOff>
    </xdr:from>
    <xdr:to>
      <xdr:col>7</xdr:col>
      <xdr:colOff>314325</xdr:colOff>
      <xdr:row>11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210050" y="320040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2960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627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383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X
</a:t>
          </a: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4575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7</xdr:col>
      <xdr:colOff>304800</xdr:colOff>
      <xdr:row>11</xdr:row>
      <xdr:rowOff>0</xdr:rowOff>
    </xdr:from>
    <xdr:to>
      <xdr:col>7</xdr:col>
      <xdr:colOff>361950</xdr:colOff>
      <xdr:row>11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81600" y="320040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2960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9627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0383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4575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2960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9627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X
</a:t>
          </a: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X
</a:t>
          </a: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20383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5</xdr:col>
      <xdr:colOff>752475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33" name="Text Box 34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62960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69627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0383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X
</a:t>
          </a: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-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62960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69627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20383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421005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" name="Text Box 49"/>
        <xdr:cNvSpPr txBox="1">
          <a:spLocks noChangeArrowheads="1"/>
        </xdr:cNvSpPr>
      </xdr:nvSpPr>
      <xdr:spPr>
        <a:xfrm>
          <a:off x="62960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9" name="Text Box 50"/>
        <xdr:cNvSpPr txBox="1">
          <a:spLocks noChangeArrowheads="1"/>
        </xdr:cNvSpPr>
      </xdr:nvSpPr>
      <xdr:spPr>
        <a:xfrm>
          <a:off x="696277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50" name="Text Box 51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51" name="Text Box 52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7629525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Text Box 54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X
</a:t>
          </a: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Text Box 56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Text Box 57"/>
        <xdr:cNvSpPr txBox="1">
          <a:spLocks noChangeArrowheads="1"/>
        </xdr:cNvSpPr>
      </xdr:nvSpPr>
      <xdr:spPr>
        <a:xfrm>
          <a:off x="2705100" y="320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X
</a:t>
          </a:r>
          <a:r>
            <a:rPr lang="en-US" cap="none" sz="10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21484375" style="16" customWidth="1"/>
    <col min="2" max="4" width="7.77734375" style="16" customWidth="1"/>
    <col min="5" max="6" width="8.77734375" style="16" customWidth="1"/>
    <col min="7" max="8" width="7.77734375" style="16" customWidth="1"/>
    <col min="9" max="9" width="8.77734375" style="16" customWidth="1"/>
    <col min="10" max="11" width="7.77734375" style="16" customWidth="1"/>
    <col min="12" max="16384" width="8.88671875" style="16" customWidth="1"/>
  </cols>
  <sheetData>
    <row r="1" spans="1:11" s="59" customFormat="1" ht="20.25" customHeight="1">
      <c r="A1" s="91" t="s">
        <v>185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2:3" s="60" customFormat="1" ht="15" customHeight="1">
      <c r="B2" s="61"/>
      <c r="C2" s="61"/>
    </row>
    <row r="3" spans="1:8" s="21" customFormat="1" ht="23.25" customHeight="1">
      <c r="A3" s="62" t="s">
        <v>104</v>
      </c>
      <c r="H3" s="62" t="s">
        <v>79</v>
      </c>
    </row>
    <row r="4" spans="1:11" s="21" customFormat="1" ht="20.25" customHeight="1">
      <c r="A4" s="92" t="s">
        <v>99</v>
      </c>
      <c r="B4" s="86" t="s">
        <v>100</v>
      </c>
      <c r="C4" s="93"/>
      <c r="D4" s="93"/>
      <c r="E4" s="93"/>
      <c r="F4" s="93"/>
      <c r="G4" s="93"/>
      <c r="H4" s="93"/>
      <c r="I4" s="93"/>
      <c r="J4" s="93"/>
      <c r="K4" s="94"/>
    </row>
    <row r="5" spans="1:11" s="21" customFormat="1" ht="24.75" customHeight="1">
      <c r="A5" s="92"/>
      <c r="B5" s="87" t="s">
        <v>80</v>
      </c>
      <c r="C5" s="87" t="s">
        <v>110</v>
      </c>
      <c r="D5" s="87" t="s">
        <v>108</v>
      </c>
      <c r="E5" s="87" t="s">
        <v>81</v>
      </c>
      <c r="F5" s="87" t="s">
        <v>82</v>
      </c>
      <c r="G5" s="85" t="s">
        <v>109</v>
      </c>
      <c r="H5" s="86"/>
      <c r="I5" s="87" t="s">
        <v>83</v>
      </c>
      <c r="J5" s="87" t="s">
        <v>7</v>
      </c>
      <c r="K5" s="89" t="s">
        <v>107</v>
      </c>
    </row>
    <row r="6" spans="1:11" s="21" customFormat="1" ht="24.75" customHeight="1">
      <c r="A6" s="92"/>
      <c r="B6" s="88"/>
      <c r="C6" s="88"/>
      <c r="D6" s="88"/>
      <c r="E6" s="88"/>
      <c r="F6" s="88"/>
      <c r="G6" s="63" t="s">
        <v>101</v>
      </c>
      <c r="H6" s="63" t="s">
        <v>102</v>
      </c>
      <c r="I6" s="88"/>
      <c r="J6" s="88"/>
      <c r="K6" s="90"/>
    </row>
    <row r="7" spans="1:11" s="21" customFormat="1" ht="24.75" customHeight="1">
      <c r="A7" s="64" t="s">
        <v>84</v>
      </c>
      <c r="B7" s="45">
        <v>447</v>
      </c>
      <c r="C7" s="45">
        <v>13249</v>
      </c>
      <c r="D7" s="45">
        <v>251295</v>
      </c>
      <c r="E7" s="53" t="s">
        <v>74</v>
      </c>
      <c r="F7" s="45">
        <v>1781323</v>
      </c>
      <c r="G7" s="45">
        <v>48143</v>
      </c>
      <c r="H7" s="45">
        <v>49465</v>
      </c>
      <c r="I7" s="45">
        <v>1068587</v>
      </c>
      <c r="J7" s="45">
        <v>714079</v>
      </c>
      <c r="K7" s="46">
        <v>717809</v>
      </c>
    </row>
    <row r="8" spans="1:11" s="21" customFormat="1" ht="24.75" customHeight="1">
      <c r="A8" s="64" t="s">
        <v>85</v>
      </c>
      <c r="B8" s="45">
        <v>433</v>
      </c>
      <c r="C8" s="45">
        <v>13083</v>
      </c>
      <c r="D8" s="45">
        <v>251093</v>
      </c>
      <c r="E8" s="45">
        <v>1743078</v>
      </c>
      <c r="F8" s="45">
        <v>1737457</v>
      </c>
      <c r="G8" s="45">
        <v>62345</v>
      </c>
      <c r="H8" s="45">
        <v>67966</v>
      </c>
      <c r="I8" s="45">
        <v>1014141</v>
      </c>
      <c r="J8" s="45">
        <v>728937</v>
      </c>
      <c r="K8" s="46">
        <v>700351</v>
      </c>
    </row>
    <row r="9" spans="1:11" s="21" customFormat="1" ht="24.75" customHeight="1">
      <c r="A9" s="64" t="s">
        <v>98</v>
      </c>
      <c r="B9" s="45">
        <v>435</v>
      </c>
      <c r="C9" s="45">
        <v>13379</v>
      </c>
      <c r="D9" s="45">
        <v>277063</v>
      </c>
      <c r="E9" s="45">
        <v>2041392</v>
      </c>
      <c r="F9" s="45">
        <v>2030343</v>
      </c>
      <c r="G9" s="45">
        <v>68721</v>
      </c>
      <c r="H9" s="45">
        <v>79770</v>
      </c>
      <c r="I9" s="45">
        <v>1223741</v>
      </c>
      <c r="J9" s="45">
        <v>817651</v>
      </c>
      <c r="K9" s="65" t="s">
        <v>119</v>
      </c>
    </row>
    <row r="10" spans="1:11" s="21" customFormat="1" ht="24.75" customHeight="1">
      <c r="A10" s="64" t="s">
        <v>113</v>
      </c>
      <c r="B10" s="45">
        <v>465</v>
      </c>
      <c r="C10" s="45">
        <v>13598</v>
      </c>
      <c r="D10" s="45">
        <v>307319</v>
      </c>
      <c r="E10" s="45">
        <v>2313663</v>
      </c>
      <c r="F10" s="45">
        <v>2288279</v>
      </c>
      <c r="G10" s="45">
        <v>82341</v>
      </c>
      <c r="H10" s="45">
        <v>107725</v>
      </c>
      <c r="I10" s="45">
        <v>1413076</v>
      </c>
      <c r="J10" s="45">
        <v>900587</v>
      </c>
      <c r="K10" s="46">
        <v>854386</v>
      </c>
    </row>
    <row r="11" spans="1:11" s="21" customFormat="1" ht="24.75" customHeight="1">
      <c r="A11" s="64" t="s">
        <v>136</v>
      </c>
      <c r="B11" s="45">
        <v>478</v>
      </c>
      <c r="C11" s="45">
        <v>13928</v>
      </c>
      <c r="D11" s="45">
        <v>333565</v>
      </c>
      <c r="E11" s="45">
        <v>2205281</v>
      </c>
      <c r="F11" s="45">
        <v>2198139</v>
      </c>
      <c r="G11" s="45">
        <v>104087</v>
      </c>
      <c r="H11" s="45">
        <v>111229</v>
      </c>
      <c r="I11" s="45">
        <v>1292847</v>
      </c>
      <c r="J11" s="45">
        <v>912434</v>
      </c>
      <c r="K11" s="46">
        <v>874316</v>
      </c>
    </row>
    <row r="12" spans="1:11" s="21" customFormat="1" ht="24.75" customHeight="1">
      <c r="A12" s="64" t="s">
        <v>154</v>
      </c>
      <c r="B12" s="45">
        <v>453</v>
      </c>
      <c r="C12" s="45">
        <v>13954</v>
      </c>
      <c r="D12" s="45">
        <v>343326</v>
      </c>
      <c r="E12" s="45">
        <v>2192811</v>
      </c>
      <c r="F12" s="45">
        <v>2179391</v>
      </c>
      <c r="G12" s="45">
        <v>104512</v>
      </c>
      <c r="H12" s="45">
        <v>117932</v>
      </c>
      <c r="I12" s="45">
        <v>1293665</v>
      </c>
      <c r="J12" s="45">
        <v>899146</v>
      </c>
      <c r="K12" s="46">
        <v>870248</v>
      </c>
    </row>
    <row r="13" spans="1:8" s="23" customFormat="1" ht="20.25" customHeight="1">
      <c r="A13" s="62" t="s">
        <v>134</v>
      </c>
      <c r="B13" s="21"/>
      <c r="F13" s="22"/>
      <c r="G13" s="22"/>
      <c r="H13" s="22"/>
    </row>
    <row r="14" spans="1:8" s="23" customFormat="1" ht="16.5" customHeight="1">
      <c r="A14" s="66" t="s">
        <v>137</v>
      </c>
      <c r="B14" s="67"/>
      <c r="C14" s="67"/>
      <c r="G14" s="21"/>
      <c r="H14" s="21"/>
    </row>
    <row r="15" spans="1:8" s="23" customFormat="1" ht="16.5" customHeight="1">
      <c r="A15" s="66" t="s">
        <v>138</v>
      </c>
      <c r="G15" s="21"/>
      <c r="H15" s="21"/>
    </row>
    <row r="16" spans="1:8" ht="16.5" customHeight="1">
      <c r="A16" s="68"/>
      <c r="G16" s="15"/>
      <c r="H16" s="15"/>
    </row>
    <row r="17" spans="7:8" ht="13.5">
      <c r="G17" s="15"/>
      <c r="H17" s="15"/>
    </row>
    <row r="18" spans="7:8" ht="13.5">
      <c r="G18" s="15"/>
      <c r="H18" s="15"/>
    </row>
    <row r="19" spans="7:8" ht="13.5">
      <c r="G19" s="15"/>
      <c r="H19" s="15"/>
    </row>
    <row r="20" spans="7:8" ht="13.5">
      <c r="G20" s="15"/>
      <c r="H20" s="15"/>
    </row>
    <row r="21" spans="7:8" ht="13.5">
      <c r="G21" s="15"/>
      <c r="H21" s="15"/>
    </row>
    <row r="22" spans="7:8" ht="13.5">
      <c r="G22" s="15"/>
      <c r="H22" s="15"/>
    </row>
    <row r="23" spans="7:8" ht="13.5">
      <c r="G23" s="15"/>
      <c r="H23" s="15"/>
    </row>
    <row r="24" spans="7:8" ht="13.5">
      <c r="G24" s="15"/>
      <c r="H24" s="15"/>
    </row>
    <row r="25" spans="7:8" ht="13.5">
      <c r="G25" s="15"/>
      <c r="H25" s="15"/>
    </row>
    <row r="26" spans="7:8" ht="13.5">
      <c r="G26" s="15"/>
      <c r="H26" s="15"/>
    </row>
    <row r="27" spans="7:8" ht="13.5">
      <c r="G27" s="15"/>
      <c r="H27" s="15"/>
    </row>
    <row r="28" spans="7:8" ht="13.5">
      <c r="G28" s="15"/>
      <c r="H28" s="15"/>
    </row>
    <row r="29" spans="7:8" ht="13.5">
      <c r="G29" s="15"/>
      <c r="H29" s="15"/>
    </row>
    <row r="30" spans="7:8" ht="13.5">
      <c r="G30" s="15"/>
      <c r="H30" s="15"/>
    </row>
    <row r="31" spans="7:8" ht="13.5">
      <c r="G31" s="15"/>
      <c r="H31" s="15"/>
    </row>
    <row r="32" spans="7:8" ht="13.5">
      <c r="G32" s="15"/>
      <c r="H32" s="15"/>
    </row>
    <row r="33" spans="7:8" ht="13.5">
      <c r="G33" s="15"/>
      <c r="H33" s="15"/>
    </row>
    <row r="34" spans="7:8" ht="13.5">
      <c r="G34" s="15"/>
      <c r="H34" s="15"/>
    </row>
    <row r="35" spans="7:8" ht="13.5">
      <c r="G35" s="15"/>
      <c r="H35" s="15"/>
    </row>
    <row r="36" spans="7:8" ht="13.5">
      <c r="G36" s="15"/>
      <c r="H36" s="15"/>
    </row>
  </sheetData>
  <sheetProtection/>
  <mergeCells count="12">
    <mergeCell ref="E5:E6"/>
    <mergeCell ref="F5:F6"/>
    <mergeCell ref="G5:H5"/>
    <mergeCell ref="I5:I6"/>
    <mergeCell ref="J5:J6"/>
    <mergeCell ref="K5:K6"/>
    <mergeCell ref="A1:K1"/>
    <mergeCell ref="A4:A6"/>
    <mergeCell ref="B4:K4"/>
    <mergeCell ref="B5:B6"/>
    <mergeCell ref="C5:C6"/>
    <mergeCell ref="D5:D6"/>
  </mergeCells>
  <printOptions/>
  <pageMargins left="0.63" right="0.18" top="0.81" bottom="0.16" header="0.28" footer="0.16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11" sqref="G11"/>
    </sheetView>
  </sheetViews>
  <sheetFormatPr defaultColWidth="8.88671875" defaultRowHeight="13.5"/>
  <cols>
    <col min="1" max="1" width="13.5546875" style="71" customWidth="1"/>
    <col min="2" max="2" width="8.10546875" style="125" customWidth="1"/>
    <col min="3" max="9" width="8.88671875" style="125" customWidth="1"/>
    <col min="10" max="10" width="8.10546875" style="125" customWidth="1"/>
    <col min="11" max="16384" width="8.88671875" style="71" customWidth="1"/>
  </cols>
  <sheetData>
    <row r="1" spans="1:10" ht="20.25" customHeight="1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</row>
    <row r="2" ht="15" customHeight="1"/>
    <row r="3" spans="1:10" ht="19.5" customHeight="1">
      <c r="A3" s="97" t="s">
        <v>104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84" customFormat="1" ht="49.5" customHeight="1">
      <c r="A4" s="69" t="s">
        <v>2</v>
      </c>
      <c r="B4" s="70" t="s">
        <v>3</v>
      </c>
      <c r="C4" s="70" t="s">
        <v>110</v>
      </c>
      <c r="D4" s="70" t="s">
        <v>4</v>
      </c>
      <c r="E4" s="70" t="s">
        <v>111</v>
      </c>
      <c r="F4" s="70" t="s">
        <v>5</v>
      </c>
      <c r="G4" s="70" t="s">
        <v>112</v>
      </c>
      <c r="H4" s="70" t="s">
        <v>6</v>
      </c>
      <c r="I4" s="70" t="s">
        <v>7</v>
      </c>
      <c r="J4" s="133" t="s">
        <v>8</v>
      </c>
    </row>
    <row r="5" spans="1:10" ht="19.5" customHeight="1">
      <c r="A5" s="73" t="s">
        <v>9</v>
      </c>
      <c r="B5" s="126" t="s">
        <v>155</v>
      </c>
      <c r="C5" s="126">
        <v>13954</v>
      </c>
      <c r="D5" s="126">
        <v>343326</v>
      </c>
      <c r="E5" s="126">
        <v>2192811</v>
      </c>
      <c r="F5" s="126">
        <v>2179391</v>
      </c>
      <c r="G5" s="126">
        <v>117932</v>
      </c>
      <c r="H5" s="126">
        <v>1293665</v>
      </c>
      <c r="I5" s="126">
        <v>899146</v>
      </c>
      <c r="J5" s="127">
        <v>870248</v>
      </c>
    </row>
    <row r="6" spans="1:10" ht="19.5" customHeight="1">
      <c r="A6" s="73" t="s">
        <v>10</v>
      </c>
      <c r="B6" s="74" t="s">
        <v>156</v>
      </c>
      <c r="C6" s="74">
        <v>2913</v>
      </c>
      <c r="D6" s="74">
        <v>59967</v>
      </c>
      <c r="E6" s="74">
        <v>365740</v>
      </c>
      <c r="F6" s="74">
        <v>363074</v>
      </c>
      <c r="G6" s="74">
        <f>931+407</f>
        <v>1338</v>
      </c>
      <c r="H6" s="74">
        <v>206944</v>
      </c>
      <c r="I6" s="74">
        <v>158796</v>
      </c>
      <c r="J6" s="128">
        <v>187115</v>
      </c>
    </row>
    <row r="7" spans="1:10" ht="19.5" customHeight="1">
      <c r="A7" s="73" t="s">
        <v>11</v>
      </c>
      <c r="B7" s="74" t="s">
        <v>157</v>
      </c>
      <c r="C7" s="74">
        <v>4833</v>
      </c>
      <c r="D7" s="74">
        <v>122837</v>
      </c>
      <c r="E7" s="74">
        <v>736330</v>
      </c>
      <c r="F7" s="74">
        <v>727825</v>
      </c>
      <c r="G7" s="74">
        <f>1798+1283</f>
        <v>3081</v>
      </c>
      <c r="H7" s="74">
        <v>413143</v>
      </c>
      <c r="I7" s="74">
        <v>323187</v>
      </c>
      <c r="J7" s="128">
        <v>329975</v>
      </c>
    </row>
    <row r="8" spans="1:10" ht="19.5" customHeight="1">
      <c r="A8" s="73" t="s">
        <v>12</v>
      </c>
      <c r="B8" s="74" t="s">
        <v>158</v>
      </c>
      <c r="C8" s="74">
        <v>4338</v>
      </c>
      <c r="D8" s="74">
        <v>113582</v>
      </c>
      <c r="E8" s="74">
        <v>766143</v>
      </c>
      <c r="F8" s="74">
        <v>763651</v>
      </c>
      <c r="G8" s="74">
        <f>3424+1633</f>
        <v>5057</v>
      </c>
      <c r="H8" s="74">
        <v>493670</v>
      </c>
      <c r="I8" s="74">
        <v>272473</v>
      </c>
      <c r="J8" s="128">
        <v>257886</v>
      </c>
    </row>
    <row r="9" spans="1:10" ht="19.5" customHeight="1">
      <c r="A9" s="73" t="s">
        <v>13</v>
      </c>
      <c r="B9" s="74" t="s">
        <v>159</v>
      </c>
      <c r="C9" s="126">
        <v>1607</v>
      </c>
      <c r="D9" s="126">
        <v>39175</v>
      </c>
      <c r="E9" s="126">
        <v>242474</v>
      </c>
      <c r="F9" s="126">
        <v>243871</v>
      </c>
      <c r="G9" s="126">
        <f>701+800</f>
        <v>1501</v>
      </c>
      <c r="H9" s="126">
        <v>152810</v>
      </c>
      <c r="I9" s="126">
        <v>89664</v>
      </c>
      <c r="J9" s="127">
        <v>65713</v>
      </c>
    </row>
    <row r="10" spans="1:10" ht="19.5" customHeight="1">
      <c r="A10" s="73" t="s">
        <v>120</v>
      </c>
      <c r="B10" s="74" t="s">
        <v>160</v>
      </c>
      <c r="C10" s="126" t="s">
        <v>1</v>
      </c>
      <c r="D10" s="126" t="s">
        <v>1</v>
      </c>
      <c r="E10" s="126" t="s">
        <v>1</v>
      </c>
      <c r="F10" s="126" t="s">
        <v>1</v>
      </c>
      <c r="G10" s="126" t="s">
        <v>1</v>
      </c>
      <c r="H10" s="126" t="s">
        <v>1</v>
      </c>
      <c r="I10" s="126" t="s">
        <v>1</v>
      </c>
      <c r="J10" s="127" t="s">
        <v>1</v>
      </c>
    </row>
    <row r="11" spans="1:10" ht="19.5" customHeight="1">
      <c r="A11" s="73" t="s">
        <v>14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7">
        <v>0</v>
      </c>
    </row>
    <row r="12" spans="1:10" ht="19.5" customHeight="1">
      <c r="A12" s="73" t="s">
        <v>15</v>
      </c>
      <c r="B12" s="74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8">
        <v>0</v>
      </c>
    </row>
    <row r="13" spans="1:10" ht="19.5" customHeight="1">
      <c r="A13" s="73" t="s">
        <v>16</v>
      </c>
      <c r="B13" s="126" t="s">
        <v>155</v>
      </c>
      <c r="C13" s="126">
        <v>13954</v>
      </c>
      <c r="D13" s="126">
        <v>343326</v>
      </c>
      <c r="E13" s="126">
        <v>2192811</v>
      </c>
      <c r="F13" s="126">
        <v>2179391</v>
      </c>
      <c r="G13" s="126">
        <f>7416+4376</f>
        <v>11792</v>
      </c>
      <c r="H13" s="126">
        <v>1293665</v>
      </c>
      <c r="I13" s="126">
        <v>899146</v>
      </c>
      <c r="J13" s="127">
        <v>870248</v>
      </c>
    </row>
    <row r="14" spans="1:10" ht="19.5" customHeight="1">
      <c r="A14" s="73" t="s">
        <v>15</v>
      </c>
      <c r="B14" s="74" t="s">
        <v>156</v>
      </c>
      <c r="C14" s="74">
        <v>2913</v>
      </c>
      <c r="D14" s="74">
        <v>59967</v>
      </c>
      <c r="E14" s="74">
        <v>365740</v>
      </c>
      <c r="F14" s="74">
        <v>363074</v>
      </c>
      <c r="G14" s="74">
        <f>931+407</f>
        <v>1338</v>
      </c>
      <c r="H14" s="74">
        <v>206944</v>
      </c>
      <c r="I14" s="74">
        <v>158796</v>
      </c>
      <c r="J14" s="128">
        <v>187115</v>
      </c>
    </row>
    <row r="15" spans="1:10" ht="19.5" customHeight="1">
      <c r="A15" s="73" t="s">
        <v>17</v>
      </c>
      <c r="B15" s="74" t="s">
        <v>157</v>
      </c>
      <c r="C15" s="74">
        <v>4833</v>
      </c>
      <c r="D15" s="74">
        <v>122837</v>
      </c>
      <c r="E15" s="74">
        <v>736330</v>
      </c>
      <c r="F15" s="74">
        <v>727825</v>
      </c>
      <c r="G15" s="74">
        <f>3081</f>
        <v>3081</v>
      </c>
      <c r="H15" s="74">
        <v>413143</v>
      </c>
      <c r="I15" s="74">
        <v>323187</v>
      </c>
      <c r="J15" s="128">
        <v>329975</v>
      </c>
    </row>
    <row r="16" spans="1:10" ht="19.5" customHeight="1">
      <c r="A16" s="73" t="s">
        <v>18</v>
      </c>
      <c r="B16" s="74" t="s">
        <v>158</v>
      </c>
      <c r="C16" s="74">
        <v>4338</v>
      </c>
      <c r="D16" s="74">
        <v>113582</v>
      </c>
      <c r="E16" s="74">
        <v>766143</v>
      </c>
      <c r="F16" s="74">
        <v>763651</v>
      </c>
      <c r="G16" s="74">
        <f>5057</f>
        <v>5057</v>
      </c>
      <c r="H16" s="74">
        <v>493670</v>
      </c>
      <c r="I16" s="74">
        <v>272473</v>
      </c>
      <c r="J16" s="128">
        <v>257886</v>
      </c>
    </row>
    <row r="17" spans="1:10" ht="19.5" customHeight="1">
      <c r="A17" s="73" t="s">
        <v>13</v>
      </c>
      <c r="B17" s="74" t="s">
        <v>159</v>
      </c>
      <c r="C17" s="126">
        <v>1607</v>
      </c>
      <c r="D17" s="126">
        <v>39175</v>
      </c>
      <c r="E17" s="126">
        <v>242474</v>
      </c>
      <c r="F17" s="126">
        <v>243871</v>
      </c>
      <c r="G17" s="126">
        <f>1501</f>
        <v>1501</v>
      </c>
      <c r="H17" s="126">
        <v>152810</v>
      </c>
      <c r="I17" s="126">
        <v>89664</v>
      </c>
      <c r="J17" s="127">
        <v>65713</v>
      </c>
    </row>
    <row r="18" spans="1:10" ht="19.5" customHeight="1">
      <c r="A18" s="73" t="s">
        <v>120</v>
      </c>
      <c r="B18" s="74" t="s">
        <v>160</v>
      </c>
      <c r="C18" s="126" t="s">
        <v>1</v>
      </c>
      <c r="D18" s="126" t="s">
        <v>1</v>
      </c>
      <c r="E18" s="126" t="s">
        <v>1</v>
      </c>
      <c r="F18" s="126" t="s">
        <v>1</v>
      </c>
      <c r="G18" s="126" t="s">
        <v>1</v>
      </c>
      <c r="H18" s="126" t="s">
        <v>1</v>
      </c>
      <c r="I18" s="126" t="s">
        <v>1</v>
      </c>
      <c r="J18" s="128" t="s">
        <v>1</v>
      </c>
    </row>
    <row r="19" spans="1:10" ht="19.5" customHeight="1">
      <c r="A19" s="73" t="s">
        <v>19</v>
      </c>
      <c r="B19" s="126" t="s">
        <v>162</v>
      </c>
      <c r="C19" s="126">
        <v>756</v>
      </c>
      <c r="D19" s="126">
        <v>11857</v>
      </c>
      <c r="E19" s="126">
        <v>129086</v>
      </c>
      <c r="F19" s="126">
        <v>129700</v>
      </c>
      <c r="G19" s="75">
        <f>324+140</f>
        <v>464</v>
      </c>
      <c r="H19" s="126">
        <v>96476</v>
      </c>
      <c r="I19" s="126">
        <v>32610</v>
      </c>
      <c r="J19" s="127">
        <v>30409</v>
      </c>
    </row>
    <row r="20" spans="1:10" ht="19.5" customHeight="1">
      <c r="A20" s="73" t="s">
        <v>10</v>
      </c>
      <c r="B20" s="74" t="s">
        <v>159</v>
      </c>
      <c r="C20" s="74">
        <v>143</v>
      </c>
      <c r="D20" s="74">
        <v>2504</v>
      </c>
      <c r="E20" s="74">
        <v>17702</v>
      </c>
      <c r="F20" s="74">
        <v>17924</v>
      </c>
      <c r="G20" s="75">
        <f>86+52</f>
        <v>138</v>
      </c>
      <c r="H20" s="74">
        <v>12152</v>
      </c>
      <c r="I20" s="74">
        <v>5550</v>
      </c>
      <c r="J20" s="128">
        <v>10519</v>
      </c>
    </row>
    <row r="21" spans="1:10" ht="19.5" customHeight="1">
      <c r="A21" s="73" t="s">
        <v>20</v>
      </c>
      <c r="B21" s="74" t="s">
        <v>163</v>
      </c>
      <c r="C21" s="74">
        <v>201</v>
      </c>
      <c r="D21" s="74">
        <v>4634</v>
      </c>
      <c r="E21" s="74">
        <v>43586</v>
      </c>
      <c r="F21" s="74">
        <v>43574</v>
      </c>
      <c r="G21" s="75">
        <f>37+88</f>
        <v>125</v>
      </c>
      <c r="H21" s="74">
        <v>29894</v>
      </c>
      <c r="I21" s="74">
        <v>13692</v>
      </c>
      <c r="J21" s="128">
        <v>8146</v>
      </c>
    </row>
    <row r="22" spans="1:10" ht="19.5" customHeight="1">
      <c r="A22" s="73" t="s">
        <v>77</v>
      </c>
      <c r="B22" s="126" t="s">
        <v>164</v>
      </c>
      <c r="C22" s="74" t="s">
        <v>1</v>
      </c>
      <c r="D22" s="74" t="s">
        <v>1</v>
      </c>
      <c r="E22" s="74" t="s">
        <v>1</v>
      </c>
      <c r="F22" s="74" t="s">
        <v>1</v>
      </c>
      <c r="G22" s="75" t="s">
        <v>132</v>
      </c>
      <c r="H22" s="74">
        <v>266290</v>
      </c>
      <c r="I22" s="74" t="s">
        <v>1</v>
      </c>
      <c r="J22" s="128" t="s">
        <v>1</v>
      </c>
    </row>
    <row r="23" spans="1:10" ht="19.5" customHeight="1">
      <c r="A23" s="73" t="s">
        <v>21</v>
      </c>
      <c r="B23" s="126" t="s">
        <v>164</v>
      </c>
      <c r="C23" s="74" t="s">
        <v>1</v>
      </c>
      <c r="D23" s="74" t="s">
        <v>1</v>
      </c>
      <c r="E23" s="74" t="s">
        <v>1</v>
      </c>
      <c r="F23" s="74" t="s">
        <v>1</v>
      </c>
      <c r="G23" s="75" t="s">
        <v>132</v>
      </c>
      <c r="H23" s="74" t="s">
        <v>1</v>
      </c>
      <c r="I23" s="74" t="s">
        <v>1</v>
      </c>
      <c r="J23" s="128" t="s">
        <v>1</v>
      </c>
    </row>
    <row r="24" spans="1:10" ht="27.75" customHeight="1">
      <c r="A24" s="76" t="s">
        <v>22</v>
      </c>
      <c r="B24" s="126" t="s">
        <v>165</v>
      </c>
      <c r="C24" s="126">
        <v>8408</v>
      </c>
      <c r="D24" s="126">
        <v>221329</v>
      </c>
      <c r="E24" s="126">
        <v>1225499</v>
      </c>
      <c r="F24" s="126">
        <v>1212136</v>
      </c>
      <c r="G24" s="75">
        <f>3289+2633</f>
        <v>5922</v>
      </c>
      <c r="H24" s="126">
        <v>668009</v>
      </c>
      <c r="I24" s="126">
        <v>557490</v>
      </c>
      <c r="J24" s="127">
        <v>511328</v>
      </c>
    </row>
    <row r="25" spans="1:10" ht="19.5" customHeight="1">
      <c r="A25" s="73" t="s">
        <v>23</v>
      </c>
      <c r="B25" s="74" t="s">
        <v>166</v>
      </c>
      <c r="C25" s="74">
        <v>1013</v>
      </c>
      <c r="D25" s="74">
        <v>21740</v>
      </c>
      <c r="E25" s="74">
        <v>138085</v>
      </c>
      <c r="F25" s="74">
        <v>137337</v>
      </c>
      <c r="G25" s="75">
        <f>206+77</f>
        <v>283</v>
      </c>
      <c r="H25" s="74">
        <v>80990</v>
      </c>
      <c r="I25" s="74">
        <v>57095</v>
      </c>
      <c r="J25" s="128">
        <v>59140</v>
      </c>
    </row>
    <row r="26" spans="1:10" ht="19.5" customHeight="1">
      <c r="A26" s="73" t="s">
        <v>20</v>
      </c>
      <c r="B26" s="74" t="s">
        <v>167</v>
      </c>
      <c r="C26" s="74">
        <v>3111</v>
      </c>
      <c r="D26" s="74">
        <v>81777</v>
      </c>
      <c r="E26" s="74">
        <v>426615</v>
      </c>
      <c r="F26" s="74">
        <v>419028</v>
      </c>
      <c r="G26" s="75">
        <f>895+886</f>
        <v>1781</v>
      </c>
      <c r="H26" s="74">
        <v>228936</v>
      </c>
      <c r="I26" s="74">
        <v>197679</v>
      </c>
      <c r="J26" s="128">
        <v>230550</v>
      </c>
    </row>
    <row r="27" spans="1:10" ht="19.5" customHeight="1">
      <c r="A27" s="73" t="s">
        <v>24</v>
      </c>
      <c r="B27" s="74" t="s">
        <v>168</v>
      </c>
      <c r="C27" s="74">
        <v>3232</v>
      </c>
      <c r="D27" s="74">
        <v>88548</v>
      </c>
      <c r="E27" s="74">
        <v>492015</v>
      </c>
      <c r="F27" s="74">
        <v>487820</v>
      </c>
      <c r="G27" s="75">
        <f>1368+1263</f>
        <v>2631</v>
      </c>
      <c r="H27" s="74">
        <v>287212</v>
      </c>
      <c r="I27" s="74">
        <v>204803</v>
      </c>
      <c r="J27" s="128">
        <v>158341</v>
      </c>
    </row>
    <row r="28" spans="1:10" ht="19.5" customHeight="1">
      <c r="A28" s="73" t="s">
        <v>21</v>
      </c>
      <c r="B28" s="74" t="s">
        <v>169</v>
      </c>
      <c r="C28" s="74">
        <v>789</v>
      </c>
      <c r="D28" s="74">
        <v>21499</v>
      </c>
      <c r="E28" s="74">
        <v>86660</v>
      </c>
      <c r="F28" s="74">
        <v>86981</v>
      </c>
      <c r="G28" s="74">
        <f>258+154</f>
        <v>412</v>
      </c>
      <c r="H28" s="74">
        <v>43773</v>
      </c>
      <c r="I28" s="74">
        <v>42887</v>
      </c>
      <c r="J28" s="74">
        <v>33738</v>
      </c>
    </row>
    <row r="29" spans="1:10" ht="19.5" customHeight="1">
      <c r="A29" s="73" t="s">
        <v>121</v>
      </c>
      <c r="B29" s="74" t="s">
        <v>160</v>
      </c>
      <c r="C29" s="74" t="s">
        <v>1</v>
      </c>
      <c r="D29" s="74" t="s">
        <v>1</v>
      </c>
      <c r="E29" s="74" t="s">
        <v>1</v>
      </c>
      <c r="F29" s="74" t="s">
        <v>1</v>
      </c>
      <c r="G29" s="75" t="s">
        <v>132</v>
      </c>
      <c r="H29" s="74" t="s">
        <v>1</v>
      </c>
      <c r="I29" s="74" t="s">
        <v>1</v>
      </c>
      <c r="J29" s="128" t="s">
        <v>1</v>
      </c>
    </row>
    <row r="30" spans="1:10" ht="27.75" customHeight="1">
      <c r="A30" s="77" t="s">
        <v>25</v>
      </c>
      <c r="B30" s="74" t="s">
        <v>170</v>
      </c>
      <c r="C30" s="74">
        <v>1268</v>
      </c>
      <c r="D30" s="74">
        <v>22615</v>
      </c>
      <c r="E30" s="74">
        <v>131485</v>
      </c>
      <c r="F30" s="74">
        <v>130963</v>
      </c>
      <c r="G30" s="75">
        <f>1162+234</f>
        <v>1396</v>
      </c>
      <c r="H30" s="74">
        <v>80989</v>
      </c>
      <c r="I30" s="74">
        <v>50496</v>
      </c>
      <c r="J30" s="128">
        <v>48649</v>
      </c>
    </row>
    <row r="31" spans="1:10" ht="19.5" customHeight="1">
      <c r="A31" s="73" t="s">
        <v>23</v>
      </c>
      <c r="B31" s="74" t="s">
        <v>171</v>
      </c>
      <c r="C31" s="74">
        <v>350</v>
      </c>
      <c r="D31" s="74">
        <v>4275</v>
      </c>
      <c r="E31" s="74">
        <v>17997</v>
      </c>
      <c r="F31" s="74">
        <v>18185</v>
      </c>
      <c r="G31" s="74">
        <f>50+150</f>
        <v>200</v>
      </c>
      <c r="H31" s="74">
        <v>8620</v>
      </c>
      <c r="I31" s="74">
        <v>9377</v>
      </c>
      <c r="J31" s="74">
        <v>8429</v>
      </c>
    </row>
    <row r="32" spans="1:10" ht="19.5" customHeight="1">
      <c r="A32" s="73" t="s">
        <v>20</v>
      </c>
      <c r="B32" s="74" t="s">
        <v>159</v>
      </c>
      <c r="C32" s="74">
        <v>310</v>
      </c>
      <c r="D32" s="74">
        <v>5216</v>
      </c>
      <c r="E32" s="74">
        <v>41805</v>
      </c>
      <c r="F32" s="74">
        <v>40981</v>
      </c>
      <c r="G32" s="75">
        <f>183+3</f>
        <v>186</v>
      </c>
      <c r="H32" s="74">
        <v>27925</v>
      </c>
      <c r="I32" s="74">
        <v>13880</v>
      </c>
      <c r="J32" s="128">
        <v>13866</v>
      </c>
    </row>
    <row r="33" spans="1:10" ht="19.5" customHeight="1">
      <c r="A33" s="73" t="s">
        <v>24</v>
      </c>
      <c r="B33" s="74" t="s">
        <v>163</v>
      </c>
      <c r="C33" s="74">
        <v>409</v>
      </c>
      <c r="D33" s="74">
        <v>9523</v>
      </c>
      <c r="E33" s="74">
        <v>63512</v>
      </c>
      <c r="F33" s="74">
        <v>63626</v>
      </c>
      <c r="G33" s="75">
        <f>928+80</f>
        <v>1008</v>
      </c>
      <c r="H33" s="74">
        <v>41344</v>
      </c>
      <c r="I33" s="74">
        <v>22168</v>
      </c>
      <c r="J33" s="128">
        <v>25278</v>
      </c>
    </row>
    <row r="34" spans="1:10" ht="19.5" customHeight="1">
      <c r="A34" s="73" t="s">
        <v>140</v>
      </c>
      <c r="B34" s="74" t="s">
        <v>160</v>
      </c>
      <c r="C34" s="74" t="s">
        <v>1</v>
      </c>
      <c r="D34" s="74" t="s">
        <v>1</v>
      </c>
      <c r="E34" s="74" t="s">
        <v>1</v>
      </c>
      <c r="F34" s="74" t="s">
        <v>1</v>
      </c>
      <c r="G34" s="75" t="s">
        <v>132</v>
      </c>
      <c r="H34" s="74" t="s">
        <v>1</v>
      </c>
      <c r="I34" s="74" t="s">
        <v>1</v>
      </c>
      <c r="J34" s="128" t="s">
        <v>1</v>
      </c>
    </row>
    <row r="35" spans="1:10" ht="27.75" customHeight="1">
      <c r="A35" s="77" t="s">
        <v>26</v>
      </c>
      <c r="B35" s="74" t="s">
        <v>172</v>
      </c>
      <c r="C35" s="74">
        <v>78</v>
      </c>
      <c r="D35" s="74">
        <v>1352</v>
      </c>
      <c r="E35" s="74">
        <v>8801</v>
      </c>
      <c r="F35" s="74">
        <v>8829</v>
      </c>
      <c r="G35" s="75">
        <f>22</f>
        <v>22</v>
      </c>
      <c r="H35" s="74">
        <v>6142</v>
      </c>
      <c r="I35" s="74">
        <v>2659</v>
      </c>
      <c r="J35" s="128">
        <v>9078</v>
      </c>
    </row>
    <row r="36" spans="1:10" ht="19.5" customHeight="1">
      <c r="A36" s="73" t="s">
        <v>23</v>
      </c>
      <c r="B36" s="126" t="s">
        <v>164</v>
      </c>
      <c r="C36" s="74" t="s">
        <v>1</v>
      </c>
      <c r="D36" s="74" t="s">
        <v>1</v>
      </c>
      <c r="E36" s="74" t="s">
        <v>1</v>
      </c>
      <c r="F36" s="74" t="s">
        <v>177</v>
      </c>
      <c r="G36" s="75" t="s">
        <v>1</v>
      </c>
      <c r="H36" s="74" t="s">
        <v>1</v>
      </c>
      <c r="I36" s="74" t="s">
        <v>177</v>
      </c>
      <c r="J36" s="128" t="s">
        <v>1</v>
      </c>
    </row>
    <row r="37" spans="1:10" ht="19.5" customHeight="1">
      <c r="A37" s="72" t="s">
        <v>122</v>
      </c>
      <c r="B37" s="126" t="s">
        <v>164</v>
      </c>
      <c r="C37" s="74" t="s">
        <v>1</v>
      </c>
      <c r="D37" s="74" t="s">
        <v>1</v>
      </c>
      <c r="E37" s="74" t="s">
        <v>1</v>
      </c>
      <c r="F37" s="74" t="s">
        <v>1</v>
      </c>
      <c r="G37" s="75" t="s">
        <v>132</v>
      </c>
      <c r="H37" s="74" t="s">
        <v>1</v>
      </c>
      <c r="I37" s="74" t="s">
        <v>1</v>
      </c>
      <c r="J37" s="128" t="s">
        <v>1</v>
      </c>
    </row>
    <row r="38" spans="1:10" ht="27.75" customHeight="1">
      <c r="A38" s="72" t="s">
        <v>131</v>
      </c>
      <c r="B38" s="126" t="s">
        <v>169</v>
      </c>
      <c r="C38" s="74">
        <v>109</v>
      </c>
      <c r="D38" s="74">
        <v>3884</v>
      </c>
      <c r="E38" s="74">
        <v>42179</v>
      </c>
      <c r="F38" s="74">
        <v>42039</v>
      </c>
      <c r="G38" s="74">
        <f>128+9</f>
        <v>137</v>
      </c>
      <c r="H38" s="74">
        <v>26871</v>
      </c>
      <c r="I38" s="74">
        <v>15308</v>
      </c>
      <c r="J38" s="128">
        <v>12660</v>
      </c>
    </row>
    <row r="39" spans="1:10" ht="19.5" customHeight="1">
      <c r="A39" s="73" t="s">
        <v>27</v>
      </c>
      <c r="B39" s="74" t="s">
        <v>173</v>
      </c>
      <c r="C39" s="74">
        <v>67</v>
      </c>
      <c r="D39" s="74">
        <v>1787</v>
      </c>
      <c r="E39" s="74">
        <v>17568</v>
      </c>
      <c r="F39" s="74">
        <v>17431</v>
      </c>
      <c r="G39" s="74" t="s">
        <v>1</v>
      </c>
      <c r="H39" s="74">
        <v>11369</v>
      </c>
      <c r="I39" s="74">
        <v>6199</v>
      </c>
      <c r="J39" s="128">
        <v>7651</v>
      </c>
    </row>
    <row r="40" spans="1:10" ht="19.5" customHeight="1">
      <c r="A40" s="73" t="s">
        <v>20</v>
      </c>
      <c r="B40" s="74" t="s">
        <v>160</v>
      </c>
      <c r="C40" s="74" t="s">
        <v>1</v>
      </c>
      <c r="D40" s="74" t="s">
        <v>1</v>
      </c>
      <c r="E40" s="74" t="s">
        <v>1</v>
      </c>
      <c r="F40" s="74" t="s">
        <v>1</v>
      </c>
      <c r="G40" s="74" t="s">
        <v>1</v>
      </c>
      <c r="H40" s="74" t="s">
        <v>1</v>
      </c>
      <c r="I40" s="74" t="s">
        <v>1</v>
      </c>
      <c r="J40" s="128" t="s">
        <v>1</v>
      </c>
    </row>
    <row r="41" spans="1:10" ht="27.75" customHeight="1">
      <c r="A41" s="72" t="s">
        <v>28</v>
      </c>
      <c r="B41" s="126" t="s">
        <v>172</v>
      </c>
      <c r="C41" s="126">
        <v>56</v>
      </c>
      <c r="D41" s="126">
        <v>1080</v>
      </c>
      <c r="E41" s="126">
        <v>10038</v>
      </c>
      <c r="F41" s="74">
        <v>10038</v>
      </c>
      <c r="G41" s="75" t="s">
        <v>132</v>
      </c>
      <c r="H41" s="126">
        <v>6640</v>
      </c>
      <c r="I41" s="126">
        <v>3398</v>
      </c>
      <c r="J41" s="127">
        <v>6170</v>
      </c>
    </row>
    <row r="42" spans="1:10" ht="19.5" customHeight="1">
      <c r="A42" s="73" t="s">
        <v>23</v>
      </c>
      <c r="B42" s="126" t="s">
        <v>172</v>
      </c>
      <c r="C42" s="74">
        <v>56</v>
      </c>
      <c r="D42" s="74">
        <v>1080</v>
      </c>
      <c r="E42" s="74">
        <v>10038</v>
      </c>
      <c r="F42" s="74">
        <v>10038</v>
      </c>
      <c r="G42" s="74" t="s">
        <v>1</v>
      </c>
      <c r="H42" s="74">
        <v>6640</v>
      </c>
      <c r="I42" s="74">
        <v>3398</v>
      </c>
      <c r="J42" s="128">
        <v>6170</v>
      </c>
    </row>
    <row r="43" spans="1:10" ht="19.5" customHeight="1">
      <c r="A43" s="72" t="s">
        <v>123</v>
      </c>
      <c r="B43" s="74">
        <v>0</v>
      </c>
      <c r="C43" s="74" t="s">
        <v>1</v>
      </c>
      <c r="D43" s="74" t="s">
        <v>1</v>
      </c>
      <c r="E43" s="74" t="s">
        <v>1</v>
      </c>
      <c r="F43" s="74" t="s">
        <v>1</v>
      </c>
      <c r="G43" s="75" t="s">
        <v>132</v>
      </c>
      <c r="H43" s="74" t="s">
        <v>1</v>
      </c>
      <c r="I43" s="74" t="s">
        <v>1</v>
      </c>
      <c r="J43" s="128" t="s">
        <v>1</v>
      </c>
    </row>
    <row r="44" spans="1:10" ht="27.75" customHeight="1">
      <c r="A44" s="72" t="s">
        <v>128</v>
      </c>
      <c r="B44" s="126" t="s">
        <v>164</v>
      </c>
      <c r="C44" s="74" t="s">
        <v>1</v>
      </c>
      <c r="D44" s="74" t="s">
        <v>1</v>
      </c>
      <c r="E44" s="74" t="s">
        <v>1</v>
      </c>
      <c r="F44" s="126" t="s">
        <v>1</v>
      </c>
      <c r="G44" s="75" t="s">
        <v>132</v>
      </c>
      <c r="H44" s="126" t="s">
        <v>1</v>
      </c>
      <c r="I44" s="126" t="s">
        <v>1</v>
      </c>
      <c r="J44" s="127" t="s">
        <v>1</v>
      </c>
    </row>
    <row r="45" spans="1:10" ht="19.5" customHeight="1">
      <c r="A45" s="73" t="s">
        <v>23</v>
      </c>
      <c r="B45" s="126" t="s">
        <v>161</v>
      </c>
      <c r="C45" s="74" t="s">
        <v>1</v>
      </c>
      <c r="D45" s="74" t="s">
        <v>1</v>
      </c>
      <c r="E45" s="74" t="s">
        <v>1</v>
      </c>
      <c r="F45" s="74" t="s">
        <v>1</v>
      </c>
      <c r="G45" s="74" t="s">
        <v>1</v>
      </c>
      <c r="H45" s="74" t="s">
        <v>1</v>
      </c>
      <c r="I45" s="74" t="s">
        <v>1</v>
      </c>
      <c r="J45" s="128" t="s">
        <v>1</v>
      </c>
    </row>
    <row r="46" spans="1:10" ht="19.5" customHeight="1">
      <c r="A46" s="73" t="s">
        <v>20</v>
      </c>
      <c r="B46" s="74" t="s">
        <v>164</v>
      </c>
      <c r="C46" s="74" t="s">
        <v>1</v>
      </c>
      <c r="D46" s="74" t="s">
        <v>1</v>
      </c>
      <c r="E46" s="74" t="s">
        <v>1</v>
      </c>
      <c r="F46" s="74" t="s">
        <v>1</v>
      </c>
      <c r="G46" s="75" t="s">
        <v>132</v>
      </c>
      <c r="H46" s="74" t="s">
        <v>1</v>
      </c>
      <c r="I46" s="74" t="s">
        <v>1</v>
      </c>
      <c r="J46" s="128" t="s">
        <v>1</v>
      </c>
    </row>
    <row r="47" spans="1:10" ht="27.75" customHeight="1">
      <c r="A47" s="72" t="s">
        <v>129</v>
      </c>
      <c r="B47" s="74">
        <v>1</v>
      </c>
      <c r="C47" s="74" t="s">
        <v>1</v>
      </c>
      <c r="D47" s="74" t="s">
        <v>1</v>
      </c>
      <c r="E47" s="74" t="s">
        <v>1</v>
      </c>
      <c r="F47" s="74" t="s">
        <v>1</v>
      </c>
      <c r="G47" s="74" t="s">
        <v>1</v>
      </c>
      <c r="H47" s="74" t="s">
        <v>1</v>
      </c>
      <c r="I47" s="74" t="s">
        <v>1</v>
      </c>
      <c r="J47" s="128" t="s">
        <v>1</v>
      </c>
    </row>
    <row r="48" spans="1:10" ht="19.5" customHeight="1">
      <c r="A48" s="72" t="s">
        <v>124</v>
      </c>
      <c r="B48" s="74">
        <v>1</v>
      </c>
      <c r="C48" s="74" t="s">
        <v>1</v>
      </c>
      <c r="D48" s="74" t="s">
        <v>1</v>
      </c>
      <c r="E48" s="74" t="s">
        <v>1</v>
      </c>
      <c r="F48" s="74" t="s">
        <v>1</v>
      </c>
      <c r="G48" s="74" t="s">
        <v>1</v>
      </c>
      <c r="H48" s="74" t="s">
        <v>1</v>
      </c>
      <c r="I48" s="74" t="s">
        <v>1</v>
      </c>
      <c r="J48" s="128" t="s">
        <v>1</v>
      </c>
    </row>
    <row r="49" spans="1:10" ht="27.75" customHeight="1">
      <c r="A49" s="72" t="s">
        <v>29</v>
      </c>
      <c r="B49" s="126">
        <v>12</v>
      </c>
      <c r="C49" s="126">
        <v>256</v>
      </c>
      <c r="D49" s="126">
        <v>6276</v>
      </c>
      <c r="E49" s="126">
        <v>38820</v>
      </c>
      <c r="F49" s="126">
        <v>38876</v>
      </c>
      <c r="G49" s="75">
        <f>20+11</f>
        <v>31</v>
      </c>
      <c r="H49" s="126">
        <v>25961</v>
      </c>
      <c r="I49" s="126">
        <v>12859</v>
      </c>
      <c r="J49" s="127">
        <v>13385</v>
      </c>
    </row>
    <row r="50" spans="1:10" ht="19.5" customHeight="1">
      <c r="A50" s="73" t="s">
        <v>23</v>
      </c>
      <c r="B50" s="74">
        <v>6</v>
      </c>
      <c r="C50" s="74">
        <v>88</v>
      </c>
      <c r="D50" s="74">
        <v>2788</v>
      </c>
      <c r="E50" s="74">
        <v>18414</v>
      </c>
      <c r="F50" s="74">
        <v>18478</v>
      </c>
      <c r="G50" s="75">
        <f>11</f>
        <v>11</v>
      </c>
      <c r="H50" s="74">
        <v>12239</v>
      </c>
      <c r="I50" s="74">
        <v>6175</v>
      </c>
      <c r="J50" s="128">
        <v>6527</v>
      </c>
    </row>
    <row r="51" spans="1:10" ht="19.5" customHeight="1">
      <c r="A51" s="73" t="s">
        <v>20</v>
      </c>
      <c r="B51" s="74">
        <v>6</v>
      </c>
      <c r="C51" s="74">
        <v>168</v>
      </c>
      <c r="D51" s="74">
        <v>3488</v>
      </c>
      <c r="E51" s="74">
        <v>20406</v>
      </c>
      <c r="F51" s="74">
        <v>20398</v>
      </c>
      <c r="G51" s="75">
        <f>18</f>
        <v>18</v>
      </c>
      <c r="H51" s="74">
        <v>13722</v>
      </c>
      <c r="I51" s="74">
        <v>6684</v>
      </c>
      <c r="J51" s="128">
        <v>6858</v>
      </c>
    </row>
    <row r="52" spans="1:10" ht="27.75" customHeight="1">
      <c r="A52" s="73" t="s">
        <v>30</v>
      </c>
      <c r="B52" s="74">
        <v>1</v>
      </c>
      <c r="C52" s="74" t="s">
        <v>1</v>
      </c>
      <c r="D52" s="74" t="s">
        <v>1</v>
      </c>
      <c r="E52" s="74" t="s">
        <v>1</v>
      </c>
      <c r="F52" s="74" t="s">
        <v>1</v>
      </c>
      <c r="G52" s="74" t="s">
        <v>1</v>
      </c>
      <c r="H52" s="74" t="s">
        <v>1</v>
      </c>
      <c r="I52" s="74" t="s">
        <v>1</v>
      </c>
      <c r="J52" s="128" t="s">
        <v>1</v>
      </c>
    </row>
    <row r="53" spans="1:10" ht="19.5" customHeight="1">
      <c r="A53" s="73" t="s">
        <v>23</v>
      </c>
      <c r="B53" s="74">
        <v>1</v>
      </c>
      <c r="C53" s="74" t="s">
        <v>1</v>
      </c>
      <c r="D53" s="74" t="s">
        <v>1</v>
      </c>
      <c r="E53" s="74" t="s">
        <v>1</v>
      </c>
      <c r="F53" s="74" t="s">
        <v>1</v>
      </c>
      <c r="G53" s="74" t="s">
        <v>1</v>
      </c>
      <c r="H53" s="74" t="s">
        <v>1</v>
      </c>
      <c r="I53" s="74" t="s">
        <v>1</v>
      </c>
      <c r="J53" s="128" t="s">
        <v>1</v>
      </c>
    </row>
    <row r="54" spans="1:10" ht="27.75" customHeight="1">
      <c r="A54" s="78" t="s">
        <v>31</v>
      </c>
      <c r="B54" s="126">
        <v>10</v>
      </c>
      <c r="C54" s="126">
        <v>282</v>
      </c>
      <c r="D54" s="126">
        <v>8975</v>
      </c>
      <c r="E54" s="126">
        <v>81026</v>
      </c>
      <c r="F54" s="126">
        <v>80355</v>
      </c>
      <c r="G54" s="75">
        <f>529+75</f>
        <v>604</v>
      </c>
      <c r="H54" s="126">
        <v>53221</v>
      </c>
      <c r="I54" s="126">
        <v>27805</v>
      </c>
      <c r="J54" s="127">
        <v>26294</v>
      </c>
    </row>
    <row r="55" spans="1:10" ht="19.5" customHeight="1">
      <c r="A55" s="73" t="s">
        <v>23</v>
      </c>
      <c r="B55" s="74">
        <v>5</v>
      </c>
      <c r="C55" s="79">
        <v>74</v>
      </c>
      <c r="D55" s="79">
        <v>2050</v>
      </c>
      <c r="E55" s="79">
        <v>10401</v>
      </c>
      <c r="F55" s="79">
        <v>10381</v>
      </c>
      <c r="G55" s="79">
        <f>16+9</f>
        <v>25</v>
      </c>
      <c r="H55" s="79">
        <v>5641</v>
      </c>
      <c r="I55" s="79">
        <v>4760</v>
      </c>
      <c r="J55" s="128">
        <v>8041</v>
      </c>
    </row>
    <row r="56" spans="1:10" ht="19.5" customHeight="1">
      <c r="A56" s="73" t="s">
        <v>20</v>
      </c>
      <c r="B56" s="74">
        <v>4</v>
      </c>
      <c r="C56" s="74">
        <v>128</v>
      </c>
      <c r="D56" s="74">
        <v>3654</v>
      </c>
      <c r="E56" s="74">
        <v>27982</v>
      </c>
      <c r="F56" s="74">
        <v>27671</v>
      </c>
      <c r="G56" s="75">
        <f>97+15</f>
        <v>112</v>
      </c>
      <c r="H56" s="74">
        <v>13726</v>
      </c>
      <c r="I56" s="74">
        <v>14256</v>
      </c>
      <c r="J56" s="128">
        <v>5338</v>
      </c>
    </row>
    <row r="57" spans="1:10" ht="19.5" customHeight="1">
      <c r="A57" s="72" t="s">
        <v>123</v>
      </c>
      <c r="B57" s="79">
        <v>1</v>
      </c>
      <c r="C57" s="79" t="s">
        <v>1</v>
      </c>
      <c r="D57" s="79" t="s">
        <v>1</v>
      </c>
      <c r="E57" s="79" t="s">
        <v>1</v>
      </c>
      <c r="F57" s="74" t="s">
        <v>1</v>
      </c>
      <c r="G57" s="75" t="s">
        <v>132</v>
      </c>
      <c r="H57" s="74" t="s">
        <v>1</v>
      </c>
      <c r="I57" s="79" t="s">
        <v>1</v>
      </c>
      <c r="J57" s="129" t="s">
        <v>1</v>
      </c>
    </row>
    <row r="58" spans="1:10" ht="27.75" customHeight="1">
      <c r="A58" s="72" t="s">
        <v>130</v>
      </c>
      <c r="B58" s="126" t="s">
        <v>174</v>
      </c>
      <c r="C58" s="126">
        <v>959</v>
      </c>
      <c r="D58" s="126">
        <v>22520</v>
      </c>
      <c r="E58" s="126">
        <v>141373</v>
      </c>
      <c r="F58" s="126">
        <v>140762</v>
      </c>
      <c r="G58" s="75">
        <f>647+76</f>
        <v>723</v>
      </c>
      <c r="H58" s="126">
        <v>73526</v>
      </c>
      <c r="I58" s="126">
        <v>67847</v>
      </c>
      <c r="J58" s="127">
        <v>73720</v>
      </c>
    </row>
    <row r="59" spans="1:10" ht="19.5" customHeight="1">
      <c r="A59" s="73" t="s">
        <v>23</v>
      </c>
      <c r="B59" s="74" t="s">
        <v>175</v>
      </c>
      <c r="C59" s="79">
        <v>501</v>
      </c>
      <c r="D59" s="79">
        <v>10713</v>
      </c>
      <c r="E59" s="79">
        <v>59092</v>
      </c>
      <c r="F59" s="79">
        <v>58064</v>
      </c>
      <c r="G59" s="79">
        <f>272+13</f>
        <v>285</v>
      </c>
      <c r="H59" s="79">
        <v>27880</v>
      </c>
      <c r="I59" s="79">
        <v>31212</v>
      </c>
      <c r="J59" s="128">
        <v>36317</v>
      </c>
    </row>
    <row r="60" spans="1:10" ht="19.5" customHeight="1">
      <c r="A60" s="73" t="s">
        <v>20</v>
      </c>
      <c r="B60" s="74" t="s">
        <v>176</v>
      </c>
      <c r="C60" s="74">
        <v>404</v>
      </c>
      <c r="D60" s="74">
        <v>9492</v>
      </c>
      <c r="E60" s="74">
        <v>65563</v>
      </c>
      <c r="F60" s="74">
        <v>66054</v>
      </c>
      <c r="G60" s="75">
        <f>353+12</f>
        <v>365</v>
      </c>
      <c r="H60" s="74">
        <v>37404</v>
      </c>
      <c r="I60" s="74">
        <v>28159</v>
      </c>
      <c r="J60" s="128">
        <v>24907</v>
      </c>
    </row>
    <row r="61" spans="1:10" ht="19.5" customHeight="1">
      <c r="A61" s="73" t="s">
        <v>24</v>
      </c>
      <c r="B61" s="126" t="s">
        <v>160</v>
      </c>
      <c r="C61" s="74" t="s">
        <v>1</v>
      </c>
      <c r="D61" s="74" t="s">
        <v>1</v>
      </c>
      <c r="E61" s="74" t="s">
        <v>1</v>
      </c>
      <c r="F61" s="74" t="s">
        <v>1</v>
      </c>
      <c r="G61" s="75" t="s">
        <v>132</v>
      </c>
      <c r="H61" s="74" t="s">
        <v>1</v>
      </c>
      <c r="I61" s="74" t="s">
        <v>1</v>
      </c>
      <c r="J61" s="128" t="s">
        <v>1</v>
      </c>
    </row>
    <row r="62" spans="1:10" ht="27.75" customHeight="1">
      <c r="A62" s="72" t="s">
        <v>125</v>
      </c>
      <c r="B62" s="126" t="s">
        <v>1</v>
      </c>
      <c r="C62" s="74" t="s">
        <v>1</v>
      </c>
      <c r="D62" s="74" t="s">
        <v>1</v>
      </c>
      <c r="E62" s="74" t="s">
        <v>1</v>
      </c>
      <c r="F62" s="74" t="s">
        <v>1</v>
      </c>
      <c r="G62" s="74" t="s">
        <v>1</v>
      </c>
      <c r="H62" s="74" t="s">
        <v>1</v>
      </c>
      <c r="I62" s="74" t="s">
        <v>1</v>
      </c>
      <c r="J62" s="128" t="s">
        <v>1</v>
      </c>
    </row>
    <row r="63" spans="1:10" ht="19.5" customHeight="1">
      <c r="A63" s="72" t="s">
        <v>124</v>
      </c>
      <c r="B63" s="126" t="s">
        <v>139</v>
      </c>
      <c r="C63" s="74" t="s">
        <v>139</v>
      </c>
      <c r="D63" s="74" t="s">
        <v>139</v>
      </c>
      <c r="E63" s="74" t="s">
        <v>139</v>
      </c>
      <c r="F63" s="74" t="s">
        <v>139</v>
      </c>
      <c r="G63" s="74" t="s">
        <v>139</v>
      </c>
      <c r="H63" s="74" t="s">
        <v>139</v>
      </c>
      <c r="I63" s="74" t="s">
        <v>139</v>
      </c>
      <c r="J63" s="128" t="s">
        <v>139</v>
      </c>
    </row>
    <row r="64" spans="1:10" ht="19.5" customHeight="1">
      <c r="A64" s="73" t="s">
        <v>20</v>
      </c>
      <c r="B64" s="74" t="s">
        <v>1</v>
      </c>
      <c r="C64" s="74" t="s">
        <v>1</v>
      </c>
      <c r="D64" s="74" t="s">
        <v>1</v>
      </c>
      <c r="E64" s="74" t="s">
        <v>1</v>
      </c>
      <c r="F64" s="74" t="s">
        <v>1</v>
      </c>
      <c r="G64" s="75" t="s">
        <v>132</v>
      </c>
      <c r="H64" s="74" t="s">
        <v>1</v>
      </c>
      <c r="I64" s="74" t="s">
        <v>1</v>
      </c>
      <c r="J64" s="128" t="s">
        <v>1</v>
      </c>
    </row>
    <row r="65" spans="1:10" ht="27.75" customHeight="1">
      <c r="A65" s="77" t="s">
        <v>32</v>
      </c>
      <c r="B65" s="126">
        <v>13</v>
      </c>
      <c r="C65" s="126">
        <v>187</v>
      </c>
      <c r="D65" s="126">
        <v>4073</v>
      </c>
      <c r="E65" s="126">
        <v>21615</v>
      </c>
      <c r="F65" s="126">
        <v>21273</v>
      </c>
      <c r="G65" s="75">
        <f>68+24</f>
        <v>92</v>
      </c>
      <c r="H65" s="126">
        <v>12140</v>
      </c>
      <c r="I65" s="126">
        <v>9475</v>
      </c>
      <c r="J65" s="127">
        <v>7184</v>
      </c>
    </row>
    <row r="66" spans="1:10" ht="19.5" customHeight="1">
      <c r="A66" s="73" t="s">
        <v>23</v>
      </c>
      <c r="B66" s="74">
        <v>12</v>
      </c>
      <c r="C66" s="74">
        <v>164</v>
      </c>
      <c r="D66" s="74">
        <v>3455</v>
      </c>
      <c r="E66" s="74">
        <v>18925</v>
      </c>
      <c r="F66" s="74">
        <v>18680</v>
      </c>
      <c r="G66" s="74">
        <f>52+18</f>
        <v>70</v>
      </c>
      <c r="H66" s="74">
        <v>10507</v>
      </c>
      <c r="I66" s="74">
        <v>8418</v>
      </c>
      <c r="J66" s="128">
        <v>7143</v>
      </c>
    </row>
    <row r="67" spans="1:10" ht="19.5" customHeight="1">
      <c r="A67" s="73" t="s">
        <v>20</v>
      </c>
      <c r="B67" s="74">
        <v>1</v>
      </c>
      <c r="C67" s="74" t="s">
        <v>1</v>
      </c>
      <c r="D67" s="74" t="s">
        <v>1</v>
      </c>
      <c r="E67" s="74" t="s">
        <v>1</v>
      </c>
      <c r="F67" s="74" t="s">
        <v>1</v>
      </c>
      <c r="G67" s="75" t="s">
        <v>132</v>
      </c>
      <c r="H67" s="74" t="s">
        <v>1</v>
      </c>
      <c r="I67" s="74" t="s">
        <v>1</v>
      </c>
      <c r="J67" s="128" t="s">
        <v>1</v>
      </c>
    </row>
    <row r="68" spans="1:10" ht="27.75" customHeight="1">
      <c r="A68" s="72" t="s">
        <v>33</v>
      </c>
      <c r="B68" s="126">
        <v>9</v>
      </c>
      <c r="C68" s="126">
        <v>251</v>
      </c>
      <c r="D68" s="126">
        <v>5790</v>
      </c>
      <c r="E68" s="126">
        <v>107988</v>
      </c>
      <c r="F68" s="126">
        <v>109854</v>
      </c>
      <c r="G68" s="75">
        <f>482+140</f>
        <v>622</v>
      </c>
      <c r="H68" s="126">
        <v>92243</v>
      </c>
      <c r="I68" s="126">
        <v>15745</v>
      </c>
      <c r="J68" s="127">
        <v>34738</v>
      </c>
    </row>
    <row r="69" spans="1:10" ht="19.5" customHeight="1">
      <c r="A69" s="73" t="s">
        <v>23</v>
      </c>
      <c r="B69" s="74">
        <v>6</v>
      </c>
      <c r="C69" s="74">
        <v>70</v>
      </c>
      <c r="D69" s="74">
        <v>1016</v>
      </c>
      <c r="E69" s="74">
        <v>8317</v>
      </c>
      <c r="F69" s="74">
        <v>8242</v>
      </c>
      <c r="G69" s="75">
        <f>18</f>
        <v>18</v>
      </c>
      <c r="H69" s="74">
        <v>5222</v>
      </c>
      <c r="I69" s="74">
        <v>3095</v>
      </c>
      <c r="J69" s="128">
        <v>7605</v>
      </c>
    </row>
    <row r="70" spans="1:10" ht="19.5" customHeight="1">
      <c r="A70" s="73" t="s">
        <v>20</v>
      </c>
      <c r="B70" s="74">
        <v>1</v>
      </c>
      <c r="C70" s="74" t="s">
        <v>1</v>
      </c>
      <c r="D70" s="74" t="s">
        <v>1</v>
      </c>
      <c r="E70" s="74" t="s">
        <v>1</v>
      </c>
      <c r="F70" s="74" t="s">
        <v>1</v>
      </c>
      <c r="G70" s="74" t="s">
        <v>1</v>
      </c>
      <c r="H70" s="74" t="s">
        <v>1</v>
      </c>
      <c r="I70" s="74" t="s">
        <v>1</v>
      </c>
      <c r="J70" s="128" t="s">
        <v>1</v>
      </c>
    </row>
    <row r="71" spans="1:10" ht="19.5" customHeight="1">
      <c r="A71" s="73" t="s">
        <v>24</v>
      </c>
      <c r="B71" s="74">
        <v>2</v>
      </c>
      <c r="C71" s="74" t="s">
        <v>1</v>
      </c>
      <c r="D71" s="74" t="s">
        <v>1</v>
      </c>
      <c r="E71" s="74" t="s">
        <v>1</v>
      </c>
      <c r="F71" s="74" t="s">
        <v>1</v>
      </c>
      <c r="G71" s="74" t="s">
        <v>1</v>
      </c>
      <c r="H71" s="74" t="s">
        <v>1</v>
      </c>
      <c r="I71" s="74" t="s">
        <v>1</v>
      </c>
      <c r="J71" s="128" t="s">
        <v>1</v>
      </c>
    </row>
    <row r="72" spans="1:10" ht="27.75" customHeight="1">
      <c r="A72" s="72" t="s">
        <v>34</v>
      </c>
      <c r="B72" s="126">
        <v>29</v>
      </c>
      <c r="C72" s="74">
        <v>699</v>
      </c>
      <c r="D72" s="74">
        <v>17792</v>
      </c>
      <c r="E72" s="74">
        <v>113471</v>
      </c>
      <c r="F72" s="74">
        <v>113565</v>
      </c>
      <c r="G72" s="75">
        <f>528+683</f>
        <v>1211</v>
      </c>
      <c r="H72" s="74">
        <v>65101</v>
      </c>
      <c r="I72" s="74">
        <v>48370</v>
      </c>
      <c r="J72" s="128">
        <v>46565</v>
      </c>
    </row>
    <row r="73" spans="1:10" ht="19.5" customHeight="1">
      <c r="A73" s="73" t="s">
        <v>23</v>
      </c>
      <c r="B73" s="126">
        <v>21</v>
      </c>
      <c r="C73" s="74">
        <v>260</v>
      </c>
      <c r="D73" s="74">
        <v>6603</v>
      </c>
      <c r="E73" s="74">
        <v>35262</v>
      </c>
      <c r="F73" s="74">
        <v>34530</v>
      </c>
      <c r="G73" s="75">
        <f>172+64</f>
        <v>236</v>
      </c>
      <c r="H73" s="74">
        <v>17502</v>
      </c>
      <c r="I73" s="74">
        <v>17760</v>
      </c>
      <c r="J73" s="128">
        <v>17835</v>
      </c>
    </row>
    <row r="74" spans="1:10" ht="19.5" customHeight="1">
      <c r="A74" s="73" t="s">
        <v>20</v>
      </c>
      <c r="B74" s="126">
        <v>5</v>
      </c>
      <c r="C74" s="74">
        <v>140</v>
      </c>
      <c r="D74" s="74">
        <v>3965</v>
      </c>
      <c r="E74" s="74">
        <v>22329</v>
      </c>
      <c r="F74" s="74">
        <v>22453</v>
      </c>
      <c r="G74" s="74">
        <f>34+211</f>
        <v>245</v>
      </c>
      <c r="H74" s="74">
        <v>12060</v>
      </c>
      <c r="I74" s="74">
        <v>10269</v>
      </c>
      <c r="J74" s="128">
        <v>14928</v>
      </c>
    </row>
    <row r="75" spans="1:10" ht="19.5" customHeight="1">
      <c r="A75" s="73" t="s">
        <v>24</v>
      </c>
      <c r="B75" s="126">
        <v>2</v>
      </c>
      <c r="C75" s="74" t="s">
        <v>1</v>
      </c>
      <c r="D75" s="74" t="s">
        <v>1</v>
      </c>
      <c r="E75" s="74" t="s">
        <v>1</v>
      </c>
      <c r="F75" s="74" t="s">
        <v>1</v>
      </c>
      <c r="G75" s="75" t="s">
        <v>132</v>
      </c>
      <c r="H75" s="74" t="s">
        <v>1</v>
      </c>
      <c r="I75" s="74" t="s">
        <v>1</v>
      </c>
      <c r="J75" s="128" t="s">
        <v>1</v>
      </c>
    </row>
    <row r="76" spans="1:10" ht="19.5" customHeight="1">
      <c r="A76" s="73" t="s">
        <v>21</v>
      </c>
      <c r="B76" s="74">
        <v>1</v>
      </c>
      <c r="C76" s="74" t="s">
        <v>1</v>
      </c>
      <c r="D76" s="74" t="s">
        <v>1</v>
      </c>
      <c r="E76" s="74" t="s">
        <v>1</v>
      </c>
      <c r="F76" s="74" t="s">
        <v>1</v>
      </c>
      <c r="G76" s="75" t="s">
        <v>132</v>
      </c>
      <c r="H76" s="74" t="s">
        <v>1</v>
      </c>
      <c r="I76" s="74" t="s">
        <v>1</v>
      </c>
      <c r="J76" s="128" t="s">
        <v>1</v>
      </c>
    </row>
    <row r="77" spans="1:10" ht="27.75" customHeight="1">
      <c r="A77" s="72" t="s">
        <v>35</v>
      </c>
      <c r="B77" s="126">
        <v>12</v>
      </c>
      <c r="C77" s="126">
        <v>471</v>
      </c>
      <c r="D77" s="126">
        <v>10945</v>
      </c>
      <c r="E77" s="126">
        <v>99182</v>
      </c>
      <c r="F77" s="126">
        <v>99021</v>
      </c>
      <c r="G77" s="75">
        <f>167+304</f>
        <v>471</v>
      </c>
      <c r="H77" s="126">
        <v>65142</v>
      </c>
      <c r="I77" s="126">
        <v>34040</v>
      </c>
      <c r="J77" s="127">
        <v>37529</v>
      </c>
    </row>
    <row r="78" spans="1:10" ht="19.5" customHeight="1">
      <c r="A78" s="73" t="s">
        <v>10</v>
      </c>
      <c r="B78" s="74">
        <v>5</v>
      </c>
      <c r="C78" s="74">
        <v>69</v>
      </c>
      <c r="D78" s="74">
        <v>1223</v>
      </c>
      <c r="E78" s="74">
        <v>5825</v>
      </c>
      <c r="F78" s="74">
        <v>5683</v>
      </c>
      <c r="G78" s="75">
        <f>19+12</f>
        <v>31</v>
      </c>
      <c r="H78" s="74">
        <v>2350</v>
      </c>
      <c r="I78" s="74">
        <v>3475</v>
      </c>
      <c r="J78" s="128">
        <v>4318</v>
      </c>
    </row>
    <row r="79" spans="1:10" ht="19.5" customHeight="1">
      <c r="A79" s="73" t="s">
        <v>11</v>
      </c>
      <c r="B79" s="74">
        <v>4</v>
      </c>
      <c r="C79" s="74">
        <v>92</v>
      </c>
      <c r="D79" s="74">
        <v>1832</v>
      </c>
      <c r="E79" s="74">
        <v>15257</v>
      </c>
      <c r="F79" s="74">
        <v>15206</v>
      </c>
      <c r="G79" s="75" t="s">
        <v>139</v>
      </c>
      <c r="H79" s="74">
        <v>9374</v>
      </c>
      <c r="I79" s="74">
        <v>5883</v>
      </c>
      <c r="J79" s="128">
        <v>6088</v>
      </c>
    </row>
    <row r="80" spans="1:10" ht="19.5" customHeight="1">
      <c r="A80" s="73" t="s">
        <v>78</v>
      </c>
      <c r="B80" s="74">
        <v>2</v>
      </c>
      <c r="C80" s="74" t="s">
        <v>1</v>
      </c>
      <c r="D80" s="74" t="s">
        <v>1</v>
      </c>
      <c r="E80" s="74" t="s">
        <v>1</v>
      </c>
      <c r="F80" s="74" t="s">
        <v>1</v>
      </c>
      <c r="G80" s="75" t="s">
        <v>132</v>
      </c>
      <c r="H80" s="74" t="s">
        <v>1</v>
      </c>
      <c r="I80" s="74" t="s">
        <v>1</v>
      </c>
      <c r="J80" s="128" t="s">
        <v>1</v>
      </c>
    </row>
    <row r="81" spans="1:10" ht="19.5" customHeight="1">
      <c r="A81" s="73" t="s">
        <v>126</v>
      </c>
      <c r="B81" s="74">
        <v>1</v>
      </c>
      <c r="C81" s="74" t="s">
        <v>1</v>
      </c>
      <c r="D81" s="74" t="s">
        <v>1</v>
      </c>
      <c r="E81" s="74" t="s">
        <v>1</v>
      </c>
      <c r="F81" s="74" t="s">
        <v>1</v>
      </c>
      <c r="G81" s="75" t="s">
        <v>132</v>
      </c>
      <c r="H81" s="74" t="s">
        <v>1</v>
      </c>
      <c r="I81" s="74" t="s">
        <v>1</v>
      </c>
      <c r="J81" s="128" t="s">
        <v>1</v>
      </c>
    </row>
    <row r="82" spans="1:10" ht="27.75" customHeight="1">
      <c r="A82" s="72" t="s">
        <v>36</v>
      </c>
      <c r="B82" s="126">
        <v>1</v>
      </c>
      <c r="C82" s="74" t="s">
        <v>1</v>
      </c>
      <c r="D82" s="74" t="s">
        <v>1</v>
      </c>
      <c r="E82" s="74" t="s">
        <v>1</v>
      </c>
      <c r="F82" s="74" t="s">
        <v>1</v>
      </c>
      <c r="G82" s="74" t="s">
        <v>1</v>
      </c>
      <c r="H82" s="74" t="s">
        <v>1</v>
      </c>
      <c r="I82" s="74" t="s">
        <v>1</v>
      </c>
      <c r="J82" s="128" t="s">
        <v>1</v>
      </c>
    </row>
    <row r="83" spans="1:10" ht="19.5" customHeight="1">
      <c r="A83" s="73" t="s">
        <v>10</v>
      </c>
      <c r="B83" s="74">
        <v>0</v>
      </c>
      <c r="C83" s="74" t="s">
        <v>1</v>
      </c>
      <c r="D83" s="74" t="s">
        <v>1</v>
      </c>
      <c r="E83" s="74" t="s">
        <v>1</v>
      </c>
      <c r="F83" s="74" t="s">
        <v>1</v>
      </c>
      <c r="G83" s="74" t="s">
        <v>1</v>
      </c>
      <c r="H83" s="74" t="s">
        <v>1</v>
      </c>
      <c r="I83" s="74" t="s">
        <v>1</v>
      </c>
      <c r="J83" s="128" t="s">
        <v>1</v>
      </c>
    </row>
    <row r="84" spans="1:10" ht="19.5" customHeight="1">
      <c r="A84" s="73" t="s">
        <v>11</v>
      </c>
      <c r="B84" s="126">
        <v>1</v>
      </c>
      <c r="C84" s="74" t="s">
        <v>1</v>
      </c>
      <c r="D84" s="74" t="s">
        <v>1</v>
      </c>
      <c r="E84" s="74" t="s">
        <v>1</v>
      </c>
      <c r="F84" s="74" t="s">
        <v>1</v>
      </c>
      <c r="G84" s="74" t="s">
        <v>1</v>
      </c>
      <c r="H84" s="74" t="s">
        <v>1</v>
      </c>
      <c r="I84" s="74" t="s">
        <v>1</v>
      </c>
      <c r="J84" s="128" t="s">
        <v>1</v>
      </c>
    </row>
    <row r="85" spans="1:10" ht="27.75" customHeight="1">
      <c r="A85" s="72" t="s">
        <v>64</v>
      </c>
      <c r="B85" s="126">
        <v>2</v>
      </c>
      <c r="C85" s="74" t="s">
        <v>1</v>
      </c>
      <c r="D85" s="74" t="s">
        <v>1</v>
      </c>
      <c r="E85" s="74" t="s">
        <v>1</v>
      </c>
      <c r="F85" s="74" t="s">
        <v>1</v>
      </c>
      <c r="G85" s="75" t="s">
        <v>1</v>
      </c>
      <c r="H85" s="74" t="s">
        <v>1</v>
      </c>
      <c r="I85" s="74" t="s">
        <v>1</v>
      </c>
      <c r="J85" s="128" t="s">
        <v>1</v>
      </c>
    </row>
    <row r="86" spans="1:10" s="81" customFormat="1" ht="19.5" customHeight="1">
      <c r="A86" s="80" t="s">
        <v>23</v>
      </c>
      <c r="B86" s="74">
        <v>1</v>
      </c>
      <c r="C86" s="74" t="s">
        <v>1</v>
      </c>
      <c r="D86" s="74" t="s">
        <v>1</v>
      </c>
      <c r="E86" s="74" t="s">
        <v>1</v>
      </c>
      <c r="F86" s="74" t="s">
        <v>1</v>
      </c>
      <c r="G86" s="75" t="s">
        <v>132</v>
      </c>
      <c r="H86" s="74" t="s">
        <v>1</v>
      </c>
      <c r="I86" s="74" t="s">
        <v>1</v>
      </c>
      <c r="J86" s="128" t="s">
        <v>1</v>
      </c>
    </row>
    <row r="87" spans="1:10" ht="19.5" customHeight="1">
      <c r="A87" s="80" t="s">
        <v>122</v>
      </c>
      <c r="B87" s="74">
        <v>1</v>
      </c>
      <c r="C87" s="74" t="s">
        <v>1</v>
      </c>
      <c r="D87" s="74" t="s">
        <v>1</v>
      </c>
      <c r="E87" s="74" t="s">
        <v>1</v>
      </c>
      <c r="F87" s="74" t="s">
        <v>1</v>
      </c>
      <c r="G87" s="75" t="s">
        <v>132</v>
      </c>
      <c r="H87" s="74" t="s">
        <v>1</v>
      </c>
      <c r="I87" s="74" t="s">
        <v>1</v>
      </c>
      <c r="J87" s="128" t="s">
        <v>1</v>
      </c>
    </row>
    <row r="88" spans="1:10" ht="27.75" customHeight="1">
      <c r="A88" s="80" t="s">
        <v>127</v>
      </c>
      <c r="B88" s="74" t="s">
        <v>1</v>
      </c>
      <c r="C88" s="74" t="s">
        <v>1</v>
      </c>
      <c r="D88" s="74" t="s">
        <v>1</v>
      </c>
      <c r="E88" s="74" t="s">
        <v>1</v>
      </c>
      <c r="F88" s="74" t="s">
        <v>1</v>
      </c>
      <c r="G88" s="74" t="s">
        <v>1</v>
      </c>
      <c r="H88" s="74" t="s">
        <v>1</v>
      </c>
      <c r="I88" s="74" t="s">
        <v>1</v>
      </c>
      <c r="J88" s="128" t="s">
        <v>1</v>
      </c>
    </row>
    <row r="89" spans="1:10" ht="19.5" customHeight="1">
      <c r="A89" s="80" t="s">
        <v>124</v>
      </c>
      <c r="B89" s="74" t="s">
        <v>1</v>
      </c>
      <c r="C89" s="74" t="s">
        <v>1</v>
      </c>
      <c r="D89" s="74" t="s">
        <v>1</v>
      </c>
      <c r="E89" s="74" t="s">
        <v>1</v>
      </c>
      <c r="F89" s="74" t="s">
        <v>1</v>
      </c>
      <c r="G89" s="74" t="s">
        <v>1</v>
      </c>
      <c r="H89" s="74" t="s">
        <v>1</v>
      </c>
      <c r="I89" s="74" t="s">
        <v>1</v>
      </c>
      <c r="J89" s="128" t="s">
        <v>1</v>
      </c>
    </row>
    <row r="90" spans="1:10" ht="19.5" customHeight="1">
      <c r="A90" s="80" t="s">
        <v>122</v>
      </c>
      <c r="B90" s="74" t="s">
        <v>1</v>
      </c>
      <c r="C90" s="74" t="s">
        <v>1</v>
      </c>
      <c r="D90" s="74" t="s">
        <v>1</v>
      </c>
      <c r="E90" s="74" t="s">
        <v>1</v>
      </c>
      <c r="F90" s="74" t="s">
        <v>1</v>
      </c>
      <c r="G90" s="74" t="s">
        <v>1</v>
      </c>
      <c r="H90" s="74" t="s">
        <v>1</v>
      </c>
      <c r="I90" s="74" t="s">
        <v>1</v>
      </c>
      <c r="J90" s="128" t="s">
        <v>1</v>
      </c>
    </row>
    <row r="91" spans="1:10" ht="13.5">
      <c r="A91" s="82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13.5">
      <c r="A92" s="83" t="s">
        <v>134</v>
      </c>
      <c r="B92" s="131"/>
      <c r="C92" s="131"/>
      <c r="D92" s="131"/>
      <c r="E92" s="131"/>
      <c r="F92" s="131"/>
      <c r="G92" s="131"/>
      <c r="H92" s="132"/>
      <c r="I92" s="132"/>
      <c r="J92" s="132"/>
    </row>
    <row r="93" spans="1:10" ht="30" customHeight="1">
      <c r="A93" s="95" t="s">
        <v>141</v>
      </c>
      <c r="B93" s="95"/>
      <c r="C93" s="95"/>
      <c r="D93" s="95"/>
      <c r="E93" s="95"/>
      <c r="F93" s="95"/>
      <c r="G93" s="95"/>
      <c r="H93" s="95"/>
      <c r="I93" s="95"/>
      <c r="J93" s="95"/>
    </row>
  </sheetData>
  <sheetProtection/>
  <mergeCells count="3">
    <mergeCell ref="A93:J93"/>
    <mergeCell ref="A1:J1"/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"/>
    </sheetView>
  </sheetViews>
  <sheetFormatPr defaultColWidth="8.88671875" defaultRowHeight="13.5"/>
  <cols>
    <col min="2" max="2" width="6.88671875" style="0" customWidth="1"/>
    <col min="3" max="3" width="7.6640625" style="0" customWidth="1"/>
    <col min="4" max="4" width="6.21484375" style="0" customWidth="1"/>
    <col min="5" max="5" width="6.77734375" style="0" customWidth="1"/>
    <col min="6" max="6" width="5.77734375" style="0" customWidth="1"/>
    <col min="7" max="7" width="6.3359375" style="0" customWidth="1"/>
    <col min="8" max="8" width="6.5546875" style="0" customWidth="1"/>
    <col min="9" max="9" width="5.99609375" style="0" customWidth="1"/>
    <col min="10" max="10" width="6.77734375" style="0" customWidth="1"/>
    <col min="11" max="11" width="7.21484375" style="0" customWidth="1"/>
    <col min="12" max="12" width="6.10546875" style="0" customWidth="1"/>
    <col min="13" max="13" width="6.21484375" style="0" customWidth="1"/>
    <col min="14" max="14" width="5.77734375" style="0" customWidth="1"/>
    <col min="15" max="15" width="6.4453125" style="0" customWidth="1"/>
  </cols>
  <sheetData>
    <row r="1" spans="1:15" ht="20.25" customHeight="1">
      <c r="A1" s="102" t="s">
        <v>186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8.5" customHeight="1">
      <c r="A4" s="99" t="s">
        <v>38</v>
      </c>
      <c r="B4" s="98" t="s">
        <v>39</v>
      </c>
      <c r="C4" s="99"/>
      <c r="D4" s="98" t="s">
        <v>40</v>
      </c>
      <c r="E4" s="99"/>
      <c r="F4" s="104" t="s">
        <v>41</v>
      </c>
      <c r="G4" s="105"/>
      <c r="H4" s="98" t="s">
        <v>42</v>
      </c>
      <c r="I4" s="99"/>
      <c r="J4" s="98" t="s">
        <v>43</v>
      </c>
      <c r="K4" s="99"/>
      <c r="L4" s="98" t="s">
        <v>44</v>
      </c>
      <c r="M4" s="99"/>
      <c r="N4" s="98" t="s">
        <v>45</v>
      </c>
      <c r="O4" s="100"/>
    </row>
    <row r="5" spans="1:15" ht="33" customHeight="1">
      <c r="A5" s="101"/>
      <c r="B5" s="54" t="s">
        <v>46</v>
      </c>
      <c r="C5" s="54" t="s">
        <v>47</v>
      </c>
      <c r="D5" s="54" t="s">
        <v>46</v>
      </c>
      <c r="E5" s="54" t="s">
        <v>47</v>
      </c>
      <c r="F5" s="54" t="s">
        <v>46</v>
      </c>
      <c r="G5" s="54" t="s">
        <v>47</v>
      </c>
      <c r="H5" s="54" t="s">
        <v>46</v>
      </c>
      <c r="I5" s="54" t="s">
        <v>47</v>
      </c>
      <c r="J5" s="54" t="s">
        <v>46</v>
      </c>
      <c r="K5" s="54" t="s">
        <v>47</v>
      </c>
      <c r="L5" s="54" t="s">
        <v>46</v>
      </c>
      <c r="M5" s="54" t="s">
        <v>47</v>
      </c>
      <c r="N5" s="54" t="s">
        <v>46</v>
      </c>
      <c r="O5" s="55" t="s">
        <v>47</v>
      </c>
    </row>
    <row r="6" spans="1:15" ht="24.75" customHeight="1">
      <c r="A6" s="4" t="s">
        <v>0</v>
      </c>
      <c r="B6" s="41">
        <v>446</v>
      </c>
      <c r="C6" s="41">
        <v>13236</v>
      </c>
      <c r="D6" s="41">
        <v>20</v>
      </c>
      <c r="E6" s="41">
        <v>677</v>
      </c>
      <c r="F6" s="41">
        <v>0</v>
      </c>
      <c r="G6" s="41">
        <v>0</v>
      </c>
      <c r="H6" s="41">
        <v>0</v>
      </c>
      <c r="I6" s="41">
        <v>0</v>
      </c>
      <c r="J6" s="41">
        <v>219</v>
      </c>
      <c r="K6" s="41">
        <v>7995</v>
      </c>
      <c r="L6" s="41">
        <v>63</v>
      </c>
      <c r="M6" s="41">
        <v>1358</v>
      </c>
      <c r="N6" s="41">
        <v>0</v>
      </c>
      <c r="O6" s="42">
        <v>0</v>
      </c>
    </row>
    <row r="7" spans="1:15" ht="24.75" customHeight="1">
      <c r="A7" s="40" t="s">
        <v>76</v>
      </c>
      <c r="B7" s="43">
        <v>432</v>
      </c>
      <c r="C7" s="43">
        <v>13071</v>
      </c>
      <c r="D7" s="43">
        <v>21</v>
      </c>
      <c r="E7" s="43">
        <v>568</v>
      </c>
      <c r="F7" s="43">
        <v>0</v>
      </c>
      <c r="G7" s="43">
        <v>0</v>
      </c>
      <c r="H7" s="43">
        <v>0</v>
      </c>
      <c r="I7" s="43">
        <v>0</v>
      </c>
      <c r="J7" s="43">
        <v>225</v>
      </c>
      <c r="K7" s="43">
        <v>8128</v>
      </c>
      <c r="L7" s="43">
        <v>53</v>
      </c>
      <c r="M7" s="43">
        <v>1243</v>
      </c>
      <c r="N7" s="43">
        <v>0</v>
      </c>
      <c r="O7" s="44">
        <v>0</v>
      </c>
    </row>
    <row r="8" spans="1:15" ht="24.75" customHeight="1">
      <c r="A8" s="40" t="s">
        <v>116</v>
      </c>
      <c r="B8" s="43">
        <v>435</v>
      </c>
      <c r="C8" s="43">
        <v>13379</v>
      </c>
      <c r="D8" s="43">
        <v>22</v>
      </c>
      <c r="E8" s="43">
        <v>529</v>
      </c>
      <c r="F8" s="43">
        <v>0</v>
      </c>
      <c r="G8" s="43">
        <v>0</v>
      </c>
      <c r="H8" s="43">
        <v>0</v>
      </c>
      <c r="I8" s="43">
        <v>0</v>
      </c>
      <c r="J8" s="43">
        <v>235</v>
      </c>
      <c r="K8" s="43">
        <v>8367</v>
      </c>
      <c r="L8" s="43">
        <v>45</v>
      </c>
      <c r="M8" s="43">
        <v>1192</v>
      </c>
      <c r="N8" s="43">
        <v>0</v>
      </c>
      <c r="O8" s="44">
        <v>0</v>
      </c>
    </row>
    <row r="9" spans="1:15" ht="24.75" customHeight="1">
      <c r="A9" s="40" t="s">
        <v>114</v>
      </c>
      <c r="B9" s="43">
        <v>465</v>
      </c>
      <c r="C9" s="43">
        <v>13598</v>
      </c>
      <c r="D9" s="43">
        <v>21</v>
      </c>
      <c r="E9" s="43">
        <v>553</v>
      </c>
      <c r="F9" s="43">
        <v>0</v>
      </c>
      <c r="G9" s="43">
        <v>0</v>
      </c>
      <c r="H9" s="43">
        <v>0</v>
      </c>
      <c r="I9" s="43">
        <v>0</v>
      </c>
      <c r="J9" s="43">
        <v>227</v>
      </c>
      <c r="K9" s="43">
        <v>8269</v>
      </c>
      <c r="L9" s="43">
        <v>52</v>
      </c>
      <c r="M9" s="43">
        <v>1286</v>
      </c>
      <c r="N9" s="43">
        <v>0</v>
      </c>
      <c r="O9" s="44">
        <v>0</v>
      </c>
    </row>
    <row r="10" spans="1:15" ht="24.75" customHeight="1">
      <c r="A10" s="40" t="s">
        <v>133</v>
      </c>
      <c r="B10" s="43">
        <v>478</v>
      </c>
      <c r="C10" s="43">
        <v>13928</v>
      </c>
      <c r="D10" s="43">
        <v>23</v>
      </c>
      <c r="E10" s="43">
        <v>638</v>
      </c>
      <c r="F10" s="43">
        <v>0</v>
      </c>
      <c r="G10" s="43">
        <v>0</v>
      </c>
      <c r="H10" s="43">
        <v>0</v>
      </c>
      <c r="I10" s="43">
        <v>0</v>
      </c>
      <c r="J10" s="43">
        <v>230</v>
      </c>
      <c r="K10" s="43">
        <v>8229</v>
      </c>
      <c r="L10" s="43">
        <v>53</v>
      </c>
      <c r="M10" s="43">
        <v>1400</v>
      </c>
      <c r="N10" s="43">
        <v>0</v>
      </c>
      <c r="O10" s="44">
        <v>0</v>
      </c>
    </row>
    <row r="11" spans="1:15" ht="24.75" customHeight="1">
      <c r="A11" s="40" t="s">
        <v>154</v>
      </c>
      <c r="B11" s="43">
        <v>453</v>
      </c>
      <c r="C11" s="43">
        <v>13954</v>
      </c>
      <c r="D11" s="43">
        <v>22</v>
      </c>
      <c r="E11" s="43">
        <v>756</v>
      </c>
      <c r="F11" s="43">
        <v>0</v>
      </c>
      <c r="G11" s="43">
        <v>0</v>
      </c>
      <c r="H11" s="43">
        <v>0</v>
      </c>
      <c r="I11" s="43">
        <v>0</v>
      </c>
      <c r="J11" s="43">
        <v>225</v>
      </c>
      <c r="K11" s="43">
        <v>8408</v>
      </c>
      <c r="L11" s="43">
        <v>48</v>
      </c>
      <c r="M11" s="43">
        <v>1268</v>
      </c>
      <c r="N11" s="43">
        <v>0</v>
      </c>
      <c r="O11" s="44">
        <v>0</v>
      </c>
    </row>
    <row r="12" spans="1:15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30" customHeight="1">
      <c r="A13" s="99" t="s">
        <v>38</v>
      </c>
      <c r="B13" s="98" t="s">
        <v>48</v>
      </c>
      <c r="C13" s="99"/>
      <c r="D13" s="98" t="s">
        <v>49</v>
      </c>
      <c r="E13" s="99"/>
      <c r="F13" s="98" t="s">
        <v>50</v>
      </c>
      <c r="G13" s="99"/>
      <c r="H13" s="98" t="s">
        <v>51</v>
      </c>
      <c r="I13" s="99"/>
      <c r="J13" s="98" t="s">
        <v>52</v>
      </c>
      <c r="K13" s="99"/>
      <c r="L13" s="98" t="s">
        <v>53</v>
      </c>
      <c r="M13" s="99"/>
      <c r="N13" s="98" t="s">
        <v>54</v>
      </c>
      <c r="O13" s="100"/>
    </row>
    <row r="14" spans="1:15" ht="31.5" customHeight="1">
      <c r="A14" s="101"/>
      <c r="B14" s="54" t="s">
        <v>46</v>
      </c>
      <c r="C14" s="54" t="s">
        <v>47</v>
      </c>
      <c r="D14" s="54" t="s">
        <v>46</v>
      </c>
      <c r="E14" s="54" t="s">
        <v>47</v>
      </c>
      <c r="F14" s="54" t="s">
        <v>46</v>
      </c>
      <c r="G14" s="54" t="s">
        <v>47</v>
      </c>
      <c r="H14" s="54" t="s">
        <v>46</v>
      </c>
      <c r="I14" s="54" t="s">
        <v>47</v>
      </c>
      <c r="J14" s="54" t="s">
        <v>46</v>
      </c>
      <c r="K14" s="54" t="s">
        <v>47</v>
      </c>
      <c r="L14" s="54" t="s">
        <v>46</v>
      </c>
      <c r="M14" s="54" t="s">
        <v>47</v>
      </c>
      <c r="N14" s="54" t="s">
        <v>46</v>
      </c>
      <c r="O14" s="55" t="s">
        <v>47</v>
      </c>
    </row>
    <row r="15" spans="1:15" ht="24.75" customHeight="1">
      <c r="A15" s="4" t="s">
        <v>0</v>
      </c>
      <c r="B15" s="41">
        <v>2</v>
      </c>
      <c r="C15" s="41" t="s">
        <v>1</v>
      </c>
      <c r="D15" s="41">
        <v>8</v>
      </c>
      <c r="E15" s="41">
        <v>149</v>
      </c>
      <c r="F15" s="41">
        <v>3</v>
      </c>
      <c r="G15" s="41">
        <v>49</v>
      </c>
      <c r="H15" s="41">
        <v>0</v>
      </c>
      <c r="I15" s="41">
        <v>0</v>
      </c>
      <c r="J15" s="41">
        <v>4</v>
      </c>
      <c r="K15" s="41">
        <v>66</v>
      </c>
      <c r="L15" s="41">
        <v>0</v>
      </c>
      <c r="M15" s="41">
        <v>0</v>
      </c>
      <c r="N15" s="41">
        <v>5</v>
      </c>
      <c r="O15" s="42">
        <v>86</v>
      </c>
    </row>
    <row r="16" spans="1:15" ht="24.75" customHeight="1">
      <c r="A16" s="40" t="s">
        <v>76</v>
      </c>
      <c r="B16" s="43">
        <v>3</v>
      </c>
      <c r="C16" s="43">
        <v>52</v>
      </c>
      <c r="D16" s="43">
        <v>7</v>
      </c>
      <c r="E16" s="43">
        <v>121</v>
      </c>
      <c r="F16" s="43">
        <v>3</v>
      </c>
      <c r="G16" s="43">
        <v>51</v>
      </c>
      <c r="H16" s="43">
        <v>0</v>
      </c>
      <c r="I16" s="43">
        <v>0</v>
      </c>
      <c r="J16" s="43">
        <v>4</v>
      </c>
      <c r="K16" s="43">
        <v>68</v>
      </c>
      <c r="L16" s="43">
        <v>0</v>
      </c>
      <c r="M16" s="43">
        <v>0</v>
      </c>
      <c r="N16" s="43">
        <v>5</v>
      </c>
      <c r="O16" s="44">
        <v>77</v>
      </c>
    </row>
    <row r="17" spans="1:15" ht="24.75" customHeight="1">
      <c r="A17" s="40" t="s">
        <v>115</v>
      </c>
      <c r="B17" s="43">
        <v>4</v>
      </c>
      <c r="C17" s="43">
        <v>64</v>
      </c>
      <c r="D17" s="43">
        <v>7</v>
      </c>
      <c r="E17" s="43">
        <v>142</v>
      </c>
      <c r="F17" s="43">
        <v>4</v>
      </c>
      <c r="G17" s="43">
        <v>67</v>
      </c>
      <c r="H17" s="43">
        <v>0</v>
      </c>
      <c r="I17" s="43">
        <v>0</v>
      </c>
      <c r="J17" s="43">
        <v>3</v>
      </c>
      <c r="K17" s="43">
        <v>61</v>
      </c>
      <c r="L17" s="43">
        <v>0</v>
      </c>
      <c r="M17" s="43">
        <v>0</v>
      </c>
      <c r="N17" s="43">
        <v>6</v>
      </c>
      <c r="O17" s="44">
        <v>103</v>
      </c>
    </row>
    <row r="18" spans="1:15" ht="24.75" customHeight="1">
      <c r="A18" s="40" t="s">
        <v>117</v>
      </c>
      <c r="B18" s="43">
        <v>5</v>
      </c>
      <c r="C18" s="43">
        <v>76</v>
      </c>
      <c r="D18" s="43">
        <v>7</v>
      </c>
      <c r="E18" s="43">
        <v>125</v>
      </c>
      <c r="F18" s="43">
        <v>5</v>
      </c>
      <c r="G18" s="43">
        <v>70</v>
      </c>
      <c r="H18" s="43">
        <v>0</v>
      </c>
      <c r="I18" s="43">
        <v>0</v>
      </c>
      <c r="J18" s="43">
        <v>2</v>
      </c>
      <c r="K18" s="43" t="s">
        <v>1</v>
      </c>
      <c r="L18" s="43">
        <v>1</v>
      </c>
      <c r="M18" s="43" t="s">
        <v>1</v>
      </c>
      <c r="N18" s="43">
        <v>7</v>
      </c>
      <c r="O18" s="44">
        <v>141</v>
      </c>
    </row>
    <row r="19" spans="1:15" ht="24.75" customHeight="1">
      <c r="A19" s="40" t="s">
        <v>133</v>
      </c>
      <c r="B19" s="43">
        <v>5</v>
      </c>
      <c r="C19" s="43">
        <v>79</v>
      </c>
      <c r="D19" s="43">
        <v>7</v>
      </c>
      <c r="E19" s="41" t="s">
        <v>1</v>
      </c>
      <c r="F19" s="43">
        <v>5</v>
      </c>
      <c r="G19" s="43">
        <v>73</v>
      </c>
      <c r="H19" s="43">
        <v>0</v>
      </c>
      <c r="I19" s="43">
        <v>0</v>
      </c>
      <c r="J19" s="43">
        <v>2</v>
      </c>
      <c r="K19" s="43" t="s">
        <v>1</v>
      </c>
      <c r="L19" s="43">
        <v>0</v>
      </c>
      <c r="M19" s="43">
        <v>0</v>
      </c>
      <c r="N19" s="43">
        <v>10</v>
      </c>
      <c r="O19" s="44">
        <v>201</v>
      </c>
    </row>
    <row r="20" spans="1:15" ht="24.75" customHeight="1">
      <c r="A20" s="40" t="s">
        <v>178</v>
      </c>
      <c r="B20" s="43">
        <v>4</v>
      </c>
      <c r="C20" s="43">
        <v>78</v>
      </c>
      <c r="D20" s="43">
        <v>6</v>
      </c>
      <c r="E20" s="41">
        <v>109</v>
      </c>
      <c r="F20" s="43">
        <v>4</v>
      </c>
      <c r="G20" s="43">
        <v>56</v>
      </c>
      <c r="H20" s="43">
        <v>0</v>
      </c>
      <c r="I20" s="43">
        <v>0</v>
      </c>
      <c r="J20" s="43">
        <v>2</v>
      </c>
      <c r="K20" s="43" t="s">
        <v>1</v>
      </c>
      <c r="L20" s="43">
        <v>1</v>
      </c>
      <c r="M20" s="43" t="s">
        <v>1</v>
      </c>
      <c r="N20" s="43">
        <v>12</v>
      </c>
      <c r="O20" s="44">
        <v>256</v>
      </c>
    </row>
    <row r="21" spans="1:1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35.25" customHeight="1">
      <c r="A22" s="99" t="s">
        <v>38</v>
      </c>
      <c r="B22" s="98" t="s">
        <v>55</v>
      </c>
      <c r="C22" s="99"/>
      <c r="D22" s="98" t="s">
        <v>56</v>
      </c>
      <c r="E22" s="99"/>
      <c r="F22" s="98" t="s">
        <v>57</v>
      </c>
      <c r="G22" s="99"/>
      <c r="H22" s="104" t="s">
        <v>58</v>
      </c>
      <c r="I22" s="105"/>
      <c r="J22" s="98" t="s">
        <v>59</v>
      </c>
      <c r="K22" s="99"/>
      <c r="L22" s="98" t="s">
        <v>60</v>
      </c>
      <c r="M22" s="99"/>
      <c r="N22" s="98" t="s">
        <v>61</v>
      </c>
      <c r="O22" s="100"/>
    </row>
    <row r="23" spans="1:15" ht="31.5" customHeight="1">
      <c r="A23" s="101"/>
      <c r="B23" s="54" t="s">
        <v>46</v>
      </c>
      <c r="C23" s="54" t="s">
        <v>47</v>
      </c>
      <c r="D23" s="54" t="s">
        <v>46</v>
      </c>
      <c r="E23" s="54" t="s">
        <v>47</v>
      </c>
      <c r="F23" s="54" t="s">
        <v>46</v>
      </c>
      <c r="G23" s="54" t="s">
        <v>47</v>
      </c>
      <c r="H23" s="54" t="s">
        <v>46</v>
      </c>
      <c r="I23" s="54" t="s">
        <v>47</v>
      </c>
      <c r="J23" s="54" t="s">
        <v>46</v>
      </c>
      <c r="K23" s="54" t="s">
        <v>47</v>
      </c>
      <c r="L23" s="54" t="s">
        <v>46</v>
      </c>
      <c r="M23" s="54" t="s">
        <v>47</v>
      </c>
      <c r="N23" s="54" t="s">
        <v>46</v>
      </c>
      <c r="O23" s="55" t="s">
        <v>47</v>
      </c>
    </row>
    <row r="24" spans="1:15" ht="24.75" customHeight="1">
      <c r="A24" s="4" t="s">
        <v>0</v>
      </c>
      <c r="B24" s="41">
        <v>3</v>
      </c>
      <c r="C24" s="41">
        <v>31</v>
      </c>
      <c r="D24" s="41">
        <v>11</v>
      </c>
      <c r="E24" s="41">
        <v>357</v>
      </c>
      <c r="F24" s="41">
        <v>55</v>
      </c>
      <c r="G24" s="41">
        <v>990</v>
      </c>
      <c r="H24" s="41">
        <v>0</v>
      </c>
      <c r="I24" s="41">
        <v>0</v>
      </c>
      <c r="J24" s="41">
        <v>9</v>
      </c>
      <c r="K24" s="41">
        <v>127</v>
      </c>
      <c r="L24" s="41">
        <v>4</v>
      </c>
      <c r="M24" s="41">
        <v>124</v>
      </c>
      <c r="N24" s="41">
        <v>32</v>
      </c>
      <c r="O24" s="42">
        <v>729</v>
      </c>
    </row>
    <row r="25" spans="1:15" ht="24.75" customHeight="1">
      <c r="A25" s="40" t="s">
        <v>76</v>
      </c>
      <c r="B25" s="43">
        <v>2</v>
      </c>
      <c r="C25" s="43" t="s">
        <v>1</v>
      </c>
      <c r="D25" s="43">
        <v>9</v>
      </c>
      <c r="E25" s="43">
        <v>274</v>
      </c>
      <c r="F25" s="43">
        <v>49</v>
      </c>
      <c r="G25" s="43">
        <v>888</v>
      </c>
      <c r="H25" s="43">
        <v>0</v>
      </c>
      <c r="I25" s="43">
        <v>0</v>
      </c>
      <c r="J25" s="43">
        <v>7</v>
      </c>
      <c r="K25" s="43">
        <v>107</v>
      </c>
      <c r="L25" s="43">
        <v>4</v>
      </c>
      <c r="M25" s="43">
        <v>85</v>
      </c>
      <c r="N25" s="43">
        <v>30</v>
      </c>
      <c r="O25" s="44">
        <v>714</v>
      </c>
    </row>
    <row r="26" spans="1:15" ht="24.75" customHeight="1">
      <c r="A26" s="40" t="s">
        <v>115</v>
      </c>
      <c r="B26" s="43">
        <v>0</v>
      </c>
      <c r="C26" s="43">
        <v>0</v>
      </c>
      <c r="D26" s="43">
        <v>9</v>
      </c>
      <c r="E26" s="43">
        <v>292</v>
      </c>
      <c r="F26" s="43">
        <v>47</v>
      </c>
      <c r="G26" s="43">
        <v>861</v>
      </c>
      <c r="H26" s="43">
        <v>0</v>
      </c>
      <c r="I26" s="43">
        <v>0</v>
      </c>
      <c r="J26" s="43">
        <v>7</v>
      </c>
      <c r="K26" s="43">
        <v>117</v>
      </c>
      <c r="L26" s="43">
        <v>4</v>
      </c>
      <c r="M26" s="43">
        <v>96</v>
      </c>
      <c r="N26" s="43">
        <v>27</v>
      </c>
      <c r="O26" s="44">
        <v>715</v>
      </c>
    </row>
    <row r="27" spans="1:15" ht="24.75" customHeight="1">
      <c r="A27" s="40" t="s">
        <v>114</v>
      </c>
      <c r="B27" s="43">
        <v>1</v>
      </c>
      <c r="C27" s="43" t="s">
        <v>1</v>
      </c>
      <c r="D27" s="43">
        <v>12</v>
      </c>
      <c r="E27" s="43">
        <v>336</v>
      </c>
      <c r="F27" s="43">
        <v>54</v>
      </c>
      <c r="G27" s="43">
        <v>950</v>
      </c>
      <c r="H27" s="43">
        <v>1</v>
      </c>
      <c r="I27" s="43" t="s">
        <v>1</v>
      </c>
      <c r="J27" s="43">
        <v>9</v>
      </c>
      <c r="K27" s="43">
        <v>140</v>
      </c>
      <c r="L27" s="43">
        <v>10</v>
      </c>
      <c r="M27" s="43">
        <v>169</v>
      </c>
      <c r="N27" s="43">
        <v>33</v>
      </c>
      <c r="O27" s="44">
        <v>754</v>
      </c>
    </row>
    <row r="28" spans="1:15" ht="24.75" customHeight="1">
      <c r="A28" s="40" t="s">
        <v>133</v>
      </c>
      <c r="B28" s="43">
        <v>3</v>
      </c>
      <c r="C28" s="43" t="s">
        <v>1</v>
      </c>
      <c r="D28" s="43">
        <v>11</v>
      </c>
      <c r="E28" s="43">
        <v>302</v>
      </c>
      <c r="F28" s="43">
        <v>56</v>
      </c>
      <c r="G28" s="43">
        <v>986</v>
      </c>
      <c r="H28" s="43">
        <v>1</v>
      </c>
      <c r="I28" s="43" t="s">
        <v>1</v>
      </c>
      <c r="J28" s="43">
        <v>10</v>
      </c>
      <c r="K28" s="43">
        <v>165</v>
      </c>
      <c r="L28" s="43">
        <v>11</v>
      </c>
      <c r="M28" s="43">
        <v>209</v>
      </c>
      <c r="N28" s="43">
        <v>34</v>
      </c>
      <c r="O28" s="44">
        <v>723</v>
      </c>
    </row>
    <row r="29" spans="1:15" ht="24.75" customHeight="1">
      <c r="A29" s="40" t="s">
        <v>154</v>
      </c>
      <c r="B29" s="43">
        <v>1</v>
      </c>
      <c r="C29" s="43" t="s">
        <v>1</v>
      </c>
      <c r="D29" s="43">
        <v>10</v>
      </c>
      <c r="E29" s="43">
        <v>282</v>
      </c>
      <c r="F29" s="43">
        <v>52</v>
      </c>
      <c r="G29" s="43">
        <v>959</v>
      </c>
      <c r="H29" s="43" t="s">
        <v>1</v>
      </c>
      <c r="I29" s="43" t="s">
        <v>1</v>
      </c>
      <c r="J29" s="43">
        <v>13</v>
      </c>
      <c r="K29" s="43">
        <v>187</v>
      </c>
      <c r="L29" s="43">
        <v>9</v>
      </c>
      <c r="M29" s="43">
        <v>251</v>
      </c>
      <c r="N29" s="43">
        <v>29</v>
      </c>
      <c r="O29" s="44">
        <v>699</v>
      </c>
    </row>
    <row r="30" spans="1:15" ht="19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33" customHeight="1">
      <c r="A31" s="99" t="s">
        <v>38</v>
      </c>
      <c r="B31" s="98" t="s">
        <v>62</v>
      </c>
      <c r="C31" s="100"/>
      <c r="D31" s="106" t="s">
        <v>63</v>
      </c>
      <c r="E31" s="107"/>
      <c r="F31" s="98" t="s">
        <v>64</v>
      </c>
      <c r="G31" s="100"/>
      <c r="H31" s="106" t="s">
        <v>65</v>
      </c>
      <c r="I31" s="107"/>
      <c r="J31" s="3"/>
      <c r="K31" s="3"/>
      <c r="L31" s="3"/>
      <c r="M31" s="3"/>
      <c r="N31" s="3"/>
      <c r="O31" s="3"/>
    </row>
    <row r="32" spans="1:15" ht="31.5" customHeight="1">
      <c r="A32" s="101"/>
      <c r="B32" s="54" t="s">
        <v>46</v>
      </c>
      <c r="C32" s="55" t="s">
        <v>47</v>
      </c>
      <c r="D32" s="54" t="s">
        <v>46</v>
      </c>
      <c r="E32" s="55" t="s">
        <v>47</v>
      </c>
      <c r="F32" s="54" t="s">
        <v>46</v>
      </c>
      <c r="G32" s="55" t="s">
        <v>47</v>
      </c>
      <c r="H32" s="54" t="s">
        <v>46</v>
      </c>
      <c r="I32" s="55" t="s">
        <v>47</v>
      </c>
      <c r="J32" s="1"/>
      <c r="K32" s="1"/>
      <c r="L32" s="1"/>
      <c r="M32" s="1"/>
      <c r="N32" s="1"/>
      <c r="O32" s="1"/>
    </row>
    <row r="33" spans="1:15" ht="24.75" customHeight="1">
      <c r="A33" s="4" t="s">
        <v>0</v>
      </c>
      <c r="B33" s="41">
        <v>6</v>
      </c>
      <c r="C33" s="42">
        <v>417</v>
      </c>
      <c r="D33" s="41">
        <v>2</v>
      </c>
      <c r="E33" s="42" t="s">
        <v>1</v>
      </c>
      <c r="F33" s="41">
        <v>0</v>
      </c>
      <c r="G33" s="42">
        <v>0</v>
      </c>
      <c r="H33" s="41">
        <v>0</v>
      </c>
      <c r="I33" s="42">
        <v>0</v>
      </c>
      <c r="J33" s="2"/>
      <c r="K33" s="2"/>
      <c r="L33" s="2"/>
      <c r="M33" s="2"/>
      <c r="N33" s="2"/>
      <c r="O33" s="2"/>
    </row>
    <row r="34" spans="1:15" ht="24.75" customHeight="1">
      <c r="A34" s="40" t="s">
        <v>76</v>
      </c>
      <c r="B34" s="43">
        <v>7</v>
      </c>
      <c r="C34" s="44">
        <v>595</v>
      </c>
      <c r="D34" s="43">
        <v>2</v>
      </c>
      <c r="E34" s="44" t="s">
        <v>1</v>
      </c>
      <c r="F34" s="43">
        <v>1</v>
      </c>
      <c r="G34" s="44" t="s">
        <v>1</v>
      </c>
      <c r="H34" s="43">
        <v>0</v>
      </c>
      <c r="I34" s="44">
        <v>0</v>
      </c>
      <c r="J34" s="1"/>
      <c r="K34" s="1"/>
      <c r="L34" s="1"/>
      <c r="M34" s="1"/>
      <c r="N34" s="1"/>
      <c r="O34" s="1"/>
    </row>
    <row r="35" spans="1:15" ht="24.75" customHeight="1">
      <c r="A35" s="40" t="s">
        <v>115</v>
      </c>
      <c r="B35" s="43">
        <v>11</v>
      </c>
      <c r="C35" s="44">
        <v>653</v>
      </c>
      <c r="D35" s="43">
        <v>2</v>
      </c>
      <c r="E35" s="44" t="s">
        <v>1</v>
      </c>
      <c r="F35" s="43">
        <v>1</v>
      </c>
      <c r="G35" s="44" t="s">
        <v>1</v>
      </c>
      <c r="H35" s="43">
        <v>1</v>
      </c>
      <c r="I35" s="42" t="s">
        <v>1</v>
      </c>
      <c r="J35" s="1"/>
      <c r="K35" s="1"/>
      <c r="L35" s="1"/>
      <c r="M35" s="1"/>
      <c r="N35" s="1"/>
      <c r="O35" s="1"/>
    </row>
    <row r="36" spans="1:15" ht="24.75" customHeight="1">
      <c r="A36" s="40" t="s">
        <v>114</v>
      </c>
      <c r="B36" s="43">
        <v>11</v>
      </c>
      <c r="C36" s="44">
        <v>485</v>
      </c>
      <c r="D36" s="43">
        <v>2</v>
      </c>
      <c r="E36" s="44" t="s">
        <v>1</v>
      </c>
      <c r="F36" s="43">
        <v>3</v>
      </c>
      <c r="G36" s="44">
        <v>41</v>
      </c>
      <c r="H36" s="43">
        <v>2</v>
      </c>
      <c r="I36" s="44" t="s">
        <v>1</v>
      </c>
      <c r="J36" s="1"/>
      <c r="K36" s="1"/>
      <c r="L36" s="1"/>
      <c r="M36" s="1"/>
      <c r="N36" s="1"/>
      <c r="O36" s="1"/>
    </row>
    <row r="37" spans="1:15" ht="24.75" customHeight="1">
      <c r="A37" s="40" t="s">
        <v>133</v>
      </c>
      <c r="B37" s="43">
        <v>11</v>
      </c>
      <c r="C37" s="44">
        <v>524</v>
      </c>
      <c r="D37" s="43">
        <v>2</v>
      </c>
      <c r="E37" s="44" t="s">
        <v>1</v>
      </c>
      <c r="F37" s="43">
        <v>3</v>
      </c>
      <c r="G37" s="44">
        <v>60</v>
      </c>
      <c r="H37" s="43">
        <v>1</v>
      </c>
      <c r="I37" s="44" t="s">
        <v>1</v>
      </c>
      <c r="J37" s="1"/>
      <c r="K37" s="1"/>
      <c r="L37" s="1"/>
      <c r="M37" s="1"/>
      <c r="N37" s="1"/>
      <c r="O37" s="1"/>
    </row>
    <row r="38" spans="1:15" ht="24.75" customHeight="1">
      <c r="A38" s="40" t="s">
        <v>154</v>
      </c>
      <c r="B38" s="43">
        <v>12</v>
      </c>
      <c r="C38" s="44">
        <v>471</v>
      </c>
      <c r="D38" s="43">
        <v>1</v>
      </c>
      <c r="E38" s="44" t="s">
        <v>1</v>
      </c>
      <c r="F38" s="43">
        <v>2</v>
      </c>
      <c r="G38" s="44" t="s">
        <v>1</v>
      </c>
      <c r="H38" s="43" t="s">
        <v>1</v>
      </c>
      <c r="I38" s="44" t="s">
        <v>1</v>
      </c>
      <c r="J38" s="1"/>
      <c r="K38" s="1"/>
      <c r="L38" s="1"/>
      <c r="M38" s="1"/>
      <c r="N38" s="1"/>
      <c r="O38" s="1"/>
    </row>
    <row r="39" spans="1:15" ht="20.25" customHeight="1">
      <c r="A39" s="36" t="s">
        <v>134</v>
      </c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  <c r="M39" s="7"/>
      <c r="N39" s="7"/>
      <c r="O39" s="7"/>
    </row>
    <row r="40" spans="1:15" ht="20.25" customHeight="1">
      <c r="A40" s="1" t="s">
        <v>75</v>
      </c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</row>
    <row r="41" ht="13.5">
      <c r="A41" s="47"/>
    </row>
  </sheetData>
  <sheetProtection/>
  <mergeCells count="31">
    <mergeCell ref="H31:I31"/>
    <mergeCell ref="A31:A32"/>
    <mergeCell ref="B31:C31"/>
    <mergeCell ref="D31:E31"/>
    <mergeCell ref="F31:G31"/>
    <mergeCell ref="H22:I22"/>
    <mergeCell ref="J22:K22"/>
    <mergeCell ref="L22:M22"/>
    <mergeCell ref="N22:O22"/>
    <mergeCell ref="A22:A23"/>
    <mergeCell ref="B22:C22"/>
    <mergeCell ref="D22:E22"/>
    <mergeCell ref="F22:G22"/>
    <mergeCell ref="A13:A14"/>
    <mergeCell ref="B13:C13"/>
    <mergeCell ref="D13:E13"/>
    <mergeCell ref="F13:G13"/>
    <mergeCell ref="A1:O1"/>
    <mergeCell ref="A3:O3"/>
    <mergeCell ref="A4:A5"/>
    <mergeCell ref="B4:C4"/>
    <mergeCell ref="D4:E4"/>
    <mergeCell ref="F4:G4"/>
    <mergeCell ref="H4:I4"/>
    <mergeCell ref="J4:K4"/>
    <mergeCell ref="L4:M4"/>
    <mergeCell ref="N4:O4"/>
    <mergeCell ref="H13:I13"/>
    <mergeCell ref="J13:K13"/>
    <mergeCell ref="L13:M13"/>
    <mergeCell ref="N13:O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I20" sqref="I20"/>
    </sheetView>
  </sheetViews>
  <sheetFormatPr defaultColWidth="8.88671875" defaultRowHeight="13.5"/>
  <cols>
    <col min="2" max="2" width="7.5546875" style="0" customWidth="1"/>
    <col min="3" max="3" width="9.77734375" style="0" customWidth="1"/>
    <col min="4" max="4" width="8.5546875" style="0" customWidth="1"/>
    <col min="5" max="5" width="10.88671875" style="0" customWidth="1"/>
    <col min="6" max="6" width="7.99609375" style="0" customWidth="1"/>
    <col min="7" max="7" width="9.3359375" style="0" customWidth="1"/>
    <col min="8" max="8" width="7.4453125" style="0" customWidth="1"/>
    <col min="9" max="10" width="8.99609375" style="0" bestFit="1" customWidth="1"/>
    <col min="11" max="11" width="9.88671875" style="0" bestFit="1" customWidth="1"/>
  </cols>
  <sheetData>
    <row r="1" spans="1:11" s="34" customFormat="1" ht="20.25" customHeight="1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33"/>
      <c r="K1" s="33"/>
    </row>
    <row r="2" spans="1:11" ht="15" customHeight="1">
      <c r="A2" s="14"/>
      <c r="B2" s="14"/>
      <c r="C2" s="14"/>
      <c r="D2" s="14"/>
      <c r="E2" s="14"/>
      <c r="F2" s="14"/>
      <c r="G2" s="14"/>
      <c r="H2" s="14"/>
      <c r="I2" s="14"/>
      <c r="J2" s="1"/>
      <c r="K2" s="1"/>
    </row>
    <row r="3" spans="1:11" s="17" customFormat="1" ht="27" customHeight="1">
      <c r="A3" s="112" t="s">
        <v>87</v>
      </c>
      <c r="B3" s="111" t="s">
        <v>91</v>
      </c>
      <c r="C3" s="111" t="s">
        <v>88</v>
      </c>
      <c r="D3" s="108" t="s">
        <v>89</v>
      </c>
      <c r="E3" s="113" t="s">
        <v>90</v>
      </c>
      <c r="F3" s="56"/>
      <c r="G3" s="113" t="s">
        <v>86</v>
      </c>
      <c r="H3" s="57"/>
      <c r="I3" s="111" t="s">
        <v>68</v>
      </c>
      <c r="J3" s="110" t="s">
        <v>69</v>
      </c>
      <c r="K3" s="108" t="s">
        <v>70</v>
      </c>
    </row>
    <row r="4" spans="1:11" s="17" customFormat="1" ht="27" customHeight="1">
      <c r="A4" s="112"/>
      <c r="B4" s="111"/>
      <c r="C4" s="111"/>
      <c r="D4" s="111"/>
      <c r="E4" s="114"/>
      <c r="F4" s="58" t="s">
        <v>71</v>
      </c>
      <c r="G4" s="114"/>
      <c r="H4" s="58" t="s">
        <v>72</v>
      </c>
      <c r="I4" s="111"/>
      <c r="J4" s="111"/>
      <c r="K4" s="109"/>
    </row>
    <row r="5" spans="1:11" ht="27" customHeight="1">
      <c r="A5" s="4" t="s">
        <v>0</v>
      </c>
      <c r="B5" s="9">
        <v>1</v>
      </c>
      <c r="C5" s="9" t="s">
        <v>73</v>
      </c>
      <c r="D5" s="11">
        <v>862</v>
      </c>
      <c r="E5" s="11">
        <v>732</v>
      </c>
      <c r="F5" s="11">
        <v>732</v>
      </c>
      <c r="G5" s="11">
        <v>124</v>
      </c>
      <c r="H5" s="10" t="s">
        <v>74</v>
      </c>
      <c r="I5" s="11">
        <v>6118</v>
      </c>
      <c r="J5" s="11">
        <v>5937</v>
      </c>
      <c r="K5" s="12">
        <v>294885</v>
      </c>
    </row>
    <row r="6" spans="1:11" ht="27" customHeight="1">
      <c r="A6" s="24" t="s">
        <v>76</v>
      </c>
      <c r="B6" s="26">
        <v>1</v>
      </c>
      <c r="C6" s="26" t="s">
        <v>73</v>
      </c>
      <c r="D6" s="27">
        <v>862</v>
      </c>
      <c r="E6" s="27">
        <v>732</v>
      </c>
      <c r="F6" s="27">
        <v>732</v>
      </c>
      <c r="G6" s="27">
        <v>126</v>
      </c>
      <c r="H6" s="28">
        <v>98</v>
      </c>
      <c r="I6" s="27">
        <v>6101</v>
      </c>
      <c r="J6" s="27">
        <v>6141</v>
      </c>
      <c r="K6" s="29">
        <v>28118</v>
      </c>
    </row>
    <row r="7" spans="1:11" ht="27" customHeight="1">
      <c r="A7" s="25" t="s">
        <v>103</v>
      </c>
      <c r="B7" s="25">
        <v>1</v>
      </c>
      <c r="C7" s="25" t="s">
        <v>73</v>
      </c>
      <c r="D7" s="30">
        <v>862</v>
      </c>
      <c r="E7" s="30">
        <v>732</v>
      </c>
      <c r="F7" s="30">
        <v>732</v>
      </c>
      <c r="G7" s="30">
        <v>126</v>
      </c>
      <c r="H7" s="31">
        <v>98.4</v>
      </c>
      <c r="I7" s="30">
        <v>6143</v>
      </c>
      <c r="J7" s="30">
        <v>6898</v>
      </c>
      <c r="K7" s="35">
        <v>315255</v>
      </c>
    </row>
    <row r="8" spans="1:11" ht="27" customHeight="1">
      <c r="A8" s="25" t="s">
        <v>114</v>
      </c>
      <c r="B8" s="25">
        <v>1</v>
      </c>
      <c r="C8" s="25" t="s">
        <v>73</v>
      </c>
      <c r="D8" s="30">
        <v>862</v>
      </c>
      <c r="E8" s="30">
        <v>732</v>
      </c>
      <c r="F8" s="30">
        <v>732</v>
      </c>
      <c r="G8" s="30">
        <v>126</v>
      </c>
      <c r="H8" s="31">
        <v>100</v>
      </c>
      <c r="I8" s="30">
        <v>6288</v>
      </c>
      <c r="J8" s="30">
        <v>7661</v>
      </c>
      <c r="K8" s="35">
        <v>364735</v>
      </c>
    </row>
    <row r="9" spans="1:11" ht="27" customHeight="1">
      <c r="A9" s="25" t="s">
        <v>133</v>
      </c>
      <c r="B9" s="25">
        <v>1</v>
      </c>
      <c r="C9" s="25" t="s">
        <v>73</v>
      </c>
      <c r="D9" s="30">
        <v>846</v>
      </c>
      <c r="E9" s="30">
        <v>716</v>
      </c>
      <c r="F9" s="30">
        <v>716</v>
      </c>
      <c r="G9" s="30">
        <v>127</v>
      </c>
      <c r="H9" s="31">
        <v>100</v>
      </c>
      <c r="I9" s="30">
        <v>6391</v>
      </c>
      <c r="J9" s="30">
        <v>7794</v>
      </c>
      <c r="K9" s="35">
        <v>380550</v>
      </c>
    </row>
    <row r="10" spans="1:11" ht="27" customHeight="1">
      <c r="A10" s="25" t="s">
        <v>178</v>
      </c>
      <c r="B10" s="25">
        <v>1</v>
      </c>
      <c r="C10" s="25" t="s">
        <v>73</v>
      </c>
      <c r="D10" s="30">
        <v>846</v>
      </c>
      <c r="E10" s="30">
        <v>716</v>
      </c>
      <c r="F10" s="30">
        <v>598</v>
      </c>
      <c r="G10" s="30">
        <v>125</v>
      </c>
      <c r="H10" s="31">
        <v>99</v>
      </c>
      <c r="I10" s="30">
        <v>6460</v>
      </c>
      <c r="J10" s="30">
        <v>8733</v>
      </c>
      <c r="K10" s="35">
        <v>378689</v>
      </c>
    </row>
    <row r="11" spans="1:11" ht="20.25" customHeight="1">
      <c r="A11" s="36" t="s">
        <v>179</v>
      </c>
      <c r="B11" s="18"/>
      <c r="C11" s="19"/>
      <c r="D11" s="18"/>
      <c r="E11" s="18"/>
      <c r="F11" s="13"/>
      <c r="G11" s="13"/>
      <c r="H11" s="13"/>
      <c r="I11" s="13"/>
      <c r="J11" s="1"/>
      <c r="K11" s="1"/>
    </row>
    <row r="12" spans="1:11" ht="20.25" customHeight="1">
      <c r="A12" s="20" t="s">
        <v>92</v>
      </c>
      <c r="B12" s="18"/>
      <c r="C12" s="19"/>
      <c r="D12" s="18"/>
      <c r="E12" s="18"/>
      <c r="F12" s="2"/>
      <c r="G12" s="2"/>
      <c r="H12" s="2"/>
      <c r="I12" s="2"/>
      <c r="J12" s="2"/>
      <c r="K12" s="2"/>
    </row>
    <row r="14" spans="4:12" ht="13.5">
      <c r="D14" s="52"/>
      <c r="E14" s="52"/>
      <c r="F14" s="52"/>
      <c r="G14" s="52"/>
      <c r="H14" s="52"/>
      <c r="I14" s="52"/>
      <c r="J14" s="52"/>
      <c r="K14" s="52"/>
      <c r="L14" s="52"/>
    </row>
  </sheetData>
  <sheetProtection/>
  <mergeCells count="10">
    <mergeCell ref="K3:K4"/>
    <mergeCell ref="J3:J4"/>
    <mergeCell ref="A1:I1"/>
    <mergeCell ref="A3:A4"/>
    <mergeCell ref="B3:B4"/>
    <mergeCell ref="C3:C4"/>
    <mergeCell ref="I3:I4"/>
    <mergeCell ref="D3:D4"/>
    <mergeCell ref="E3:E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0" sqref="E10"/>
    </sheetView>
  </sheetViews>
  <sheetFormatPr defaultColWidth="8.88671875" defaultRowHeight="13.5"/>
  <cols>
    <col min="1" max="1" width="12.6640625" style="23" customWidth="1"/>
    <col min="2" max="5" width="14.77734375" style="23" customWidth="1"/>
    <col min="6" max="16384" width="8.88671875" style="23" customWidth="1"/>
  </cols>
  <sheetData>
    <row r="1" spans="1:5" s="116" customFormat="1" ht="20.25" customHeight="1">
      <c r="A1" s="115" t="s">
        <v>105</v>
      </c>
      <c r="B1" s="115"/>
      <c r="C1" s="115"/>
      <c r="D1" s="115"/>
      <c r="E1" s="115"/>
    </row>
    <row r="2" s="21" customFormat="1" ht="15" customHeight="1"/>
    <row r="3" s="21" customFormat="1" ht="20.25" customHeight="1">
      <c r="A3" s="21" t="s">
        <v>106</v>
      </c>
    </row>
    <row r="4" spans="1:5" s="119" customFormat="1" ht="24.75" customHeight="1">
      <c r="A4" s="117" t="s">
        <v>67</v>
      </c>
      <c r="B4" s="117" t="s">
        <v>93</v>
      </c>
      <c r="C4" s="85" t="s">
        <v>94</v>
      </c>
      <c r="D4" s="118"/>
      <c r="E4" s="118"/>
    </row>
    <row r="5" spans="1:5" s="123" customFormat="1" ht="24.75" customHeight="1">
      <c r="A5" s="120"/>
      <c r="B5" s="120"/>
      <c r="C5" s="121" t="s">
        <v>95</v>
      </c>
      <c r="D5" s="121" t="s">
        <v>96</v>
      </c>
      <c r="E5" s="122" t="s">
        <v>97</v>
      </c>
    </row>
    <row r="6" spans="1:5" s="119" customFormat="1" ht="32.25" customHeight="1">
      <c r="A6" s="38" t="s">
        <v>98</v>
      </c>
      <c r="B6" s="38" t="s">
        <v>145</v>
      </c>
      <c r="C6" s="38" t="s">
        <v>146</v>
      </c>
      <c r="D6" s="38" t="s">
        <v>151</v>
      </c>
      <c r="E6" s="39" t="s">
        <v>150</v>
      </c>
    </row>
    <row r="7" spans="1:5" s="119" customFormat="1" ht="32.25" customHeight="1">
      <c r="A7" s="38" t="s">
        <v>113</v>
      </c>
      <c r="B7" s="48" t="s">
        <v>144</v>
      </c>
      <c r="C7" s="48" t="s">
        <v>147</v>
      </c>
      <c r="D7" s="48" t="s">
        <v>152</v>
      </c>
      <c r="E7" s="49" t="s">
        <v>153</v>
      </c>
    </row>
    <row r="8" spans="1:5" s="119" customFormat="1" ht="32.25" customHeight="1">
      <c r="A8" s="38" t="s">
        <v>133</v>
      </c>
      <c r="B8" s="48" t="s">
        <v>142</v>
      </c>
      <c r="C8" s="48" t="s">
        <v>143</v>
      </c>
      <c r="D8" s="48" t="s">
        <v>148</v>
      </c>
      <c r="E8" s="49" t="s">
        <v>149</v>
      </c>
    </row>
    <row r="9" spans="1:5" s="119" customFormat="1" ht="32.25" customHeight="1">
      <c r="A9" s="38" t="s">
        <v>180</v>
      </c>
      <c r="B9" s="48" t="s">
        <v>181</v>
      </c>
      <c r="C9" s="48" t="s">
        <v>182</v>
      </c>
      <c r="D9" s="48" t="s">
        <v>183</v>
      </c>
      <c r="E9" s="49" t="s">
        <v>184</v>
      </c>
    </row>
    <row r="10" spans="1:5" s="119" customFormat="1" ht="15" customHeight="1">
      <c r="A10" s="37"/>
      <c r="B10" s="37"/>
      <c r="C10" s="37"/>
      <c r="D10" s="37"/>
      <c r="E10" s="37"/>
    </row>
    <row r="11" ht="20.25" customHeight="1">
      <c r="A11" s="62" t="s">
        <v>134</v>
      </c>
    </row>
    <row r="12" ht="18" customHeight="1">
      <c r="A12" s="124" t="s">
        <v>118</v>
      </c>
    </row>
    <row r="16" spans="2:5" ht="13.5">
      <c r="B16" s="50"/>
      <c r="C16" s="51"/>
      <c r="D16" s="51"/>
      <c r="E16" s="51"/>
    </row>
  </sheetData>
  <sheetProtection/>
  <mergeCells count="4">
    <mergeCell ref="C4:E4"/>
    <mergeCell ref="A4:A5"/>
    <mergeCell ref="B4:B5"/>
    <mergeCell ref="A1:E1"/>
  </mergeCells>
  <printOptions/>
  <pageMargins left="0.87" right="0.6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Owner</cp:lastModifiedBy>
  <cp:lastPrinted>2012-01-14T06:46:27Z</cp:lastPrinted>
  <dcterms:created xsi:type="dcterms:W3CDTF">2009-11-20T08:21:19Z</dcterms:created>
  <dcterms:modified xsi:type="dcterms:W3CDTF">2015-02-11T05:20:19Z</dcterms:modified>
  <cp:category/>
  <cp:version/>
  <cp:contentType/>
  <cp:contentStatus/>
</cp:coreProperties>
</file>