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65" windowHeight="6210" tabRatio="883" firstSheet="2" activeTab="7"/>
  </bookViews>
  <sheets>
    <sheet name="1.업종별" sheetId="1" r:id="rId1"/>
    <sheet name="1.업종별 (2)" sheetId="2" r:id="rId2"/>
    <sheet name="2.종사자규모별" sheetId="3" r:id="rId3"/>
    <sheet name="3.업종별,조직형태별" sheetId="4" r:id="rId4"/>
    <sheet name="4.동별사업체,종사자" sheetId="5" r:id="rId5"/>
    <sheet name="5.종사자규모별" sheetId="6" r:id="rId6"/>
    <sheet name="6.조직형태별" sheetId="7" r:id="rId7"/>
    <sheet name="7.연도별사업체및종사자" sheetId="8" r:id="rId8"/>
  </sheets>
  <definedNames/>
  <calcPr fullCalcOnLoad="1"/>
</workbook>
</file>

<file path=xl/sharedStrings.xml><?xml version="1.0" encoding="utf-8"?>
<sst xmlns="http://schemas.openxmlformats.org/spreadsheetml/2006/main" count="466" uniqueCount="180">
  <si>
    <t>업종별</t>
  </si>
  <si>
    <t>사업체수</t>
  </si>
  <si>
    <t>종사자수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</si>
  <si>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</si>
  <si>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</si>
  <si>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</si>
  <si>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</si>
  <si>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</si>
  <si>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</si>
  <si>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</si>
  <si>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</si>
  <si>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</si>
  <si>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</si>
  <si>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</si>
  <si>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</si>
  <si>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</si>
  <si>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</si>
  <si>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</si>
  <si>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</si>
  <si>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</si>
  <si>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</si>
  <si>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D. 전기.가스.증
   기 및 수도사업</t>
  </si>
  <si>
    <t xml:space="preserve"> N. 사업시설관리 및
    사업지원 서비스업</t>
  </si>
  <si>
    <t xml:space="preserve"> O. 공공행정 국방 
   및  사회보장행정</t>
  </si>
  <si>
    <t xml:space="preserve"> M. 전문 과학 및 
     기술서비스업</t>
  </si>
  <si>
    <t>S</t>
  </si>
  <si>
    <t>T</t>
  </si>
  <si>
    <t>U</t>
  </si>
  <si>
    <t>(단위: 개, 명, %)</t>
  </si>
  <si>
    <t>계</t>
  </si>
  <si>
    <t>업   종   별</t>
  </si>
  <si>
    <t>사업체수</t>
  </si>
  <si>
    <t>종사자수</t>
  </si>
  <si>
    <t xml:space="preserve"> K. 금융  및 
    보  험 업</t>
  </si>
  <si>
    <t>구성비</t>
  </si>
  <si>
    <t xml:space="preserve"> A. 농업, 임업
     어       업</t>
  </si>
  <si>
    <t xml:space="preserve"> L. 부동산업  
    및 임대업 </t>
  </si>
  <si>
    <t xml:space="preserve"> B. 광       업</t>
  </si>
  <si>
    <t xml:space="preserve"> C. 제  조  업</t>
  </si>
  <si>
    <t xml:space="preserve"> E. 하수·폐기물 처
   리 원료재생 및 
   환경 복원업</t>
  </si>
  <si>
    <t xml:space="preserve"> P. 교육서비스업</t>
  </si>
  <si>
    <t xml:space="preserve"> F. 건  설  업</t>
  </si>
  <si>
    <t xml:space="preserve"> Q. 보건업 및 사회
     복지 서비스업</t>
  </si>
  <si>
    <t xml:space="preserve"> G. 도매   및 
    소  매  업</t>
  </si>
  <si>
    <t xml:space="preserve"> R. 예술.스포츠 및 
   여가관련 서비스업</t>
  </si>
  <si>
    <t xml:space="preserve"> H. 운  수  업</t>
  </si>
  <si>
    <t xml:space="preserve">구성비 </t>
  </si>
  <si>
    <t xml:space="preserve"> T. 가구내고용활동 및 
  달리 분류되지 않은 
 자가소비 생산활동</t>
  </si>
  <si>
    <t xml:space="preserve"> J. 출판.영상.방송통신 및 정보서비스업</t>
  </si>
  <si>
    <t xml:space="preserve"> U. 국제  및 
     외국기관</t>
  </si>
  <si>
    <t xml:space="preserve">           (단위 : 개, 명, %)</t>
  </si>
  <si>
    <t>구    분</t>
  </si>
  <si>
    <t>5명 미만</t>
  </si>
  <si>
    <t>300명이상</t>
  </si>
  <si>
    <t xml:space="preserve">    전   산   업</t>
  </si>
  <si>
    <t>A. 농업.임업 
    및  어 업</t>
  </si>
  <si>
    <t>B. 광       업</t>
  </si>
  <si>
    <t>C. 제  조  업</t>
  </si>
  <si>
    <t>D.전기.가스.증기
   및  수도 사업</t>
  </si>
  <si>
    <t>E. 하수·폐기물 처리
    원 료 재 생 및 
    환 경 복 원 업</t>
  </si>
  <si>
    <t>F. 건  설   업</t>
  </si>
  <si>
    <t>G. 도  매   및   
    소  매   업</t>
  </si>
  <si>
    <t>H. 운  수   업</t>
  </si>
  <si>
    <t>I. 숙  박    및
   음 식 점 업</t>
  </si>
  <si>
    <t>J. 출판.영상.방송통
 신 및 정보서비스업</t>
  </si>
  <si>
    <t>K. 금융 및 보험업</t>
  </si>
  <si>
    <t>L. 부동산업 및
   임   대   업</t>
  </si>
  <si>
    <t>M. 전문 과학  및
    기술 서비스업</t>
  </si>
  <si>
    <t>N. 사업시설관리 및
  사업지원 서비스업</t>
  </si>
  <si>
    <t>O. 공공행정 국방 
   및 사회보장 행정</t>
  </si>
  <si>
    <t>P. 교육 서비스업</t>
  </si>
  <si>
    <t>Q. 보건업 및 사회
    복지  서비스업</t>
  </si>
  <si>
    <t>R. 예술.스포츠 및 
  여가관련 서비스업</t>
  </si>
  <si>
    <t>S.협회  및  단체 
   수리  및  기타 
   개인 서비스업</t>
  </si>
  <si>
    <t>T. 가구내고용활동 및
  달리 분류되지 않은
  자가소비 생산활동</t>
  </si>
  <si>
    <t>U. 국제 및 외국기관</t>
  </si>
  <si>
    <t xml:space="preserve">             (단위 : 개, 명, %)</t>
  </si>
  <si>
    <t>구    분</t>
  </si>
  <si>
    <t>계</t>
  </si>
  <si>
    <t>개인사업체</t>
  </si>
  <si>
    <t>회사법인</t>
  </si>
  <si>
    <t>비법인단체</t>
  </si>
  <si>
    <t>구성비</t>
  </si>
  <si>
    <t>전   산   업</t>
  </si>
  <si>
    <t>사업체수</t>
  </si>
  <si>
    <t>종사자수</t>
  </si>
  <si>
    <t>-</t>
  </si>
  <si>
    <t>U. 국제 및 외국 
    기관</t>
  </si>
  <si>
    <t>(단위 : 개, 명, %)</t>
  </si>
  <si>
    <t>구        분</t>
  </si>
  <si>
    <t>사  업  체  수</t>
  </si>
  <si>
    <t>종  사  자  수</t>
  </si>
  <si>
    <t>구 성 비</t>
  </si>
  <si>
    <t>5. 동별 종사자규모별 사업체수</t>
  </si>
  <si>
    <t>(단위 : 개, %)</t>
  </si>
  <si>
    <t>동  별</t>
  </si>
  <si>
    <t>계</t>
  </si>
  <si>
    <t>5~19명</t>
  </si>
  <si>
    <t>20~299명</t>
  </si>
  <si>
    <t>300명 이상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</si>
  <si>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</si>
  <si>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</si>
  <si>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</si>
  <si>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</si>
  <si>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</si>
  <si>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</si>
  <si>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</si>
  <si>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</si>
  <si>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</si>
  <si>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</si>
  <si>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</si>
  <si>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</si>
  <si>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</si>
  <si>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</si>
  <si>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</si>
  <si>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(단위 : 개, %)</t>
  </si>
  <si>
    <t>동  별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</si>
  <si>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</si>
  <si>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</si>
  <si>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</si>
  <si>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</si>
  <si>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</si>
  <si>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</si>
  <si>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</si>
  <si>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</si>
  <si>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</si>
  <si>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</si>
  <si>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</si>
  <si>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</si>
  <si>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</si>
  <si>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</si>
  <si>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</si>
  <si>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(단위 : 개,명, %)</t>
  </si>
  <si>
    <t>구    분</t>
  </si>
  <si>
    <t>사  업  체  수</t>
  </si>
  <si>
    <t>종  사  자  수</t>
  </si>
  <si>
    <t>5명~19명</t>
  </si>
  <si>
    <t>20명~299명</t>
  </si>
  <si>
    <t>1. 업종별 사업체수, 종사자수</t>
  </si>
  <si>
    <t>(단위: 개, 명, %)</t>
  </si>
  <si>
    <t>S</t>
  </si>
  <si>
    <t>T</t>
  </si>
  <si>
    <t>U</t>
  </si>
  <si>
    <t>계</t>
  </si>
  <si>
    <t>비산6동</t>
  </si>
  <si>
    <t>평리2동</t>
  </si>
  <si>
    <t>상중이동</t>
  </si>
  <si>
    <t>회사이외법인</t>
  </si>
  <si>
    <t>E. 하수·폐기물 처리
    원 료 재 생 및 
    환 경 복 원 업</t>
  </si>
  <si>
    <t xml:space="preserve"> I. 숙박 및 음식점업</t>
  </si>
  <si>
    <t xml:space="preserve"> S. 협회 및 단체 수리 및 기타 개인서비스업</t>
  </si>
  <si>
    <t xml:space="preserve"> 1. 업종별 사업체수, 종사자수</t>
  </si>
  <si>
    <t xml:space="preserve"> 2.업종별 종사자 규모별 사업체수, 종사자수</t>
  </si>
  <si>
    <t xml:space="preserve"> 3. 업종별  조직형태별 사업체수,종사자수</t>
  </si>
  <si>
    <t xml:space="preserve"> 4. 동별 사업체수, 종사자수</t>
  </si>
  <si>
    <t xml:space="preserve"> 6. 동별 조직형태별 사업체수</t>
  </si>
  <si>
    <t>※ 2015년 &lt;종사자규모별 사업체수 및 종사자수&gt; 결과자료는 경제총조사 자료확정 시점인 2017년 5~6월에 제공.</t>
  </si>
  <si>
    <t xml:space="preserve"> K. 금융  및 
    보 험 업</t>
  </si>
  <si>
    <t xml:space="preserve"> P. 교육서비스업</t>
  </si>
  <si>
    <t xml:space="preserve"> E. 하수·폐기물 처리 원료재생 및  환경 복원업</t>
  </si>
  <si>
    <t xml:space="preserve"> N. 사업시설관리 및 사업지원 서비스업</t>
  </si>
  <si>
    <t xml:space="preserve"> O. 공공행정 국방 및  사회보장행정</t>
  </si>
  <si>
    <t xml:space="preserve"> Q. 보건업 및 사회 복지 서비스업</t>
  </si>
  <si>
    <t xml:space="preserve"> R. 예술.스포츠 및 여가관련 서비스업</t>
  </si>
  <si>
    <t xml:space="preserve"> T. 가구내고용활동 및 달리 분류되지 않은 
 자가소비 생산활동</t>
  </si>
  <si>
    <t xml:space="preserve"> U. 국제 및 외국기관</t>
  </si>
  <si>
    <t xml:space="preserve"> A. 농업, 임업 및 어업   </t>
  </si>
  <si>
    <t xml:space="preserve"> B. 광  업</t>
  </si>
  <si>
    <t xml:space="preserve"> C. 제조업</t>
  </si>
  <si>
    <t xml:space="preserve"> D. 전기.가스.증기 및 수도사업</t>
  </si>
  <si>
    <t xml:space="preserve"> F. 건설업</t>
  </si>
  <si>
    <t xml:space="preserve"> G. 도매   및 소매업</t>
  </si>
  <si>
    <t xml:space="preserve"> H. 운수업</t>
  </si>
  <si>
    <t xml:space="preserve"> K. 금융 및          보험업</t>
  </si>
  <si>
    <t xml:space="preserve"> M. 전문 과학 및 기술서비스업</t>
  </si>
  <si>
    <t>전 산 업</t>
  </si>
  <si>
    <t>비산2·3동</t>
  </si>
  <si>
    <t>내당2·3동</t>
  </si>
  <si>
    <t xml:space="preserve"> 7. 연도별 사업체수 및 종사자수 증감률</t>
  </si>
  <si>
    <t>증 감 률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</si>
</sst>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"/>
    <numFmt numFmtId="187" formatCode="_-* #,##0.00_-;\-* #,##0.00_-;_-* &quot;-&quot;_-;_-@_-"/>
    <numFmt numFmtId="188" formatCode="0_);[Red]\(0\)"/>
    <numFmt numFmtId="189" formatCode="0.00_);[Red]\(0.00\)"/>
    <numFmt numFmtId="190" formatCode="#,##0_);[Red]\(#,##0\)"/>
    <numFmt numFmtId="191" formatCode="0.00_ "/>
    <numFmt numFmtId="192" formatCode="0.0_ "/>
    <numFmt numFmtId="193" formatCode="0_ "/>
    <numFmt numFmtId="194" formatCode="#,##0.0_);[Red]\(#,##0.0\)"/>
    <numFmt numFmtId="195" formatCode="#,##0.00_);[Red]\(#,##0.00\)"/>
    <numFmt numFmtId="196" formatCode="#,##0.000_);[Red]\(#,##0.000\)"/>
    <numFmt numFmtId="197" formatCode="#,##0.0_ "/>
    <numFmt numFmtId="198" formatCode="#,##0;\-#,##0;&quot;-&quot;"/>
    <numFmt numFmtId="199" formatCode="_ * #,##0_ ;_ * \-#,##0_ ;_ * &quot;-&quot;_ ;_ @_ "/>
    <numFmt numFmtId="200" formatCode="_ * #,##0.00_ ;_ * \-#,##0.00_ ;_ * &quot;-&quot;??_ ;_ @_ "/>
    <numFmt numFmtId="201" formatCode="#,##0;#,##0;&quot;-&quot;"/>
    <numFmt numFmtId="202" formatCode="_-* #,##0.0_-;\-* #,##0.0_-;_-* &quot;-&quot;?_-;_-@_-"/>
    <numFmt numFmtId="203" formatCode="_-* #,##0.00000000000000000000000_-;\-* #,##0.00000000000000000000000_-;_-* &quot;-&quot;???????????????????????_-;_-@_-"/>
  </numFmts>
  <fonts count="70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새굴림"/>
      <family val="1"/>
    </font>
    <font>
      <sz val="20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새굴림"/>
      <family val="1"/>
    </font>
    <font>
      <sz val="10"/>
      <name val="새굴림"/>
      <family val="1"/>
    </font>
    <font>
      <sz val="10"/>
      <color indexed="8"/>
      <name val="새굴림"/>
      <family val="1"/>
    </font>
    <font>
      <sz val="9.2"/>
      <color indexed="8"/>
      <name val="새굴림"/>
      <family val="1"/>
    </font>
    <font>
      <b/>
      <sz val="10"/>
      <name val="새굴림"/>
      <family val="1"/>
    </font>
    <font>
      <b/>
      <sz val="9"/>
      <name val="새굴림"/>
      <family val="1"/>
    </font>
    <font>
      <b/>
      <sz val="8"/>
      <name val="새굴림"/>
      <family val="1"/>
    </font>
    <font>
      <b/>
      <sz val="18"/>
      <name val="새굴림"/>
      <family val="1"/>
    </font>
    <font>
      <b/>
      <sz val="14"/>
      <name val="새굴림"/>
      <family val="1"/>
    </font>
    <font>
      <sz val="12"/>
      <color indexed="8"/>
      <name val="돋움"/>
      <family val="3"/>
    </font>
    <font>
      <sz val="9.2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2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9"/>
      <color indexed="8"/>
      <name val="새굴림"/>
      <family val="1"/>
    </font>
    <font>
      <sz val="11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3" applyNumberFormat="0" applyAlignment="0" applyProtection="0"/>
    <xf numFmtId="0" fontId="5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11" applyNumberFormat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43" fontId="11" fillId="0" borderId="12" xfId="0" applyNumberFormat="1" applyFont="1" applyBorder="1" applyAlignment="1">
      <alignment horizontal="center" vertical="center" shrinkToFit="1"/>
    </xf>
    <xf numFmtId="43" fontId="11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center" vertical="center" shrinkToFit="1"/>
    </xf>
    <xf numFmtId="43" fontId="8" fillId="0" borderId="12" xfId="0" applyNumberFormat="1" applyFont="1" applyBorder="1" applyAlignment="1">
      <alignment horizontal="center" vertical="center" shrinkToFit="1"/>
    </xf>
    <xf numFmtId="43" fontId="8" fillId="0" borderId="12" xfId="50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right" vertical="center" shrinkToFit="1"/>
    </xf>
    <xf numFmtId="41" fontId="8" fillId="0" borderId="12" xfId="0" applyNumberFormat="1" applyFont="1" applyBorder="1" applyAlignment="1">
      <alignment horizontal="center" vertical="center" shrinkToFit="1"/>
    </xf>
    <xf numFmtId="43" fontId="8" fillId="0" borderId="13" xfId="50" applyNumberFormat="1" applyFont="1" applyBorder="1" applyAlignment="1">
      <alignment horizontal="center" vertical="center" shrinkToFit="1"/>
    </xf>
    <xf numFmtId="41" fontId="8" fillId="0" borderId="14" xfId="50" applyNumberFormat="1" applyFont="1" applyBorder="1" applyAlignment="1">
      <alignment horizontal="center" vertical="center" shrinkToFit="1"/>
    </xf>
    <xf numFmtId="43" fontId="8" fillId="0" borderId="14" xfId="0" applyNumberFormat="1" applyFont="1" applyBorder="1" applyAlignment="1">
      <alignment horizontal="center" vertical="center" shrinkToFit="1"/>
    </xf>
    <xf numFmtId="41" fontId="8" fillId="0" borderId="14" xfId="0" applyNumberFormat="1" applyFont="1" applyBorder="1" applyAlignment="1">
      <alignment horizontal="center" vertical="center" shrinkToFit="1"/>
    </xf>
    <xf numFmtId="43" fontId="8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shrinkToFi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86" fontId="11" fillId="0" borderId="12" xfId="0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43" fontId="8" fillId="0" borderId="15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1" fontId="11" fillId="0" borderId="12" xfId="0" applyNumberFormat="1" applyFont="1" applyBorder="1" applyAlignment="1">
      <alignment horizontal="center" vertical="center" shrinkToFit="1"/>
    </xf>
    <xf numFmtId="41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4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41" fontId="26" fillId="33" borderId="19" xfId="0" applyNumberFormat="1" applyFont="1" applyFill="1" applyBorder="1" applyAlignment="1">
      <alignment vertical="center"/>
    </xf>
    <xf numFmtId="41" fontId="26" fillId="33" borderId="20" xfId="0" applyNumberFormat="1" applyFont="1" applyFill="1" applyBorder="1" applyAlignment="1">
      <alignment vertical="center"/>
    </xf>
    <xf numFmtId="41" fontId="26" fillId="0" borderId="19" xfId="0" applyNumberFormat="1" applyFont="1" applyBorder="1" applyAlignment="1">
      <alignment vertical="center"/>
    </xf>
    <xf numFmtId="41" fontId="26" fillId="0" borderId="20" xfId="0" applyNumberFormat="1" applyFont="1" applyBorder="1" applyAlignment="1">
      <alignment vertical="center"/>
    </xf>
    <xf numFmtId="41" fontId="26" fillId="0" borderId="21" xfId="0" applyNumberFormat="1" applyFont="1" applyBorder="1" applyAlignment="1">
      <alignment vertical="center"/>
    </xf>
    <xf numFmtId="41" fontId="26" fillId="0" borderId="22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41" fontId="26" fillId="0" borderId="23" xfId="0" applyNumberFormat="1" applyFont="1" applyBorder="1" applyAlignment="1">
      <alignment vertical="center"/>
    </xf>
    <xf numFmtId="41" fontId="26" fillId="0" borderId="24" xfId="0" applyNumberFormat="1" applyFont="1" applyBorder="1" applyAlignment="1">
      <alignment vertical="center"/>
    </xf>
    <xf numFmtId="176" fontId="26" fillId="33" borderId="25" xfId="0" applyNumberFormat="1" applyFont="1" applyFill="1" applyBorder="1" applyAlignment="1">
      <alignment horizontal="center" vertical="center"/>
    </xf>
    <xf numFmtId="176" fontId="26" fillId="33" borderId="2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1" fontId="25" fillId="0" borderId="27" xfId="50" applyNumberFormat="1" applyFont="1" applyFill="1" applyBorder="1" applyAlignment="1">
      <alignment horizontal="center" vertical="center" wrapText="1"/>
    </xf>
    <xf numFmtId="43" fontId="25" fillId="0" borderId="28" xfId="50" applyNumberFormat="1" applyFont="1" applyFill="1" applyBorder="1" applyAlignment="1">
      <alignment horizontal="center" vertical="center" wrapText="1"/>
    </xf>
    <xf numFmtId="41" fontId="26" fillId="0" borderId="27" xfId="50" applyNumberFormat="1" applyFont="1" applyFill="1" applyBorder="1" applyAlignment="1">
      <alignment horizontal="center" vertical="center" wrapText="1"/>
    </xf>
    <xf numFmtId="43" fontId="26" fillId="0" borderId="28" xfId="50" applyNumberFormat="1" applyFont="1" applyFill="1" applyBorder="1" applyAlignment="1">
      <alignment horizontal="center" vertical="center" wrapText="1"/>
    </xf>
    <xf numFmtId="41" fontId="26" fillId="0" borderId="27" xfId="0" applyNumberFormat="1" applyFont="1" applyFill="1" applyBorder="1" applyAlignment="1">
      <alignment horizontal="center" vertical="center" wrapText="1"/>
    </xf>
    <xf numFmtId="41" fontId="26" fillId="0" borderId="29" xfId="0" applyNumberFormat="1" applyFont="1" applyBorder="1" applyAlignment="1">
      <alignment vertical="center"/>
    </xf>
    <xf numFmtId="41" fontId="26" fillId="0" borderId="30" xfId="0" applyNumberFormat="1" applyFont="1" applyBorder="1" applyAlignment="1">
      <alignment vertical="center"/>
    </xf>
    <xf numFmtId="41" fontId="26" fillId="0" borderId="31" xfId="0" applyNumberFormat="1" applyFont="1" applyBorder="1" applyAlignment="1">
      <alignment vertical="center"/>
    </xf>
    <xf numFmtId="41" fontId="26" fillId="0" borderId="32" xfId="0" applyNumberFormat="1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5" fillId="34" borderId="33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6" fillId="34" borderId="33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/>
    </xf>
    <xf numFmtId="0" fontId="26" fillId="34" borderId="35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36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shrinkToFit="1"/>
    </xf>
    <xf numFmtId="41" fontId="11" fillId="34" borderId="12" xfId="0" applyNumberFormat="1" applyFont="1" applyFill="1" applyBorder="1" applyAlignment="1">
      <alignment horizontal="right" vertical="center" shrinkToFit="1"/>
    </xf>
    <xf numFmtId="43" fontId="11" fillId="34" borderId="12" xfId="0" applyNumberFormat="1" applyFont="1" applyFill="1" applyBorder="1" applyAlignment="1">
      <alignment horizontal="center" vertical="center" shrinkToFit="1"/>
    </xf>
    <xf numFmtId="43" fontId="11" fillId="34" borderId="13" xfId="0" applyNumberFormat="1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10" fillId="34" borderId="37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distributed" vertical="center" indent="2"/>
    </xf>
    <xf numFmtId="0" fontId="10" fillId="34" borderId="38" xfId="0" applyFont="1" applyFill="1" applyBorder="1" applyAlignment="1">
      <alignment horizontal="distributed" vertical="center" indent="2"/>
    </xf>
    <xf numFmtId="0" fontId="11" fillId="34" borderId="37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distributed" vertical="center" indent="1"/>
    </xf>
    <xf numFmtId="0" fontId="8" fillId="34" borderId="38" xfId="0" applyFont="1" applyFill="1" applyBorder="1" applyAlignment="1">
      <alignment horizontal="distributed" vertical="center" indent="1"/>
    </xf>
    <xf numFmtId="0" fontId="11" fillId="34" borderId="3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186" fontId="9" fillId="0" borderId="42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left" vertical="center"/>
    </xf>
    <xf numFmtId="0" fontId="10" fillId="34" borderId="44" xfId="0" applyFont="1" applyFill="1" applyBorder="1" applyAlignment="1">
      <alignment horizontal="center" vertical="center"/>
    </xf>
    <xf numFmtId="186" fontId="11" fillId="0" borderId="13" xfId="0" applyNumberFormat="1" applyFont="1" applyBorder="1" applyAlignment="1">
      <alignment horizontal="center" vertical="center"/>
    </xf>
    <xf numFmtId="0" fontId="10" fillId="34" borderId="37" xfId="0" applyFont="1" applyFill="1" applyBorder="1" applyAlignment="1">
      <alignment horizontal="distributed" vertical="center" wrapText="1" indent="2"/>
    </xf>
    <xf numFmtId="0" fontId="10" fillId="34" borderId="44" xfId="0" applyFont="1" applyFill="1" applyBorder="1" applyAlignment="1">
      <alignment horizontal="center" vertical="center"/>
    </xf>
    <xf numFmtId="41" fontId="34" fillId="0" borderId="45" xfId="66" applyNumberFormat="1" applyFont="1" applyFill="1" applyBorder="1" applyAlignment="1">
      <alignment horizontal="center" vertical="center"/>
      <protection/>
    </xf>
    <xf numFmtId="41" fontId="34" fillId="0" borderId="46" xfId="66" applyNumberFormat="1" applyFont="1" applyFill="1" applyBorder="1" applyAlignment="1">
      <alignment horizontal="center" vertical="center"/>
      <protection/>
    </xf>
    <xf numFmtId="41" fontId="34" fillId="0" borderId="47" xfId="66" applyNumberFormat="1" applyFont="1" applyFill="1" applyBorder="1" applyAlignment="1">
      <alignment horizontal="center" vertical="center"/>
      <protection/>
    </xf>
    <xf numFmtId="41" fontId="34" fillId="0" borderId="48" xfId="66" applyNumberFormat="1" applyFont="1" applyFill="1" applyBorder="1" applyAlignment="1">
      <alignment horizontal="center" vertical="center"/>
      <protection/>
    </xf>
    <xf numFmtId="41" fontId="34" fillId="0" borderId="12" xfId="66" applyNumberFormat="1" applyFont="1" applyFill="1" applyBorder="1" applyAlignment="1">
      <alignment horizontal="center" vertical="center"/>
      <protection/>
    </xf>
    <xf numFmtId="41" fontId="34" fillId="0" borderId="49" xfId="66" applyNumberFormat="1" applyFont="1" applyFill="1" applyBorder="1" applyAlignment="1">
      <alignment horizontal="center" vertical="center"/>
      <protection/>
    </xf>
    <xf numFmtId="41" fontId="8" fillId="0" borderId="0" xfId="0" applyNumberFormat="1" applyFont="1" applyFill="1" applyAlignment="1">
      <alignment vertical="center"/>
    </xf>
    <xf numFmtId="0" fontId="26" fillId="34" borderId="50" xfId="0" applyFont="1" applyFill="1" applyBorder="1" applyAlignment="1">
      <alignment horizontal="left" vertical="center" wrapText="1"/>
    </xf>
    <xf numFmtId="0" fontId="26" fillId="34" borderId="16" xfId="0" applyFont="1" applyFill="1" applyBorder="1" applyAlignment="1">
      <alignment horizontal="left" vertical="center" wrapText="1"/>
    </xf>
    <xf numFmtId="0" fontId="27" fillId="34" borderId="50" xfId="0" applyFont="1" applyFill="1" applyBorder="1" applyAlignment="1">
      <alignment horizontal="left" vertical="center" wrapText="1"/>
    </xf>
    <xf numFmtId="0" fontId="27" fillId="34" borderId="16" xfId="0" applyFont="1" applyFill="1" applyBorder="1" applyAlignment="1">
      <alignment horizontal="left" vertical="center" wrapText="1"/>
    </xf>
    <xf numFmtId="0" fontId="29" fillId="34" borderId="51" xfId="0" applyFont="1" applyFill="1" applyBorder="1" applyAlignment="1">
      <alignment horizontal="left" vertical="center" wrapText="1"/>
    </xf>
    <xf numFmtId="0" fontId="29" fillId="34" borderId="28" xfId="0" applyFont="1" applyFill="1" applyBorder="1" applyAlignment="1">
      <alignment horizontal="left" vertical="center" wrapText="1"/>
    </xf>
    <xf numFmtId="0" fontId="29" fillId="34" borderId="50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left" vertical="center" wrapText="1"/>
    </xf>
    <xf numFmtId="0" fontId="28" fillId="34" borderId="51" xfId="0" applyFont="1" applyFill="1" applyBorder="1" applyAlignment="1">
      <alignment horizontal="left" vertical="center" wrapText="1"/>
    </xf>
    <xf numFmtId="0" fontId="28" fillId="34" borderId="28" xfId="0" applyFont="1" applyFill="1" applyBorder="1" applyAlignment="1">
      <alignment horizontal="left" vertical="center" wrapText="1"/>
    </xf>
    <xf numFmtId="0" fontId="28" fillId="34" borderId="50" xfId="0" applyFont="1" applyFill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center" vertical="center"/>
    </xf>
    <xf numFmtId="0" fontId="25" fillId="34" borderId="50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0" borderId="0" xfId="0" applyAlignment="1">
      <alignment/>
    </xf>
    <xf numFmtId="0" fontId="30" fillId="0" borderId="52" xfId="0" applyFont="1" applyBorder="1" applyAlignment="1">
      <alignment horizontal="center" vertical="center"/>
    </xf>
    <xf numFmtId="0" fontId="26" fillId="34" borderId="51" xfId="0" applyFont="1" applyFill="1" applyBorder="1" applyAlignment="1">
      <alignment horizontal="left" vertical="center" wrapText="1"/>
    </xf>
    <xf numFmtId="0" fontId="26" fillId="34" borderId="28" xfId="0" applyFont="1" applyFill="1" applyBorder="1" applyAlignment="1">
      <alignment horizontal="left" vertical="center" wrapText="1"/>
    </xf>
    <xf numFmtId="0" fontId="29" fillId="34" borderId="53" xfId="0" applyFont="1" applyFill="1" applyBorder="1" applyAlignment="1">
      <alignment horizontal="left" vertical="center" wrapText="1"/>
    </xf>
    <xf numFmtId="0" fontId="26" fillId="34" borderId="53" xfId="0" applyFont="1" applyFill="1" applyBorder="1" applyAlignment="1">
      <alignment horizontal="left" vertical="center" wrapText="1"/>
    </xf>
    <xf numFmtId="0" fontId="24" fillId="33" borderId="50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27" fillId="34" borderId="51" xfId="0" applyFont="1" applyFill="1" applyBorder="1" applyAlignment="1">
      <alignment horizontal="left" vertical="center" wrapText="1"/>
    </xf>
    <xf numFmtId="0" fontId="27" fillId="34" borderId="53" xfId="0" applyFont="1" applyFill="1" applyBorder="1" applyAlignment="1">
      <alignment horizontal="left" vertical="center" wrapText="1"/>
    </xf>
    <xf numFmtId="0" fontId="25" fillId="34" borderId="51" xfId="0" applyFont="1" applyFill="1" applyBorder="1" applyAlignment="1">
      <alignment horizontal="center" vertical="center" wrapText="1"/>
    </xf>
    <xf numFmtId="0" fontId="25" fillId="34" borderId="53" xfId="0" applyFont="1" applyFill="1" applyBorder="1" applyAlignment="1">
      <alignment horizontal="center" vertical="center" wrapText="1"/>
    </xf>
    <xf numFmtId="0" fontId="28" fillId="34" borderId="53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7" fillId="33" borderId="37" xfId="0" applyFont="1" applyFill="1" applyBorder="1" applyAlignment="1">
      <alignment horizontal="left" vertical="center" wrapText="1"/>
    </xf>
    <xf numFmtId="0" fontId="17" fillId="33" borderId="38" xfId="0" applyFont="1" applyFill="1" applyBorder="1" applyAlignment="1">
      <alignment horizontal="left" vertical="center" wrapText="1"/>
    </xf>
    <xf numFmtId="0" fontId="18" fillId="33" borderId="37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/>
    </xf>
    <xf numFmtId="0" fontId="16" fillId="34" borderId="54" xfId="0" applyFont="1" applyFill="1" applyBorder="1" applyAlignment="1">
      <alignment horizontal="center" vertical="center"/>
    </xf>
    <xf numFmtId="0" fontId="16" fillId="34" borderId="55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34" borderId="56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43" fontId="19" fillId="0" borderId="0" xfId="0" applyNumberFormat="1" applyFont="1" applyAlignment="1">
      <alignment horizontal="left" vertical="center"/>
    </xf>
    <xf numFmtId="0" fontId="11" fillId="34" borderId="5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 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25"/>
          <c:w val="0.9775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'1.업종별'!$J$4:$J$24</c:f>
              <c:strCache/>
            </c:strRef>
          </c:cat>
          <c:val>
            <c:numRef>
              <c:f>'1.업종별'!$K$4:$K$24</c:f>
              <c:numCache/>
            </c:numRef>
          </c:val>
        </c:ser>
        <c:gapWidth val="100"/>
        <c:axId val="59340687"/>
        <c:axId val="64304136"/>
      </c:barChart>
      <c:lineChart>
        <c:grouping val="standard"/>
        <c:varyColors val="0"/>
        <c:ser>
          <c:idx val="0"/>
          <c:order val="1"/>
          <c:tx>
            <c:strRef>
              <c:f>'1.업종별'!$L$3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'1.업종별'!$J$4:$J$24</c:f>
              <c:strCache/>
            </c:strRef>
          </c:cat>
          <c:val>
            <c:numRef>
              <c:f>'1.업종별'!$L$4:$L$24</c:f>
              <c:numCache/>
            </c:numRef>
          </c:val>
          <c:smooth val="0"/>
        </c:ser>
        <c:axId val="41866313"/>
        <c:axId val="41252498"/>
      </c:line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136"/>
        <c:crosses val="autoZero"/>
        <c:auto val="0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</c:valAx>
      <c:catAx>
        <c:axId val="41866313"/>
        <c:scaling>
          <c:orientation val="minMax"/>
        </c:scaling>
        <c:axPos val="b"/>
        <c:delete val="1"/>
        <c:majorTickMark val="out"/>
        <c:minorTickMark val="none"/>
        <c:tickLblPos val="none"/>
        <c:crossAx val="41252498"/>
        <c:crosses val="autoZero"/>
        <c:auto val="0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12925"/>
          <c:w val="0.1702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5"/>
          <c:w val="0.97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 (2)'!$K$3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 (2)'!$J$4:$J$44</c:f>
              <c:strCache/>
            </c:strRef>
          </c:cat>
          <c:val>
            <c:numRef>
              <c:f>'1.업종별 (2)'!$K$4:$K$44</c:f>
              <c:numCache/>
            </c:numRef>
          </c:val>
        </c:ser>
        <c:gapWidth val="100"/>
        <c:axId val="35728163"/>
        <c:axId val="53118012"/>
      </c:barChart>
      <c:lineChart>
        <c:grouping val="standard"/>
        <c:varyColors val="0"/>
        <c:ser>
          <c:idx val="0"/>
          <c:order val="1"/>
          <c:tx>
            <c:strRef>
              <c:f>'1.업종별 (2)'!$L$3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 (2)'!$J$4:$J$44</c:f>
              <c:strCache/>
            </c:strRef>
          </c:cat>
          <c:val>
            <c:numRef>
              <c:f>'1.업종별 (2)'!$L$4:$L$44</c:f>
              <c:numCache/>
            </c:numRef>
          </c:val>
          <c:smooth val="0"/>
        </c:ser>
        <c:axId val="8300061"/>
        <c:axId val="7591686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8012"/>
        <c:crosses val="autoZero"/>
        <c:auto val="0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28163"/>
        <c:crossesAt val="1"/>
        <c:crossBetween val="between"/>
        <c:dispUnits/>
      </c:valAx>
      <c:catAx>
        <c:axId val="8300061"/>
        <c:scaling>
          <c:orientation val="minMax"/>
        </c:scaling>
        <c:axPos val="b"/>
        <c:delete val="1"/>
        <c:majorTickMark val="out"/>
        <c:minorTickMark val="none"/>
        <c:tickLblPos val="none"/>
        <c:crossAx val="7591686"/>
        <c:crosses val="autoZero"/>
        <c:auto val="0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00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2425"/>
          <c:w val="0.170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625"/>
          <c:w val="0.9705"/>
          <c:h val="0.8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'4.동별사업체,종사자'!$B$24:$C$24</c:f>
              <c:strCache>
                <c:ptCount val="1"/>
                <c:pt idx="0">
                  <c:v>사  업  체  수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50000">
                  <a:srgbClr val="FFFFFF"/>
                </a:gs>
                <a:gs pos="100000">
                  <a:srgbClr val="80008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'4.동별사업체,종사자'!$A$27:$A$43</c:f>
              <c:strCache/>
            </c:strRef>
          </c:cat>
          <c:val>
            <c:numRef>
              <c:f>'4.동별사업체,종사자'!$B$27:$B$43</c:f>
              <c:numCache/>
            </c:numRef>
          </c:val>
        </c:ser>
        <c:axId val="1216311"/>
        <c:axId val="10946800"/>
      </c:barChart>
      <c:lineChart>
        <c:grouping val="standard"/>
        <c:varyColors val="0"/>
        <c:ser>
          <c:idx val="0"/>
          <c:order val="1"/>
          <c:tx>
            <c:strRef>
              <c:f>'4.동별사업체,종사자'!$D$24:$E$24</c:f>
              <c:strCache>
                <c:ptCount val="1"/>
                <c:pt idx="0">
                  <c:v>종  사  자  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'4.동별사업체,종사자'!$A$27:$A$43</c:f>
              <c:strCache/>
            </c:strRef>
          </c:cat>
          <c:val>
            <c:numRef>
              <c:f>'4.동별사업체,종사자'!$D$27:$D$43</c:f>
              <c:numCache/>
            </c:numRef>
          </c:val>
          <c:smooth val="0"/>
        </c:ser>
        <c:axId val="31412337"/>
        <c:axId val="14275578"/>
      </c:lineChart>
      <c:catAx>
        <c:axId val="1216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46800"/>
        <c:crosses val="autoZero"/>
        <c:auto val="0"/>
        <c:lblOffset val="0"/>
        <c:tickLblSkip val="1"/>
        <c:noMultiLvlLbl val="0"/>
      </c:catAx>
      <c:valAx>
        <c:axId val="10946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7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At val="1"/>
        <c:crossBetween val="between"/>
        <c:dispUnits/>
      </c:valAx>
      <c:catAx>
        <c:axId val="31412337"/>
        <c:scaling>
          <c:orientation val="minMax"/>
        </c:scaling>
        <c:axPos val="b"/>
        <c:delete val="1"/>
        <c:majorTickMark val="out"/>
        <c:minorTickMark val="none"/>
        <c:tickLblPos val="none"/>
        <c:crossAx val="14275578"/>
        <c:crosses val="autoZero"/>
        <c:auto val="0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7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0085"/>
          <c:w val="0.337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135"/>
          <c:w val="0.89625"/>
          <c:h val="0.84825"/>
        </c:manualLayout>
      </c:layout>
      <c:barChart>
        <c:barDir val="col"/>
        <c:grouping val="clustered"/>
        <c:varyColors val="1"/>
        <c:ser>
          <c:idx val="2"/>
          <c:order val="1"/>
          <c:tx>
            <c:strRef>
              <c:f>'7.연도별사업체및종사자'!$D$27:$D$28</c:f>
              <c:strCache>
                <c:ptCount val="1"/>
                <c:pt idx="0">
                  <c:v>종  사  자  수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FFFFFF"/>
                </a:gs>
                <a:gs pos="100000">
                  <a:srgbClr val="99CC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cat>
            <c:numRef>
              <c:f>'7.연도별사업체및종사자'!$A$29:$A$45</c:f>
              <c:numCache/>
            </c:numRef>
          </c:cat>
          <c:val>
            <c:numRef>
              <c:f>'7.연도별사업체및종사자'!$D$29:$D$45</c:f>
              <c:numCache/>
            </c:numRef>
          </c:val>
        </c:ser>
        <c:axId val="61371339"/>
        <c:axId val="15471140"/>
      </c:barChart>
      <c:lineChart>
        <c:grouping val="standard"/>
        <c:varyColors val="1"/>
        <c:ser>
          <c:idx val="0"/>
          <c:order val="0"/>
          <c:tx>
            <c:strRef>
              <c:f>'7.연도별사업체및종사자'!$B$27:$B$28</c:f>
              <c:strCache>
                <c:ptCount val="1"/>
                <c:pt idx="0">
                  <c:v>사  업  체  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'7.연도별사업체및종사자'!$A$29:$A$44</c:f>
              <c:numCache/>
            </c:numRef>
          </c:cat>
          <c:val>
            <c:numRef>
              <c:f>'7.연도별사업체및종사자'!$B$29:$B$45</c:f>
              <c:numCache/>
            </c:numRef>
          </c:val>
          <c:smooth val="0"/>
        </c:ser>
        <c:axId val="5022533"/>
        <c:axId val="45202798"/>
      </c:line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05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between"/>
        <c:dispUnits/>
      </c:valAx>
      <c:catAx>
        <c:axId val="5022533"/>
        <c:scaling>
          <c:orientation val="minMax"/>
        </c:scaling>
        <c:axPos val="b"/>
        <c:delete val="1"/>
        <c:majorTickMark val="out"/>
        <c:minorTickMark val="none"/>
        <c:tickLblPos val="none"/>
        <c:crossAx val="45202798"/>
        <c:crosses val="autoZero"/>
        <c:auto val="0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75"/>
          <c:y val="0.00725"/>
          <c:w val="0.404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77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00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5</xdr:col>
      <xdr:colOff>9525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9525" y="561975"/>
        <a:ext cx="6543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7</xdr:col>
      <xdr:colOff>1038225</xdr:colOff>
      <xdr:row>24</xdr:row>
      <xdr:rowOff>104775</xdr:rowOff>
    </xdr:to>
    <xdr:graphicFrame>
      <xdr:nvGraphicFramePr>
        <xdr:cNvPr id="1" name="Chart 6"/>
        <xdr:cNvGraphicFramePr/>
      </xdr:nvGraphicFramePr>
      <xdr:xfrm>
        <a:off x="0" y="333375"/>
        <a:ext cx="8763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I18" sqref="I18"/>
    </sheetView>
  </sheetViews>
  <sheetFormatPr defaultColWidth="8.88671875" defaultRowHeight="13.5"/>
  <cols>
    <col min="1" max="1" width="14.3359375" style="39" customWidth="1"/>
    <col min="2" max="2" width="8.99609375" style="39" customWidth="1"/>
    <col min="3" max="4" width="8.88671875" style="39" customWidth="1"/>
    <col min="5" max="5" width="14.3359375" style="39" customWidth="1"/>
    <col min="6" max="6" width="9.4453125" style="39" customWidth="1"/>
    <col min="7" max="13" width="8.88671875" style="39" customWidth="1"/>
  </cols>
  <sheetData>
    <row r="1" spans="1:13" s="1" customFormat="1" ht="31.5">
      <c r="A1" s="131" t="s">
        <v>151</v>
      </c>
      <c r="B1" s="132"/>
      <c r="C1" s="132"/>
      <c r="D1" s="132"/>
      <c r="E1" s="132"/>
      <c r="F1" s="132"/>
      <c r="G1" s="132"/>
      <c r="H1" s="132"/>
      <c r="I1" s="51"/>
      <c r="J1" s="52" t="s">
        <v>151</v>
      </c>
      <c r="K1" s="51"/>
      <c r="L1" s="51"/>
      <c r="M1" s="51"/>
    </row>
    <row r="2" spans="1:13" s="2" customFormat="1" ht="16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1" s="2" customFormat="1" ht="18" thickBot="1">
      <c r="A3" s="38"/>
      <c r="B3" s="38"/>
      <c r="C3" s="38"/>
      <c r="D3" s="38"/>
      <c r="E3" s="38"/>
      <c r="F3" s="38"/>
      <c r="G3" s="38"/>
      <c r="H3" s="38"/>
      <c r="I3" s="38"/>
      <c r="J3" s="36" t="s">
        <v>0</v>
      </c>
      <c r="K3" s="50" t="s">
        <v>1</v>
      </c>
      <c r="L3" s="49" t="s">
        <v>2</v>
      </c>
      <c r="M3" s="38"/>
      <c r="N3" s="128" t="s">
        <v>30</v>
      </c>
      <c r="O3" s="128"/>
      <c r="P3" s="35" t="s">
        <v>31</v>
      </c>
      <c r="Q3" s="35" t="s">
        <v>32</v>
      </c>
      <c r="R3" s="128" t="s">
        <v>30</v>
      </c>
      <c r="S3" s="128"/>
      <c r="T3" s="35" t="s">
        <v>31</v>
      </c>
      <c r="U3" s="35" t="s">
        <v>32</v>
      </c>
    </row>
    <row r="4" spans="1:21" s="2" customFormat="1" ht="17.25" customHeight="1" thickTop="1">
      <c r="A4" s="38"/>
      <c r="B4" s="38"/>
      <c r="C4" s="38"/>
      <c r="D4" s="38"/>
      <c r="E4" s="38"/>
      <c r="F4" s="38"/>
      <c r="G4" s="38"/>
      <c r="H4" s="38"/>
      <c r="I4" s="38"/>
      <c r="J4" s="69" t="s">
        <v>3</v>
      </c>
      <c r="K4" s="48">
        <v>0</v>
      </c>
      <c r="L4" s="47">
        <v>0</v>
      </c>
      <c r="M4" s="38"/>
      <c r="N4" s="129" t="s">
        <v>175</v>
      </c>
      <c r="O4" s="65"/>
      <c r="P4" s="53">
        <v>19393</v>
      </c>
      <c r="Q4" s="53">
        <v>78018</v>
      </c>
      <c r="R4" s="116" t="s">
        <v>173</v>
      </c>
      <c r="S4" s="67"/>
      <c r="T4" s="55">
        <v>154</v>
      </c>
      <c r="U4" s="55">
        <v>2016</v>
      </c>
    </row>
    <row r="5" spans="1:21" s="2" customFormat="1" ht="16.5">
      <c r="A5" s="38"/>
      <c r="B5" s="38"/>
      <c r="C5" s="38"/>
      <c r="D5" s="38"/>
      <c r="E5" s="38"/>
      <c r="F5" s="38"/>
      <c r="G5" s="38"/>
      <c r="H5" s="38"/>
      <c r="I5" s="38"/>
      <c r="J5" s="70" t="s">
        <v>4</v>
      </c>
      <c r="K5" s="45">
        <v>1</v>
      </c>
      <c r="L5" s="44">
        <v>1</v>
      </c>
      <c r="M5" s="38"/>
      <c r="N5" s="130"/>
      <c r="O5" s="66" t="s">
        <v>34</v>
      </c>
      <c r="P5" s="54">
        <f>SUM(P7,P9,P11,P13,P15,P17,P19,P21,P23,P25,T5,T7,T9,T11,T13,T15,T17,T19,T21)</f>
        <v>99.99999999999999</v>
      </c>
      <c r="Q5" s="54">
        <f>SUM(Q7,Q9,Q11,Q13,Q15,Q17,Q19,Q21,Q23,Q25,U5,U7,U9,U11,U13,U15,U17,U19,U21)</f>
        <v>100.00000000000001</v>
      </c>
      <c r="R5" s="117"/>
      <c r="S5" s="68" t="s">
        <v>34</v>
      </c>
      <c r="T5" s="56">
        <f>T4/P4*100</f>
        <v>0.7941009642654565</v>
      </c>
      <c r="U5" s="56">
        <f>U4/Q4*100</f>
        <v>2.5840190725217256</v>
      </c>
    </row>
    <row r="6" spans="1:21" s="2" customFormat="1" ht="16.5" customHeight="1">
      <c r="A6" s="38"/>
      <c r="B6" s="38"/>
      <c r="C6" s="38"/>
      <c r="D6" s="38"/>
      <c r="E6" s="38"/>
      <c r="F6" s="38"/>
      <c r="G6" s="38"/>
      <c r="H6" s="38"/>
      <c r="I6" s="38"/>
      <c r="J6" s="70" t="s">
        <v>5</v>
      </c>
      <c r="K6" s="55">
        <v>3220</v>
      </c>
      <c r="L6" s="55">
        <v>20513</v>
      </c>
      <c r="M6" s="38"/>
      <c r="N6" s="126" t="s">
        <v>166</v>
      </c>
      <c r="O6" s="67"/>
      <c r="P6" s="55">
        <v>0</v>
      </c>
      <c r="Q6" s="55">
        <v>0</v>
      </c>
      <c r="R6" s="116" t="s">
        <v>36</v>
      </c>
      <c r="S6" s="67"/>
      <c r="T6" s="55">
        <v>404</v>
      </c>
      <c r="U6" s="55">
        <v>1387</v>
      </c>
    </row>
    <row r="7" spans="1:21" s="2" customFormat="1" ht="16.5">
      <c r="A7" s="38"/>
      <c r="B7" s="38"/>
      <c r="C7" s="38"/>
      <c r="D7" s="38"/>
      <c r="E7" s="38"/>
      <c r="F7" s="38"/>
      <c r="G7" s="38"/>
      <c r="H7" s="38"/>
      <c r="I7" s="38"/>
      <c r="J7" s="70" t="s">
        <v>6</v>
      </c>
      <c r="K7" s="55">
        <v>10</v>
      </c>
      <c r="L7" s="55">
        <v>313</v>
      </c>
      <c r="M7" s="38"/>
      <c r="N7" s="127"/>
      <c r="O7" s="68" t="s">
        <v>34</v>
      </c>
      <c r="P7" s="56">
        <f>P6/P4*100</f>
        <v>0</v>
      </c>
      <c r="Q7" s="56">
        <f>Q6/Q4*100</f>
        <v>0</v>
      </c>
      <c r="R7" s="117"/>
      <c r="S7" s="68" t="s">
        <v>34</v>
      </c>
      <c r="T7" s="56">
        <f>T6/P4*100</f>
        <v>2.0832259062548344</v>
      </c>
      <c r="U7" s="56">
        <f>U6/Q4*100</f>
        <v>1.7777948678510087</v>
      </c>
    </row>
    <row r="8" spans="1:21" s="2" customFormat="1" ht="16.5" customHeight="1">
      <c r="A8" s="38"/>
      <c r="B8" s="38"/>
      <c r="C8" s="38"/>
      <c r="D8" s="38"/>
      <c r="E8" s="38"/>
      <c r="F8" s="38"/>
      <c r="G8" s="38"/>
      <c r="H8" s="38"/>
      <c r="I8" s="38"/>
      <c r="J8" s="70" t="s">
        <v>7</v>
      </c>
      <c r="K8" s="55">
        <v>43</v>
      </c>
      <c r="L8" s="55">
        <v>452</v>
      </c>
      <c r="M8" s="38"/>
      <c r="N8" s="116" t="s">
        <v>167</v>
      </c>
      <c r="O8" s="67"/>
      <c r="P8" s="55">
        <v>1</v>
      </c>
      <c r="Q8" s="55">
        <v>1</v>
      </c>
      <c r="R8" s="116" t="s">
        <v>174</v>
      </c>
      <c r="S8" s="67"/>
      <c r="T8" s="55">
        <v>229</v>
      </c>
      <c r="U8" s="55">
        <v>1512</v>
      </c>
    </row>
    <row r="9" spans="1:21" s="2" customFormat="1" ht="16.5">
      <c r="A9" s="38"/>
      <c r="B9" s="38"/>
      <c r="C9" s="38"/>
      <c r="D9" s="38"/>
      <c r="E9" s="38"/>
      <c r="F9" s="38"/>
      <c r="G9" s="38"/>
      <c r="H9" s="38"/>
      <c r="I9" s="38"/>
      <c r="J9" s="70" t="s">
        <v>8</v>
      </c>
      <c r="K9" s="55">
        <v>709</v>
      </c>
      <c r="L9" s="55">
        <v>3795</v>
      </c>
      <c r="M9" s="38"/>
      <c r="N9" s="117"/>
      <c r="O9" s="68" t="s">
        <v>34</v>
      </c>
      <c r="P9" s="56">
        <f>P8/P4*100</f>
        <v>0.00515649976795751</v>
      </c>
      <c r="Q9" s="56">
        <f>Q8/Q4*100</f>
        <v>0.0012817554923222846</v>
      </c>
      <c r="R9" s="117"/>
      <c r="S9" s="68" t="s">
        <v>34</v>
      </c>
      <c r="T9" s="56">
        <f>T8/P4*100</f>
        <v>1.18083844686227</v>
      </c>
      <c r="U9" s="56">
        <f>U8/Q4*100</f>
        <v>1.938014304391294</v>
      </c>
    </row>
    <row r="10" spans="1:21" s="2" customFormat="1" ht="16.5" customHeight="1">
      <c r="A10" s="38"/>
      <c r="B10" s="38"/>
      <c r="C10" s="38"/>
      <c r="D10" s="38"/>
      <c r="E10" s="38"/>
      <c r="F10" s="38"/>
      <c r="G10" s="38"/>
      <c r="H10" s="38"/>
      <c r="I10" s="38"/>
      <c r="J10" s="70" t="s">
        <v>9</v>
      </c>
      <c r="K10" s="55">
        <v>5627</v>
      </c>
      <c r="L10" s="55">
        <v>15274</v>
      </c>
      <c r="M10" s="38"/>
      <c r="N10" s="116" t="s">
        <v>168</v>
      </c>
      <c r="O10" s="67"/>
      <c r="P10" s="55">
        <v>3220</v>
      </c>
      <c r="Q10" s="55">
        <v>20513</v>
      </c>
      <c r="R10" s="118" t="s">
        <v>160</v>
      </c>
      <c r="S10" s="67"/>
      <c r="T10" s="55">
        <v>281</v>
      </c>
      <c r="U10" s="55">
        <v>2425</v>
      </c>
    </row>
    <row r="11" spans="1:21" s="2" customFormat="1" ht="16.5">
      <c r="A11" s="38"/>
      <c r="B11" s="38"/>
      <c r="C11" s="38"/>
      <c r="D11" s="38"/>
      <c r="E11" s="38"/>
      <c r="F11" s="38"/>
      <c r="G11" s="38"/>
      <c r="H11" s="38"/>
      <c r="I11" s="38"/>
      <c r="J11" s="70" t="s">
        <v>10</v>
      </c>
      <c r="K11" s="55">
        <v>1883</v>
      </c>
      <c r="L11" s="55">
        <v>4905</v>
      </c>
      <c r="M11" s="38"/>
      <c r="N11" s="117"/>
      <c r="O11" s="68" t="s">
        <v>34</v>
      </c>
      <c r="P11" s="56">
        <f>P10/P4*100</f>
        <v>16.603929252823182</v>
      </c>
      <c r="Q11" s="56">
        <f>Q10/Q4*100</f>
        <v>26.292650414007024</v>
      </c>
      <c r="R11" s="119"/>
      <c r="S11" s="68" t="s">
        <v>34</v>
      </c>
      <c r="T11" s="56">
        <f>T10/P4*100</f>
        <v>1.4489764347960603</v>
      </c>
      <c r="U11" s="56">
        <f>U10/Q4*100</f>
        <v>3.10825706888154</v>
      </c>
    </row>
    <row r="12" spans="1:21" s="2" customFormat="1" ht="16.5" customHeight="1">
      <c r="A12" s="38"/>
      <c r="B12" s="38"/>
      <c r="C12" s="38"/>
      <c r="D12" s="38"/>
      <c r="E12" s="38"/>
      <c r="F12" s="38"/>
      <c r="G12" s="38"/>
      <c r="H12" s="38"/>
      <c r="I12" s="38"/>
      <c r="J12" s="70" t="s">
        <v>11</v>
      </c>
      <c r="K12" s="55">
        <v>3078</v>
      </c>
      <c r="L12" s="55">
        <v>6221</v>
      </c>
      <c r="M12" s="38"/>
      <c r="N12" s="118" t="s">
        <v>169</v>
      </c>
      <c r="O12" s="67"/>
      <c r="P12" s="55">
        <v>10</v>
      </c>
      <c r="Q12" s="55">
        <v>313</v>
      </c>
      <c r="R12" s="118" t="s">
        <v>161</v>
      </c>
      <c r="S12" s="67"/>
      <c r="T12" s="55">
        <v>38</v>
      </c>
      <c r="U12" s="55">
        <v>2530</v>
      </c>
    </row>
    <row r="13" spans="1:21" s="2" customFormat="1" ht="16.5">
      <c r="A13" s="38"/>
      <c r="B13" s="38"/>
      <c r="C13" s="38"/>
      <c r="D13" s="38"/>
      <c r="E13" s="38"/>
      <c r="F13" s="38"/>
      <c r="G13" s="38"/>
      <c r="H13" s="38"/>
      <c r="I13" s="38"/>
      <c r="J13" s="70" t="s">
        <v>12</v>
      </c>
      <c r="K13" s="55">
        <v>38</v>
      </c>
      <c r="L13" s="55">
        <v>527</v>
      </c>
      <c r="M13" s="38"/>
      <c r="N13" s="119"/>
      <c r="O13" s="68" t="s">
        <v>34</v>
      </c>
      <c r="P13" s="56">
        <f>P12/P4*100</f>
        <v>0.051564997679575106</v>
      </c>
      <c r="Q13" s="56">
        <f>Q12/Q4*100</f>
        <v>0.40118946909687514</v>
      </c>
      <c r="R13" s="119"/>
      <c r="S13" s="68" t="s">
        <v>34</v>
      </c>
      <c r="T13" s="56">
        <f>T12/P4*100</f>
        <v>0.1959469911823854</v>
      </c>
      <c r="U13" s="56">
        <f>U12/Q4*100</f>
        <v>3.24284139557538</v>
      </c>
    </row>
    <row r="14" spans="1:21" s="2" customFormat="1" ht="16.5" customHeight="1">
      <c r="A14" s="38"/>
      <c r="B14" s="38"/>
      <c r="C14" s="38"/>
      <c r="D14" s="38"/>
      <c r="E14" s="38"/>
      <c r="F14" s="38"/>
      <c r="G14" s="38"/>
      <c r="H14" s="38"/>
      <c r="I14" s="38"/>
      <c r="J14" s="70" t="s">
        <v>13</v>
      </c>
      <c r="K14" s="55">
        <v>154</v>
      </c>
      <c r="L14" s="55">
        <v>2016</v>
      </c>
      <c r="M14" s="38"/>
      <c r="N14" s="122" t="s">
        <v>159</v>
      </c>
      <c r="O14" s="67"/>
      <c r="P14" s="55">
        <v>43</v>
      </c>
      <c r="Q14" s="55">
        <v>452</v>
      </c>
      <c r="R14" s="118" t="s">
        <v>40</v>
      </c>
      <c r="S14" s="67"/>
      <c r="T14" s="55">
        <v>507</v>
      </c>
      <c r="U14" s="55">
        <v>3524</v>
      </c>
    </row>
    <row r="15" spans="1:21" s="2" customFormat="1" ht="16.5">
      <c r="A15" s="38"/>
      <c r="B15" s="38"/>
      <c r="C15" s="38"/>
      <c r="D15" s="38"/>
      <c r="E15" s="38"/>
      <c r="F15" s="38"/>
      <c r="G15" s="38"/>
      <c r="H15" s="38"/>
      <c r="I15" s="38"/>
      <c r="J15" s="70" t="s">
        <v>14</v>
      </c>
      <c r="K15" s="55">
        <v>404</v>
      </c>
      <c r="L15" s="55">
        <v>1387</v>
      </c>
      <c r="M15" s="38"/>
      <c r="N15" s="123"/>
      <c r="O15" s="68" t="s">
        <v>34</v>
      </c>
      <c r="P15" s="56">
        <f>P14/P4*100</f>
        <v>0.22172949002217296</v>
      </c>
      <c r="Q15" s="56">
        <f>Q14/Q4*100</f>
        <v>0.5793534825296727</v>
      </c>
      <c r="R15" s="119"/>
      <c r="S15" s="68" t="s">
        <v>34</v>
      </c>
      <c r="T15" s="56">
        <f>T14/P4*100</f>
        <v>2.6143453823544576</v>
      </c>
      <c r="U15" s="56">
        <f>U14/Q4*100</f>
        <v>4.516906354943731</v>
      </c>
    </row>
    <row r="16" spans="1:21" s="2" customFormat="1" ht="16.5" customHeight="1">
      <c r="A16" s="38"/>
      <c r="B16" s="38"/>
      <c r="C16" s="38"/>
      <c r="D16" s="38"/>
      <c r="E16" s="38"/>
      <c r="F16" s="38"/>
      <c r="G16" s="38"/>
      <c r="H16" s="38"/>
      <c r="I16" s="38"/>
      <c r="J16" s="70" t="s">
        <v>15</v>
      </c>
      <c r="K16" s="55">
        <v>229</v>
      </c>
      <c r="L16" s="55">
        <v>1512</v>
      </c>
      <c r="M16" s="38"/>
      <c r="N16" s="116" t="s">
        <v>170</v>
      </c>
      <c r="O16" s="67"/>
      <c r="P16" s="55">
        <v>709</v>
      </c>
      <c r="Q16" s="55">
        <v>3795</v>
      </c>
      <c r="R16" s="126" t="s">
        <v>162</v>
      </c>
      <c r="S16" s="67"/>
      <c r="T16" s="55">
        <v>560</v>
      </c>
      <c r="U16" s="55">
        <v>7292</v>
      </c>
    </row>
    <row r="17" spans="1:21" s="2" customFormat="1" ht="16.5">
      <c r="A17" s="38"/>
      <c r="B17" s="38"/>
      <c r="C17" s="38"/>
      <c r="D17" s="38"/>
      <c r="E17" s="38"/>
      <c r="F17" s="38"/>
      <c r="G17" s="38"/>
      <c r="H17" s="38"/>
      <c r="I17" s="38"/>
      <c r="J17" s="70" t="s">
        <v>16</v>
      </c>
      <c r="K17" s="55">
        <v>281</v>
      </c>
      <c r="L17" s="55">
        <v>2425</v>
      </c>
      <c r="M17" s="38"/>
      <c r="N17" s="117"/>
      <c r="O17" s="68" t="s">
        <v>34</v>
      </c>
      <c r="P17" s="56">
        <f>P16/P4*100</f>
        <v>3.655958335481875</v>
      </c>
      <c r="Q17" s="56">
        <f>Q16/Q4*100</f>
        <v>4.86426209336307</v>
      </c>
      <c r="R17" s="127"/>
      <c r="S17" s="68" t="s">
        <v>34</v>
      </c>
      <c r="T17" s="56">
        <f>T16/P4*100</f>
        <v>2.887639870056206</v>
      </c>
      <c r="U17" s="56">
        <f>U16/Q4*100</f>
        <v>9.346561050014099</v>
      </c>
    </row>
    <row r="18" spans="1:21" s="2" customFormat="1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70" t="s">
        <v>17</v>
      </c>
      <c r="K18" s="55">
        <v>38</v>
      </c>
      <c r="L18" s="55">
        <v>2530</v>
      </c>
      <c r="M18" s="38"/>
      <c r="N18" s="116" t="s">
        <v>171</v>
      </c>
      <c r="O18" s="67"/>
      <c r="P18" s="55">
        <v>5627</v>
      </c>
      <c r="Q18" s="55">
        <v>15274</v>
      </c>
      <c r="R18" s="118" t="s">
        <v>163</v>
      </c>
      <c r="S18" s="67"/>
      <c r="T18" s="55">
        <v>439</v>
      </c>
      <c r="U18" s="55">
        <v>792</v>
      </c>
    </row>
    <row r="19" spans="1:21" s="2" customFormat="1" ht="16.5">
      <c r="A19" s="38"/>
      <c r="B19" s="38"/>
      <c r="C19" s="38"/>
      <c r="D19" s="38"/>
      <c r="E19" s="38"/>
      <c r="F19" s="38"/>
      <c r="G19" s="38"/>
      <c r="H19" s="38"/>
      <c r="I19" s="38"/>
      <c r="J19" s="70" t="s">
        <v>18</v>
      </c>
      <c r="K19" s="55">
        <v>507</v>
      </c>
      <c r="L19" s="55">
        <v>3524</v>
      </c>
      <c r="M19" s="38"/>
      <c r="N19" s="117"/>
      <c r="O19" s="68" t="s">
        <v>34</v>
      </c>
      <c r="P19" s="56">
        <f>P18/P4*100</f>
        <v>29.01562419429691</v>
      </c>
      <c r="Q19" s="56">
        <f>Q18/Q4*100</f>
        <v>19.577533389730576</v>
      </c>
      <c r="R19" s="119"/>
      <c r="S19" s="68" t="s">
        <v>34</v>
      </c>
      <c r="T19" s="56">
        <f>T18/P4*100</f>
        <v>2.263703398133347</v>
      </c>
      <c r="U19" s="56">
        <f>U18/Q4*100</f>
        <v>1.0151503499192494</v>
      </c>
    </row>
    <row r="20" spans="1:21" s="2" customFormat="1" ht="16.5" customHeight="1">
      <c r="A20" s="38"/>
      <c r="B20" s="38"/>
      <c r="C20" s="38"/>
      <c r="D20" s="38"/>
      <c r="E20" s="38"/>
      <c r="F20" s="38"/>
      <c r="G20" s="38"/>
      <c r="H20" s="38"/>
      <c r="I20" s="38"/>
      <c r="J20" s="70" t="s">
        <v>19</v>
      </c>
      <c r="K20" s="55">
        <v>560</v>
      </c>
      <c r="L20" s="55">
        <v>7292</v>
      </c>
      <c r="M20" s="38"/>
      <c r="N20" s="116" t="s">
        <v>172</v>
      </c>
      <c r="O20" s="67"/>
      <c r="P20" s="55">
        <v>1883</v>
      </c>
      <c r="Q20" s="55">
        <v>4905</v>
      </c>
      <c r="R20" s="118" t="s">
        <v>150</v>
      </c>
      <c r="S20" s="67"/>
      <c r="T20" s="55">
        <v>2172</v>
      </c>
      <c r="U20" s="55">
        <v>4539</v>
      </c>
    </row>
    <row r="21" spans="1:21" s="2" customFormat="1" ht="17.25">
      <c r="A21" s="38"/>
      <c r="B21" s="38"/>
      <c r="C21" s="38"/>
      <c r="D21" s="38"/>
      <c r="E21" s="38"/>
      <c r="F21" s="38"/>
      <c r="G21" s="133" t="s">
        <v>28</v>
      </c>
      <c r="H21" s="133"/>
      <c r="I21" s="38"/>
      <c r="J21" s="70" t="s">
        <v>20</v>
      </c>
      <c r="K21" s="55">
        <v>439</v>
      </c>
      <c r="L21" s="55">
        <v>792</v>
      </c>
      <c r="M21" s="38"/>
      <c r="N21" s="117"/>
      <c r="O21" s="68" t="s">
        <v>34</v>
      </c>
      <c r="P21" s="56">
        <f>P20/P4*100</f>
        <v>9.709689063063992</v>
      </c>
      <c r="Q21" s="56">
        <f>Q20/Q4*100</f>
        <v>6.287010689840806</v>
      </c>
      <c r="R21" s="119"/>
      <c r="S21" s="68" t="s">
        <v>46</v>
      </c>
      <c r="T21" s="56">
        <f>T20/P4*100</f>
        <v>11.199917496003712</v>
      </c>
      <c r="U21" s="56">
        <f>U20/Q4*100</f>
        <v>5.81788817965085</v>
      </c>
    </row>
    <row r="22" spans="1:21" s="2" customFormat="1" ht="20.25" customHeight="1">
      <c r="A22" s="128" t="s">
        <v>30</v>
      </c>
      <c r="B22" s="128"/>
      <c r="C22" s="35" t="s">
        <v>31</v>
      </c>
      <c r="D22" s="35" t="s">
        <v>32</v>
      </c>
      <c r="E22" s="128" t="s">
        <v>30</v>
      </c>
      <c r="F22" s="128"/>
      <c r="G22" s="35" t="s">
        <v>31</v>
      </c>
      <c r="H22" s="35" t="s">
        <v>32</v>
      </c>
      <c r="I22" s="38"/>
      <c r="J22" s="69" t="s">
        <v>25</v>
      </c>
      <c r="K22" s="55">
        <v>2172</v>
      </c>
      <c r="L22" s="55">
        <v>4539</v>
      </c>
      <c r="M22" s="38"/>
      <c r="N22" s="116" t="s">
        <v>149</v>
      </c>
      <c r="O22" s="67"/>
      <c r="P22" s="55">
        <v>3078</v>
      </c>
      <c r="Q22" s="55">
        <v>6221</v>
      </c>
      <c r="R22" s="120" t="s">
        <v>164</v>
      </c>
      <c r="S22" s="67"/>
      <c r="T22" s="57">
        <f>X4</f>
        <v>0</v>
      </c>
      <c r="U22" s="57">
        <f>Y4</f>
        <v>0</v>
      </c>
    </row>
    <row r="23" spans="1:21" s="2" customFormat="1" ht="18.75" customHeight="1">
      <c r="A23" s="129" t="s">
        <v>175</v>
      </c>
      <c r="B23" s="65"/>
      <c r="C23" s="53">
        <v>19393</v>
      </c>
      <c r="D23" s="53">
        <v>78018</v>
      </c>
      <c r="E23" s="116" t="s">
        <v>157</v>
      </c>
      <c r="F23" s="67"/>
      <c r="G23" s="55">
        <v>154</v>
      </c>
      <c r="H23" s="55">
        <v>2016</v>
      </c>
      <c r="I23" s="38"/>
      <c r="J23" s="70" t="s">
        <v>26</v>
      </c>
      <c r="K23" s="45">
        <v>0</v>
      </c>
      <c r="L23" s="44">
        <v>0</v>
      </c>
      <c r="M23" s="38"/>
      <c r="N23" s="117"/>
      <c r="O23" s="68" t="s">
        <v>34</v>
      </c>
      <c r="P23" s="56">
        <f>P22/P4*100</f>
        <v>15.871706285773218</v>
      </c>
      <c r="Q23" s="56">
        <f>Q22/Q4*100</f>
        <v>7.9738009177369324</v>
      </c>
      <c r="R23" s="121"/>
      <c r="S23" s="68"/>
      <c r="T23" s="56">
        <f>T22/P4*100</f>
        <v>0</v>
      </c>
      <c r="U23" s="56">
        <f>U22/Q4*100</f>
        <v>0</v>
      </c>
    </row>
    <row r="24" spans="1:21" s="2" customFormat="1" ht="18.75" customHeight="1">
      <c r="A24" s="130"/>
      <c r="B24" s="66" t="s">
        <v>34</v>
      </c>
      <c r="C24" s="54">
        <f>SUM(C26,C28,C30,C32,C34,C36,C38,C40,C42,C44,G24,G26,G28,G30,G32,G34,G36,G38,G40)</f>
        <v>99.99999999999999</v>
      </c>
      <c r="D24" s="54">
        <f>SUM(D26,D28,D30,D32,D34,D36,D38,D40,D42,D44,H24,H26,H28,H30,H32,H34,H36,H38,H40)</f>
        <v>100.00000000000001</v>
      </c>
      <c r="E24" s="117"/>
      <c r="F24" s="68" t="s">
        <v>34</v>
      </c>
      <c r="G24" s="56">
        <f>G23/C23*100</f>
        <v>0.7941009642654565</v>
      </c>
      <c r="H24" s="56">
        <f>H23/D23*100</f>
        <v>2.5840190725217256</v>
      </c>
      <c r="I24" s="38"/>
      <c r="J24" s="71" t="s">
        <v>27</v>
      </c>
      <c r="K24" s="43">
        <v>0</v>
      </c>
      <c r="L24" s="42">
        <v>0</v>
      </c>
      <c r="M24" s="38"/>
      <c r="N24" s="122" t="s">
        <v>48</v>
      </c>
      <c r="O24" s="67"/>
      <c r="P24" s="55">
        <v>38</v>
      </c>
      <c r="Q24" s="55">
        <v>527</v>
      </c>
      <c r="R24" s="124" t="s">
        <v>165</v>
      </c>
      <c r="S24" s="67"/>
      <c r="T24" s="57">
        <f>X5</f>
        <v>0</v>
      </c>
      <c r="U24" s="57">
        <f>Y5</f>
        <v>0</v>
      </c>
    </row>
    <row r="25" spans="1:21" s="2" customFormat="1" ht="18.75" customHeight="1">
      <c r="A25" s="116" t="s">
        <v>35</v>
      </c>
      <c r="B25" s="67"/>
      <c r="C25" s="55">
        <v>0</v>
      </c>
      <c r="D25" s="55">
        <v>0</v>
      </c>
      <c r="E25" s="116" t="s">
        <v>36</v>
      </c>
      <c r="F25" s="67"/>
      <c r="G25" s="55">
        <v>404</v>
      </c>
      <c r="H25" s="55">
        <v>1387</v>
      </c>
      <c r="I25" s="38"/>
      <c r="J25" s="37" t="s">
        <v>29</v>
      </c>
      <c r="K25" s="41">
        <f>SUM(K4:K24)</f>
        <v>19393</v>
      </c>
      <c r="L25" s="40">
        <f>SUM(L4:L24)</f>
        <v>78018</v>
      </c>
      <c r="M25" s="38"/>
      <c r="N25" s="123"/>
      <c r="O25" s="68" t="s">
        <v>34</v>
      </c>
      <c r="P25" s="56">
        <f>P24/P4*100</f>
        <v>0.1959469911823854</v>
      </c>
      <c r="Q25" s="56">
        <f>Q24/Q4*100</f>
        <v>0.675485144453844</v>
      </c>
      <c r="R25" s="125"/>
      <c r="S25" s="68"/>
      <c r="T25" s="56">
        <f>T24/P4*100</f>
        <v>0</v>
      </c>
      <c r="U25" s="56">
        <f>U24/Q4*100</f>
        <v>0</v>
      </c>
    </row>
    <row r="26" spans="1:13" s="2" customFormat="1" ht="18.75" customHeight="1">
      <c r="A26" s="117"/>
      <c r="B26" s="68" t="s">
        <v>34</v>
      </c>
      <c r="C26" s="56">
        <f>C25/C23*100</f>
        <v>0</v>
      </c>
      <c r="D26" s="56">
        <f>D25/D23*100</f>
        <v>0</v>
      </c>
      <c r="E26" s="117"/>
      <c r="F26" s="68" t="s">
        <v>34</v>
      </c>
      <c r="G26" s="56">
        <f>G25/C23*100</f>
        <v>2.0832259062548344</v>
      </c>
      <c r="H26" s="56">
        <f>H25/D23*100</f>
        <v>1.7777948678510087</v>
      </c>
      <c r="I26" s="38"/>
      <c r="M26" s="38"/>
    </row>
    <row r="27" spans="1:13" s="2" customFormat="1" ht="18.75" customHeight="1">
      <c r="A27" s="116" t="s">
        <v>37</v>
      </c>
      <c r="B27" s="67"/>
      <c r="C27" s="55">
        <v>1</v>
      </c>
      <c r="D27" s="55">
        <v>1</v>
      </c>
      <c r="E27" s="116" t="s">
        <v>24</v>
      </c>
      <c r="F27" s="67"/>
      <c r="G27" s="55">
        <v>229</v>
      </c>
      <c r="H27" s="55">
        <v>1512</v>
      </c>
      <c r="I27" s="38"/>
      <c r="M27" s="38"/>
    </row>
    <row r="28" spans="1:13" s="2" customFormat="1" ht="18.75" customHeight="1">
      <c r="A28" s="117"/>
      <c r="B28" s="68" t="s">
        <v>34</v>
      </c>
      <c r="C28" s="56">
        <f>C27/C23*100</f>
        <v>0.00515649976795751</v>
      </c>
      <c r="D28" s="56">
        <f>D27/D23*100</f>
        <v>0.0012817554923222846</v>
      </c>
      <c r="E28" s="117"/>
      <c r="F28" s="68" t="s">
        <v>34</v>
      </c>
      <c r="G28" s="56">
        <f>G27/C23*100</f>
        <v>1.18083844686227</v>
      </c>
      <c r="H28" s="56">
        <f>H27/D23*100</f>
        <v>1.938014304391294</v>
      </c>
      <c r="I28" s="38"/>
      <c r="M28" s="38"/>
    </row>
    <row r="29" spans="1:13" s="2" customFormat="1" ht="18.75" customHeight="1">
      <c r="A29" s="116" t="s">
        <v>38</v>
      </c>
      <c r="B29" s="67"/>
      <c r="C29" s="55">
        <v>3220</v>
      </c>
      <c r="D29" s="55">
        <v>20513</v>
      </c>
      <c r="E29" s="118" t="s">
        <v>22</v>
      </c>
      <c r="F29" s="67"/>
      <c r="G29" s="55">
        <v>281</v>
      </c>
      <c r="H29" s="55">
        <v>2425</v>
      </c>
      <c r="I29" s="38"/>
      <c r="M29" s="38"/>
    </row>
    <row r="30" spans="1:13" s="2" customFormat="1" ht="18.75" customHeight="1">
      <c r="A30" s="117"/>
      <c r="B30" s="68" t="s">
        <v>34</v>
      </c>
      <c r="C30" s="56">
        <f>C29/C23*100</f>
        <v>16.603929252823182</v>
      </c>
      <c r="D30" s="56">
        <f>D29/D23*100</f>
        <v>26.292650414007024</v>
      </c>
      <c r="E30" s="119"/>
      <c r="F30" s="68" t="s">
        <v>34</v>
      </c>
      <c r="G30" s="56">
        <f>G29/C23*100</f>
        <v>1.4489764347960603</v>
      </c>
      <c r="H30" s="56">
        <f>H29/D23*100</f>
        <v>3.10825706888154</v>
      </c>
      <c r="I30" s="38"/>
      <c r="M30" s="38"/>
    </row>
    <row r="31" spans="1:13" s="2" customFormat="1" ht="18.75" customHeight="1">
      <c r="A31" s="118" t="s">
        <v>21</v>
      </c>
      <c r="B31" s="67"/>
      <c r="C31" s="55">
        <v>10</v>
      </c>
      <c r="D31" s="55">
        <v>313</v>
      </c>
      <c r="E31" s="126" t="s">
        <v>23</v>
      </c>
      <c r="F31" s="67"/>
      <c r="G31" s="55">
        <v>38</v>
      </c>
      <c r="H31" s="55">
        <v>2530</v>
      </c>
      <c r="I31" s="38"/>
      <c r="M31" s="38"/>
    </row>
    <row r="32" spans="1:13" s="2" customFormat="1" ht="18.75" customHeight="1">
      <c r="A32" s="119"/>
      <c r="B32" s="68" t="s">
        <v>34</v>
      </c>
      <c r="C32" s="56">
        <f>C31/C23*100</f>
        <v>0.051564997679575106</v>
      </c>
      <c r="D32" s="56">
        <f>D31/D23*100</f>
        <v>0.40118946909687514</v>
      </c>
      <c r="E32" s="127"/>
      <c r="F32" s="68" t="s">
        <v>34</v>
      </c>
      <c r="G32" s="56">
        <f>G31/C23*100</f>
        <v>0.1959469911823854</v>
      </c>
      <c r="H32" s="56">
        <f>H31/D23*100</f>
        <v>3.24284139557538</v>
      </c>
      <c r="I32" s="38"/>
      <c r="M32" s="38"/>
    </row>
    <row r="33" spans="1:13" s="2" customFormat="1" ht="18.75" customHeight="1">
      <c r="A33" s="122" t="s">
        <v>39</v>
      </c>
      <c r="B33" s="67"/>
      <c r="C33" s="55">
        <v>43</v>
      </c>
      <c r="D33" s="55">
        <v>452</v>
      </c>
      <c r="E33" s="116" t="s">
        <v>158</v>
      </c>
      <c r="F33" s="67"/>
      <c r="G33" s="55">
        <v>507</v>
      </c>
      <c r="H33" s="55">
        <v>3524</v>
      </c>
      <c r="I33" s="38"/>
      <c r="M33" s="38"/>
    </row>
    <row r="34" spans="1:13" s="2" customFormat="1" ht="18.75" customHeight="1">
      <c r="A34" s="123"/>
      <c r="B34" s="68" t="s">
        <v>34</v>
      </c>
      <c r="C34" s="56">
        <f>C33/C23*100</f>
        <v>0.22172949002217296</v>
      </c>
      <c r="D34" s="56">
        <f>D33/D23*100</f>
        <v>0.5793534825296727</v>
      </c>
      <c r="E34" s="117"/>
      <c r="F34" s="68" t="s">
        <v>34</v>
      </c>
      <c r="G34" s="56">
        <f>G33/C23*100</f>
        <v>2.6143453823544576</v>
      </c>
      <c r="H34" s="56">
        <f>H33/D23*100</f>
        <v>4.516906354943731</v>
      </c>
      <c r="I34" s="38"/>
      <c r="M34" s="38"/>
    </row>
    <row r="35" spans="1:13" s="2" customFormat="1" ht="18.75" customHeight="1">
      <c r="A35" s="116" t="s">
        <v>41</v>
      </c>
      <c r="B35" s="67"/>
      <c r="C35" s="55">
        <v>709</v>
      </c>
      <c r="D35" s="55">
        <v>3795</v>
      </c>
      <c r="E35" s="126" t="s">
        <v>42</v>
      </c>
      <c r="F35" s="67"/>
      <c r="G35" s="55">
        <v>560</v>
      </c>
      <c r="H35" s="55">
        <v>7292</v>
      </c>
      <c r="I35" s="38"/>
      <c r="M35" s="38"/>
    </row>
    <row r="36" spans="1:13" s="2" customFormat="1" ht="18.75" customHeight="1">
      <c r="A36" s="117"/>
      <c r="B36" s="68" t="s">
        <v>34</v>
      </c>
      <c r="C36" s="56">
        <f>C35/C23*100</f>
        <v>3.655958335481875</v>
      </c>
      <c r="D36" s="56">
        <f>D35/D23*100</f>
        <v>4.86426209336307</v>
      </c>
      <c r="E36" s="127"/>
      <c r="F36" s="68" t="s">
        <v>34</v>
      </c>
      <c r="G36" s="56">
        <f>G35/C23*100</f>
        <v>2.887639870056206</v>
      </c>
      <c r="H36" s="56">
        <f>H35/D23*100</f>
        <v>9.346561050014099</v>
      </c>
      <c r="I36" s="38"/>
      <c r="M36" s="38"/>
    </row>
    <row r="37" spans="1:13" s="2" customFormat="1" ht="18.75" customHeight="1">
      <c r="A37" s="116" t="s">
        <v>43</v>
      </c>
      <c r="B37" s="67"/>
      <c r="C37" s="55">
        <v>5627</v>
      </c>
      <c r="D37" s="55">
        <v>15274</v>
      </c>
      <c r="E37" s="118" t="s">
        <v>44</v>
      </c>
      <c r="F37" s="67"/>
      <c r="G37" s="55">
        <v>439</v>
      </c>
      <c r="H37" s="55">
        <v>792</v>
      </c>
      <c r="I37" s="38"/>
      <c r="M37" s="38"/>
    </row>
    <row r="38" spans="1:13" s="2" customFormat="1" ht="18.75" customHeight="1">
      <c r="A38" s="117"/>
      <c r="B38" s="68" t="s">
        <v>34</v>
      </c>
      <c r="C38" s="56">
        <f>C37/C23*100</f>
        <v>29.01562419429691</v>
      </c>
      <c r="D38" s="56">
        <f>D37/D23*100</f>
        <v>19.577533389730576</v>
      </c>
      <c r="E38" s="119"/>
      <c r="F38" s="68" t="s">
        <v>34</v>
      </c>
      <c r="G38" s="56">
        <f>G37/C23*100</f>
        <v>2.263703398133347</v>
      </c>
      <c r="H38" s="56">
        <f>H37/D23*100</f>
        <v>1.0151503499192494</v>
      </c>
      <c r="I38" s="38"/>
      <c r="M38" s="38"/>
    </row>
    <row r="39" spans="1:13" s="2" customFormat="1" ht="18.75" customHeight="1">
      <c r="A39" s="116" t="s">
        <v>45</v>
      </c>
      <c r="B39" s="67"/>
      <c r="C39" s="55">
        <v>1883</v>
      </c>
      <c r="D39" s="55">
        <v>4905</v>
      </c>
      <c r="E39" s="118" t="s">
        <v>150</v>
      </c>
      <c r="F39" s="67"/>
      <c r="G39" s="55">
        <v>2172</v>
      </c>
      <c r="H39" s="55">
        <v>4539</v>
      </c>
      <c r="I39" s="38"/>
      <c r="M39" s="38"/>
    </row>
    <row r="40" spans="1:13" s="2" customFormat="1" ht="18.75" customHeight="1">
      <c r="A40" s="117"/>
      <c r="B40" s="68" t="s">
        <v>34</v>
      </c>
      <c r="C40" s="56">
        <f>C39/C23*100</f>
        <v>9.709689063063992</v>
      </c>
      <c r="D40" s="56">
        <f>D39/D23*100</f>
        <v>6.287010689840806</v>
      </c>
      <c r="E40" s="119"/>
      <c r="F40" s="68" t="s">
        <v>46</v>
      </c>
      <c r="G40" s="56">
        <f>G39/C23*100</f>
        <v>11.199917496003712</v>
      </c>
      <c r="H40" s="56">
        <f>H39/D23*100</f>
        <v>5.81788817965085</v>
      </c>
      <c r="I40" s="38"/>
      <c r="M40" s="38"/>
    </row>
    <row r="41" spans="1:13" s="2" customFormat="1" ht="18.75" customHeight="1">
      <c r="A41" s="116" t="s">
        <v>149</v>
      </c>
      <c r="B41" s="67"/>
      <c r="C41" s="55">
        <v>3078</v>
      </c>
      <c r="D41" s="55">
        <v>6221</v>
      </c>
      <c r="E41" s="120" t="s">
        <v>47</v>
      </c>
      <c r="F41" s="67"/>
      <c r="G41" s="57">
        <f>K23</f>
        <v>0</v>
      </c>
      <c r="H41" s="57">
        <f>L23</f>
        <v>0</v>
      </c>
      <c r="I41" s="38"/>
      <c r="M41" s="38"/>
    </row>
    <row r="42" spans="1:13" s="2" customFormat="1" ht="18.75" customHeight="1">
      <c r="A42" s="117"/>
      <c r="B42" s="68" t="s">
        <v>34</v>
      </c>
      <c r="C42" s="56">
        <f>C41/C23*100</f>
        <v>15.871706285773218</v>
      </c>
      <c r="D42" s="56">
        <f>D41/D23*100</f>
        <v>7.9738009177369324</v>
      </c>
      <c r="E42" s="121"/>
      <c r="F42" s="68"/>
      <c r="G42" s="56">
        <f>G41/C23*100</f>
        <v>0</v>
      </c>
      <c r="H42" s="56">
        <f>H41/D23*100</f>
        <v>0</v>
      </c>
      <c r="I42" s="46"/>
      <c r="M42" s="38"/>
    </row>
    <row r="43" spans="1:13" s="2" customFormat="1" ht="18.75" customHeight="1">
      <c r="A43" s="122" t="s">
        <v>48</v>
      </c>
      <c r="B43" s="67"/>
      <c r="C43" s="55">
        <v>38</v>
      </c>
      <c r="D43" s="55">
        <v>527</v>
      </c>
      <c r="E43" s="134" t="s">
        <v>49</v>
      </c>
      <c r="F43" s="67"/>
      <c r="G43" s="57">
        <f>K24</f>
        <v>0</v>
      </c>
      <c r="H43" s="57">
        <f>L24</f>
        <v>0</v>
      </c>
      <c r="I43" s="38"/>
      <c r="M43" s="38"/>
    </row>
    <row r="44" spans="1:13" s="2" customFormat="1" ht="18.75" customHeight="1">
      <c r="A44" s="123"/>
      <c r="B44" s="68" t="s">
        <v>34</v>
      </c>
      <c r="C44" s="56">
        <f>C43/C23*100</f>
        <v>0.1959469911823854</v>
      </c>
      <c r="D44" s="56">
        <f>D43/D23*100</f>
        <v>0.675485144453844</v>
      </c>
      <c r="E44" s="135"/>
      <c r="F44" s="68"/>
      <c r="G44" s="56">
        <f>G43/C23*100</f>
        <v>0</v>
      </c>
      <c r="H44" s="56">
        <f>H43/D23*100</f>
        <v>0</v>
      </c>
      <c r="I44" s="38"/>
      <c r="M44" s="38"/>
    </row>
    <row r="45" spans="1:13" s="2" customFormat="1" ht="15.75" customHeight="1">
      <c r="A45" s="39"/>
      <c r="B45" s="39"/>
      <c r="C45" s="39"/>
      <c r="D45" s="39"/>
      <c r="E45" s="39"/>
      <c r="F45" s="39"/>
      <c r="G45" s="39"/>
      <c r="H45" s="39"/>
      <c r="I45" s="38"/>
      <c r="J45" s="38"/>
      <c r="K45" s="38"/>
      <c r="L45" s="38"/>
      <c r="M45" s="38"/>
    </row>
    <row r="46" spans="1:13" s="2" customFormat="1" ht="15.75" customHeight="1">
      <c r="A46" s="39"/>
      <c r="B46" s="39"/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</row>
    <row r="47" spans="1:13" s="3" customFormat="1" ht="16.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s="3" customFormat="1" ht="16.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s="3" customFormat="1" ht="16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3" customFormat="1" ht="16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3" customFormat="1" ht="16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3" customFormat="1" ht="16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3" customFormat="1" ht="16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3" customFormat="1" ht="16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s="3" customFormat="1" ht="16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s="3" customFormat="1" ht="16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s="3" customFormat="1" ht="16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3" customFormat="1" ht="16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s="3" customFormat="1" ht="16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s="3" customFormat="1" ht="16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s="3" customFormat="1" ht="16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s="3" customFormat="1" ht="16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s="3" customFormat="1" ht="16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</sheetData>
  <sheetProtection/>
  <mergeCells count="50"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  <mergeCell ref="A39:A40"/>
    <mergeCell ref="A41:A42"/>
    <mergeCell ref="E31:E32"/>
    <mergeCell ref="E33:E34"/>
    <mergeCell ref="E35:E36"/>
    <mergeCell ref="E39:E40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N3:O3"/>
    <mergeCell ref="R3:S3"/>
    <mergeCell ref="N4:N5"/>
    <mergeCell ref="R4:R5"/>
    <mergeCell ref="N6:N7"/>
    <mergeCell ref="R6:R7"/>
    <mergeCell ref="N8:N9"/>
    <mergeCell ref="R8:R9"/>
    <mergeCell ref="N10:N11"/>
    <mergeCell ref="R10:R11"/>
    <mergeCell ref="N12:N13"/>
    <mergeCell ref="R12:R13"/>
    <mergeCell ref="N14:N15"/>
    <mergeCell ref="R14:R15"/>
    <mergeCell ref="N16:N17"/>
    <mergeCell ref="R16:R17"/>
    <mergeCell ref="N18:N19"/>
    <mergeCell ref="R18:R19"/>
    <mergeCell ref="N20:N21"/>
    <mergeCell ref="R20:R21"/>
    <mergeCell ref="N22:N23"/>
    <mergeCell ref="R22:R23"/>
    <mergeCell ref="N24:N25"/>
    <mergeCell ref="R24:R25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Q27" sqref="Q27"/>
    </sheetView>
  </sheetViews>
  <sheetFormatPr defaultColWidth="8.88671875" defaultRowHeight="13.5"/>
  <cols>
    <col min="1" max="1" width="14.3359375" style="39" customWidth="1"/>
    <col min="2" max="2" width="8.99609375" style="39" customWidth="1"/>
    <col min="3" max="3" width="8.88671875" style="39" customWidth="1"/>
    <col min="4" max="4" width="8.3359375" style="39" customWidth="1"/>
    <col min="5" max="5" width="14.3359375" style="39" customWidth="1"/>
    <col min="6" max="6" width="9.4453125" style="39" customWidth="1"/>
    <col min="7" max="7" width="8.88671875" style="39" customWidth="1"/>
    <col min="8" max="8" width="8.5546875" style="39" customWidth="1"/>
    <col min="9" max="14" width="8.88671875" style="39" customWidth="1"/>
  </cols>
  <sheetData>
    <row r="1" spans="1:14" s="1" customFormat="1" ht="31.5">
      <c r="A1" s="131" t="s">
        <v>151</v>
      </c>
      <c r="B1" s="145"/>
      <c r="C1" s="145"/>
      <c r="D1" s="145"/>
      <c r="E1" s="145"/>
      <c r="F1" s="145"/>
      <c r="G1" s="145"/>
      <c r="H1" s="145"/>
      <c r="I1" s="51"/>
      <c r="J1" s="52" t="s">
        <v>138</v>
      </c>
      <c r="K1" s="51"/>
      <c r="L1" s="51"/>
      <c r="M1" s="51"/>
      <c r="N1" s="51"/>
    </row>
    <row r="2" spans="1:14" s="2" customFormat="1" ht="16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" customFormat="1" ht="17.25" thickBot="1">
      <c r="A3" s="38"/>
      <c r="B3" s="38"/>
      <c r="C3" s="38"/>
      <c r="D3" s="38"/>
      <c r="E3" s="38"/>
      <c r="F3" s="38"/>
      <c r="G3" s="38"/>
      <c r="H3" s="38"/>
      <c r="I3" s="38"/>
      <c r="J3" s="36" t="s">
        <v>0</v>
      </c>
      <c r="K3" s="50" t="s">
        <v>1</v>
      </c>
      <c r="L3" s="49" t="s">
        <v>2</v>
      </c>
      <c r="M3" s="38"/>
      <c r="N3" s="38"/>
    </row>
    <row r="4" spans="1:14" s="2" customFormat="1" ht="17.25" thickTop="1">
      <c r="A4" s="38"/>
      <c r="B4" s="38"/>
      <c r="C4" s="38"/>
      <c r="D4" s="38"/>
      <c r="E4" s="38"/>
      <c r="F4" s="38"/>
      <c r="G4" s="38"/>
      <c r="H4" s="38"/>
      <c r="I4" s="38"/>
      <c r="J4" s="69" t="s">
        <v>3</v>
      </c>
      <c r="K4" s="58">
        <v>0</v>
      </c>
      <c r="L4" s="59">
        <v>0</v>
      </c>
      <c r="M4" s="38"/>
      <c r="N4" s="38"/>
    </row>
    <row r="5" spans="1:14" s="2" customFormat="1" ht="16.5">
      <c r="A5" s="38"/>
      <c r="B5" s="38"/>
      <c r="C5" s="38"/>
      <c r="D5" s="38"/>
      <c r="E5" s="38"/>
      <c r="F5" s="38"/>
      <c r="G5" s="38"/>
      <c r="H5" s="38"/>
      <c r="I5" s="38"/>
      <c r="J5" s="69"/>
      <c r="K5" s="60"/>
      <c r="L5" s="44"/>
      <c r="M5" s="38"/>
      <c r="N5" s="38"/>
    </row>
    <row r="6" spans="1:14" s="2" customFormat="1" ht="16.5">
      <c r="A6" s="38"/>
      <c r="B6" s="38"/>
      <c r="C6" s="38"/>
      <c r="D6" s="38"/>
      <c r="E6" s="38"/>
      <c r="F6" s="38"/>
      <c r="G6" s="38"/>
      <c r="H6" s="38"/>
      <c r="I6" s="38"/>
      <c r="J6" s="70" t="s">
        <v>4</v>
      </c>
      <c r="K6" s="55">
        <v>1</v>
      </c>
      <c r="L6" s="55">
        <v>1</v>
      </c>
      <c r="M6" s="38"/>
      <c r="N6" s="38"/>
    </row>
    <row r="7" spans="1:14" s="2" customFormat="1" ht="16.5">
      <c r="A7" s="38"/>
      <c r="B7" s="38"/>
      <c r="C7" s="38"/>
      <c r="D7" s="38"/>
      <c r="E7" s="38"/>
      <c r="F7" s="38"/>
      <c r="G7" s="38"/>
      <c r="H7" s="38"/>
      <c r="I7" s="38"/>
      <c r="J7" s="70"/>
      <c r="K7" s="60"/>
      <c r="L7" s="44"/>
      <c r="M7" s="38"/>
      <c r="N7" s="38"/>
    </row>
    <row r="8" spans="1:14" s="2" customFormat="1" ht="16.5">
      <c r="A8" s="38"/>
      <c r="B8" s="38"/>
      <c r="C8" s="38"/>
      <c r="D8" s="38"/>
      <c r="E8" s="38"/>
      <c r="F8" s="38"/>
      <c r="G8" s="38"/>
      <c r="H8" s="38"/>
      <c r="I8" s="38"/>
      <c r="J8" s="70" t="s">
        <v>5</v>
      </c>
      <c r="K8" s="55">
        <v>3220</v>
      </c>
      <c r="L8" s="55">
        <v>20513</v>
      </c>
      <c r="M8" s="38"/>
      <c r="N8" s="38"/>
    </row>
    <row r="9" spans="1:14" s="2" customFormat="1" ht="16.5">
      <c r="A9" s="38"/>
      <c r="B9" s="38"/>
      <c r="C9" s="38"/>
      <c r="D9" s="38"/>
      <c r="E9" s="38"/>
      <c r="F9" s="38"/>
      <c r="G9" s="38"/>
      <c r="H9" s="38"/>
      <c r="I9" s="38"/>
      <c r="J9" s="70"/>
      <c r="K9" s="60"/>
      <c r="L9" s="44"/>
      <c r="M9" s="38"/>
      <c r="N9" s="38"/>
    </row>
    <row r="10" spans="1:14" s="2" customFormat="1" ht="16.5">
      <c r="A10" s="38"/>
      <c r="B10" s="38"/>
      <c r="C10" s="38"/>
      <c r="D10" s="38"/>
      <c r="E10" s="38"/>
      <c r="F10" s="38"/>
      <c r="G10" s="38"/>
      <c r="H10" s="38"/>
      <c r="I10" s="38"/>
      <c r="J10" s="70" t="s">
        <v>6</v>
      </c>
      <c r="K10" s="55">
        <v>10</v>
      </c>
      <c r="L10" s="55">
        <v>313</v>
      </c>
      <c r="M10" s="38"/>
      <c r="N10" s="38"/>
    </row>
    <row r="11" spans="1:14" s="2" customFormat="1" ht="16.5">
      <c r="A11" s="38"/>
      <c r="B11" s="38"/>
      <c r="C11" s="38"/>
      <c r="D11" s="38"/>
      <c r="E11" s="38"/>
      <c r="F11" s="38"/>
      <c r="G11" s="38"/>
      <c r="H11" s="38"/>
      <c r="I11" s="38"/>
      <c r="J11" s="70"/>
      <c r="K11" s="60"/>
      <c r="L11" s="44"/>
      <c r="M11" s="38"/>
      <c r="N11" s="38"/>
    </row>
    <row r="12" spans="1:14" s="2" customFormat="1" ht="16.5">
      <c r="A12" s="38"/>
      <c r="B12" s="38"/>
      <c r="C12" s="38"/>
      <c r="D12" s="38"/>
      <c r="E12" s="38"/>
      <c r="F12" s="38"/>
      <c r="G12" s="38"/>
      <c r="H12" s="38"/>
      <c r="I12" s="38"/>
      <c r="J12" s="70" t="s">
        <v>7</v>
      </c>
      <c r="K12" s="55">
        <v>43</v>
      </c>
      <c r="L12" s="55">
        <v>452</v>
      </c>
      <c r="M12" s="38"/>
      <c r="N12" s="38"/>
    </row>
    <row r="13" spans="1:14" s="2" customFormat="1" ht="16.5">
      <c r="A13" s="38"/>
      <c r="B13" s="38"/>
      <c r="C13" s="38"/>
      <c r="D13" s="38"/>
      <c r="E13" s="38"/>
      <c r="F13" s="38"/>
      <c r="G13" s="38"/>
      <c r="H13" s="38"/>
      <c r="I13" s="38"/>
      <c r="J13" s="70"/>
      <c r="K13" s="60"/>
      <c r="L13" s="44"/>
      <c r="M13" s="38"/>
      <c r="N13" s="38"/>
    </row>
    <row r="14" spans="1:14" s="2" customFormat="1" ht="16.5">
      <c r="A14" s="38"/>
      <c r="B14" s="38"/>
      <c r="C14" s="38"/>
      <c r="D14" s="38"/>
      <c r="E14" s="38"/>
      <c r="F14" s="38"/>
      <c r="G14" s="38"/>
      <c r="H14" s="38"/>
      <c r="I14" s="38"/>
      <c r="J14" s="70" t="s">
        <v>8</v>
      </c>
      <c r="K14" s="55">
        <v>709</v>
      </c>
      <c r="L14" s="55">
        <v>3795</v>
      </c>
      <c r="M14" s="38"/>
      <c r="N14" s="38"/>
    </row>
    <row r="15" spans="1:14" s="2" customFormat="1" ht="16.5">
      <c r="A15" s="38"/>
      <c r="B15" s="38"/>
      <c r="C15" s="38"/>
      <c r="D15" s="38"/>
      <c r="E15" s="38"/>
      <c r="F15" s="38"/>
      <c r="G15" s="38"/>
      <c r="H15" s="38"/>
      <c r="I15" s="38"/>
      <c r="J15" s="70"/>
      <c r="K15" s="60"/>
      <c r="L15" s="44"/>
      <c r="M15" s="38"/>
      <c r="N15" s="38"/>
    </row>
    <row r="16" spans="1:14" s="2" customFormat="1" ht="16.5">
      <c r="A16" s="38"/>
      <c r="B16" s="38"/>
      <c r="C16" s="38"/>
      <c r="D16" s="38"/>
      <c r="E16" s="38"/>
      <c r="F16" s="38"/>
      <c r="G16" s="38"/>
      <c r="H16" s="38"/>
      <c r="I16" s="38"/>
      <c r="J16" s="70" t="s">
        <v>9</v>
      </c>
      <c r="K16" s="55">
        <v>5627</v>
      </c>
      <c r="L16" s="55">
        <v>15274</v>
      </c>
      <c r="M16" s="38"/>
      <c r="N16" s="38"/>
    </row>
    <row r="17" spans="1:14" s="2" customFormat="1" ht="16.5">
      <c r="A17" s="38"/>
      <c r="B17" s="38"/>
      <c r="C17" s="38"/>
      <c r="D17" s="38"/>
      <c r="E17" s="38"/>
      <c r="F17" s="38"/>
      <c r="G17" s="38"/>
      <c r="H17" s="38"/>
      <c r="I17" s="38"/>
      <c r="J17" s="70"/>
      <c r="K17" s="60"/>
      <c r="L17" s="44"/>
      <c r="M17" s="38"/>
      <c r="N17" s="38"/>
    </row>
    <row r="18" spans="1:14" s="2" customFormat="1" ht="16.5">
      <c r="A18" s="38"/>
      <c r="B18" s="38"/>
      <c r="C18" s="38"/>
      <c r="D18" s="38"/>
      <c r="E18" s="38"/>
      <c r="F18" s="38"/>
      <c r="G18" s="38"/>
      <c r="H18" s="38"/>
      <c r="I18" s="38"/>
      <c r="J18" s="70" t="s">
        <v>10</v>
      </c>
      <c r="K18" s="55">
        <v>1883</v>
      </c>
      <c r="L18" s="55">
        <v>4905</v>
      </c>
      <c r="M18" s="38"/>
      <c r="N18" s="38"/>
    </row>
    <row r="19" spans="1:14" s="2" customFormat="1" ht="16.5">
      <c r="A19" s="38"/>
      <c r="B19" s="38"/>
      <c r="C19" s="38"/>
      <c r="D19" s="38"/>
      <c r="E19" s="38"/>
      <c r="F19" s="38"/>
      <c r="G19" s="38"/>
      <c r="H19" s="38"/>
      <c r="I19" s="38"/>
      <c r="J19" s="70"/>
      <c r="K19" s="60"/>
      <c r="L19" s="44"/>
      <c r="M19" s="38"/>
      <c r="N19" s="38"/>
    </row>
    <row r="20" spans="1:14" s="2" customFormat="1" ht="16.5">
      <c r="A20" s="38"/>
      <c r="B20" s="38"/>
      <c r="C20" s="38"/>
      <c r="D20" s="38"/>
      <c r="E20" s="38"/>
      <c r="F20" s="38"/>
      <c r="G20" s="38"/>
      <c r="H20" s="38"/>
      <c r="I20" s="38"/>
      <c r="J20" s="70" t="s">
        <v>11</v>
      </c>
      <c r="K20" s="55">
        <v>3078</v>
      </c>
      <c r="L20" s="55">
        <v>6221</v>
      </c>
      <c r="M20" s="38"/>
      <c r="N20" s="38"/>
    </row>
    <row r="21" spans="1:14" s="2" customFormat="1" ht="17.25">
      <c r="A21" s="38"/>
      <c r="B21" s="38"/>
      <c r="C21" s="38"/>
      <c r="D21" s="38"/>
      <c r="E21" s="38"/>
      <c r="F21" s="38"/>
      <c r="G21" s="133" t="s">
        <v>139</v>
      </c>
      <c r="H21" s="133"/>
      <c r="I21" s="38"/>
      <c r="J21" s="70"/>
      <c r="K21" s="60"/>
      <c r="L21" s="44"/>
      <c r="M21" s="38"/>
      <c r="N21" s="38"/>
    </row>
    <row r="22" spans="1:14" s="2" customFormat="1" ht="20.25" customHeight="1">
      <c r="A22" s="138" t="s">
        <v>30</v>
      </c>
      <c r="B22" s="139"/>
      <c r="C22" s="35" t="s">
        <v>31</v>
      </c>
      <c r="D22" s="35" t="s">
        <v>32</v>
      </c>
      <c r="E22" s="138" t="s">
        <v>30</v>
      </c>
      <c r="F22" s="139"/>
      <c r="G22" s="35" t="s">
        <v>31</v>
      </c>
      <c r="H22" s="35" t="s">
        <v>32</v>
      </c>
      <c r="I22" s="38"/>
      <c r="J22" s="70" t="s">
        <v>12</v>
      </c>
      <c r="K22" s="55">
        <v>38</v>
      </c>
      <c r="L22" s="55">
        <v>527</v>
      </c>
      <c r="M22" s="38"/>
      <c r="N22" s="38"/>
    </row>
    <row r="23" spans="1:14" s="2" customFormat="1" ht="18.75" customHeight="1">
      <c r="A23" s="142" t="s">
        <v>175</v>
      </c>
      <c r="B23" s="65"/>
      <c r="C23" s="53">
        <v>19393</v>
      </c>
      <c r="D23" s="53">
        <v>78018</v>
      </c>
      <c r="E23" s="134" t="s">
        <v>33</v>
      </c>
      <c r="F23" s="67"/>
      <c r="G23" s="55">
        <v>154</v>
      </c>
      <c r="H23" s="55">
        <v>2016</v>
      </c>
      <c r="I23" s="38"/>
      <c r="J23" s="70"/>
      <c r="K23" s="60"/>
      <c r="L23" s="44"/>
      <c r="M23" s="38"/>
      <c r="N23" s="38"/>
    </row>
    <row r="24" spans="1:14" s="2" customFormat="1" ht="18.75" customHeight="1">
      <c r="A24" s="143"/>
      <c r="B24" s="66" t="s">
        <v>34</v>
      </c>
      <c r="C24" s="54">
        <f>SUM(C26,C28,C30,C32,C34,C36,C38,C40,C42,C44,G24,G26,G28,G30,G32,G34,G36,G38,G40)</f>
        <v>99.99999999999999</v>
      </c>
      <c r="D24" s="54">
        <f>SUM(D26,D28,D30,D32,D34,D36,D38,D40,D42,D44,H24,H26,H28,H30,H32,H34,H36,H38,H40)</f>
        <v>100.00000000000001</v>
      </c>
      <c r="E24" s="137"/>
      <c r="F24" s="68" t="s">
        <v>34</v>
      </c>
      <c r="G24" s="56">
        <f>G23/C23*100</f>
        <v>0.7941009642654565</v>
      </c>
      <c r="H24" s="56">
        <f>H23/D23*100</f>
        <v>2.5840190725217256</v>
      </c>
      <c r="I24" s="38"/>
      <c r="J24" s="70" t="s">
        <v>13</v>
      </c>
      <c r="K24" s="55">
        <v>154</v>
      </c>
      <c r="L24" s="55">
        <v>2016</v>
      </c>
      <c r="M24" s="38"/>
      <c r="N24" s="38"/>
    </row>
    <row r="25" spans="1:14" s="2" customFormat="1" ht="18.75" customHeight="1">
      <c r="A25" s="134" t="s">
        <v>35</v>
      </c>
      <c r="B25" s="67"/>
      <c r="C25" s="55">
        <v>0</v>
      </c>
      <c r="D25" s="55">
        <v>0</v>
      </c>
      <c r="E25" s="134" t="s">
        <v>36</v>
      </c>
      <c r="F25" s="67"/>
      <c r="G25" s="55">
        <v>404</v>
      </c>
      <c r="H25" s="55">
        <v>1387</v>
      </c>
      <c r="I25" s="38"/>
      <c r="J25" s="70"/>
      <c r="K25" s="60"/>
      <c r="L25" s="44"/>
      <c r="M25" s="38"/>
      <c r="N25" s="38"/>
    </row>
    <row r="26" spans="1:14" s="2" customFormat="1" ht="18.75" customHeight="1">
      <c r="A26" s="137"/>
      <c r="B26" s="68" t="s">
        <v>34</v>
      </c>
      <c r="C26" s="56">
        <f>C25/C23*100</f>
        <v>0</v>
      </c>
      <c r="D26" s="56">
        <f>D25/D23*100</f>
        <v>0</v>
      </c>
      <c r="E26" s="137"/>
      <c r="F26" s="68" t="s">
        <v>34</v>
      </c>
      <c r="G26" s="56">
        <f>G25/C23*100</f>
        <v>2.0832259062548344</v>
      </c>
      <c r="H26" s="56">
        <f>H25/D23*100</f>
        <v>1.7777948678510087</v>
      </c>
      <c r="I26" s="38"/>
      <c r="J26" s="70" t="s">
        <v>14</v>
      </c>
      <c r="K26" s="55">
        <v>404</v>
      </c>
      <c r="L26" s="55">
        <v>1387</v>
      </c>
      <c r="M26" s="38"/>
      <c r="N26" s="38"/>
    </row>
    <row r="27" spans="1:14" s="2" customFormat="1" ht="18.75" customHeight="1">
      <c r="A27" s="134" t="s">
        <v>37</v>
      </c>
      <c r="B27" s="67"/>
      <c r="C27" s="55">
        <v>1</v>
      </c>
      <c r="D27" s="55">
        <v>1</v>
      </c>
      <c r="E27" s="134" t="s">
        <v>24</v>
      </c>
      <c r="F27" s="67"/>
      <c r="G27" s="55">
        <v>229</v>
      </c>
      <c r="H27" s="55">
        <v>1512</v>
      </c>
      <c r="I27" s="38"/>
      <c r="J27" s="70"/>
      <c r="K27" s="60"/>
      <c r="L27" s="44"/>
      <c r="M27" s="38"/>
      <c r="N27" s="38"/>
    </row>
    <row r="28" spans="1:14" s="2" customFormat="1" ht="18.75" customHeight="1">
      <c r="A28" s="137"/>
      <c r="B28" s="68" t="s">
        <v>34</v>
      </c>
      <c r="C28" s="56">
        <f>C27/C23*100</f>
        <v>0.00515649976795751</v>
      </c>
      <c r="D28" s="56">
        <f>D27/D23*100</f>
        <v>0.0012817554923222846</v>
      </c>
      <c r="E28" s="137"/>
      <c r="F28" s="68" t="s">
        <v>34</v>
      </c>
      <c r="G28" s="56">
        <f>G27/C23*100</f>
        <v>1.18083844686227</v>
      </c>
      <c r="H28" s="56">
        <f>H27/D23*100</f>
        <v>1.938014304391294</v>
      </c>
      <c r="I28" s="38"/>
      <c r="J28" s="70" t="s">
        <v>15</v>
      </c>
      <c r="K28" s="55">
        <v>229</v>
      </c>
      <c r="L28" s="55">
        <v>1512</v>
      </c>
      <c r="M28" s="38"/>
      <c r="N28" s="38"/>
    </row>
    <row r="29" spans="1:14" s="2" customFormat="1" ht="18.75" customHeight="1">
      <c r="A29" s="134" t="s">
        <v>38</v>
      </c>
      <c r="B29" s="67"/>
      <c r="C29" s="55">
        <v>3220</v>
      </c>
      <c r="D29" s="55">
        <v>20513</v>
      </c>
      <c r="E29" s="140" t="s">
        <v>22</v>
      </c>
      <c r="F29" s="67"/>
      <c r="G29" s="55">
        <v>281</v>
      </c>
      <c r="H29" s="55">
        <v>2425</v>
      </c>
      <c r="I29" s="38"/>
      <c r="J29" s="70"/>
      <c r="K29" s="60"/>
      <c r="L29" s="44"/>
      <c r="M29" s="38"/>
      <c r="N29" s="38"/>
    </row>
    <row r="30" spans="1:14" s="2" customFormat="1" ht="18.75" customHeight="1">
      <c r="A30" s="137"/>
      <c r="B30" s="68" t="s">
        <v>34</v>
      </c>
      <c r="C30" s="56">
        <f>C29/C23*100</f>
        <v>16.603929252823182</v>
      </c>
      <c r="D30" s="56">
        <f>D29/D23*100</f>
        <v>26.292650414007024</v>
      </c>
      <c r="E30" s="141"/>
      <c r="F30" s="68" t="s">
        <v>34</v>
      </c>
      <c r="G30" s="56">
        <f>G29/C23*100</f>
        <v>1.4489764347960603</v>
      </c>
      <c r="H30" s="56">
        <f>H29/D23*100</f>
        <v>3.10825706888154</v>
      </c>
      <c r="I30" s="38"/>
      <c r="J30" s="70" t="s">
        <v>16</v>
      </c>
      <c r="K30" s="55">
        <v>281</v>
      </c>
      <c r="L30" s="55">
        <v>2425</v>
      </c>
      <c r="M30" s="38"/>
      <c r="N30" s="38"/>
    </row>
    <row r="31" spans="1:14" s="2" customFormat="1" ht="18.75" customHeight="1">
      <c r="A31" s="140" t="s">
        <v>21</v>
      </c>
      <c r="B31" s="67"/>
      <c r="C31" s="55">
        <v>10</v>
      </c>
      <c r="D31" s="55">
        <v>313</v>
      </c>
      <c r="E31" s="124" t="s">
        <v>23</v>
      </c>
      <c r="F31" s="67"/>
      <c r="G31" s="55">
        <v>38</v>
      </c>
      <c r="H31" s="55">
        <v>2530</v>
      </c>
      <c r="I31" s="38"/>
      <c r="J31" s="70"/>
      <c r="K31" s="60"/>
      <c r="L31" s="44"/>
      <c r="M31" s="38"/>
      <c r="N31" s="38"/>
    </row>
    <row r="32" spans="1:14" s="2" customFormat="1" ht="18.75" customHeight="1">
      <c r="A32" s="141"/>
      <c r="B32" s="68" t="s">
        <v>34</v>
      </c>
      <c r="C32" s="56">
        <f>C31/C23*100</f>
        <v>0.051564997679575106</v>
      </c>
      <c r="D32" s="56">
        <f>D31/D23*100</f>
        <v>0.40118946909687514</v>
      </c>
      <c r="E32" s="144"/>
      <c r="F32" s="68" t="s">
        <v>34</v>
      </c>
      <c r="G32" s="56">
        <f>G31/C23*100</f>
        <v>0.1959469911823854</v>
      </c>
      <c r="H32" s="56">
        <f>H31/D23*100</f>
        <v>3.24284139557538</v>
      </c>
      <c r="I32" s="38"/>
      <c r="J32" s="70" t="s">
        <v>17</v>
      </c>
      <c r="K32" s="55">
        <v>38</v>
      </c>
      <c r="L32" s="55">
        <v>2530</v>
      </c>
      <c r="M32" s="38"/>
      <c r="N32" s="38"/>
    </row>
    <row r="33" spans="1:14" s="2" customFormat="1" ht="18.75" customHeight="1">
      <c r="A33" s="120" t="s">
        <v>39</v>
      </c>
      <c r="B33" s="67"/>
      <c r="C33" s="55">
        <v>43</v>
      </c>
      <c r="D33" s="55">
        <v>452</v>
      </c>
      <c r="E33" s="140" t="s">
        <v>40</v>
      </c>
      <c r="F33" s="67"/>
      <c r="G33" s="55">
        <v>507</v>
      </c>
      <c r="H33" s="55">
        <v>3524</v>
      </c>
      <c r="I33" s="38"/>
      <c r="J33" s="70"/>
      <c r="K33" s="60"/>
      <c r="L33" s="44"/>
      <c r="M33" s="38"/>
      <c r="N33" s="38"/>
    </row>
    <row r="34" spans="1:14" s="2" customFormat="1" ht="18.75" customHeight="1">
      <c r="A34" s="136"/>
      <c r="B34" s="68" t="s">
        <v>34</v>
      </c>
      <c r="C34" s="56">
        <f>C33/C23*100</f>
        <v>0.22172949002217296</v>
      </c>
      <c r="D34" s="56">
        <f>D33/D23*100</f>
        <v>0.5793534825296727</v>
      </c>
      <c r="E34" s="141"/>
      <c r="F34" s="68" t="s">
        <v>34</v>
      </c>
      <c r="G34" s="56">
        <f>G33/C23*100</f>
        <v>2.6143453823544576</v>
      </c>
      <c r="H34" s="56">
        <f>H33/D23*100</f>
        <v>4.516906354943731</v>
      </c>
      <c r="I34" s="38"/>
      <c r="J34" s="70" t="s">
        <v>18</v>
      </c>
      <c r="K34" s="55">
        <v>507</v>
      </c>
      <c r="L34" s="55">
        <v>3524</v>
      </c>
      <c r="M34" s="38"/>
      <c r="N34" s="38"/>
    </row>
    <row r="35" spans="1:14" s="2" customFormat="1" ht="18.75" customHeight="1">
      <c r="A35" s="134" t="s">
        <v>41</v>
      </c>
      <c r="B35" s="67"/>
      <c r="C35" s="55">
        <v>709</v>
      </c>
      <c r="D35" s="55">
        <v>3795</v>
      </c>
      <c r="E35" s="124" t="s">
        <v>42</v>
      </c>
      <c r="F35" s="67"/>
      <c r="G35" s="55">
        <v>560</v>
      </c>
      <c r="H35" s="55">
        <v>7292</v>
      </c>
      <c r="I35" s="38"/>
      <c r="J35" s="70"/>
      <c r="K35" s="60"/>
      <c r="L35" s="44"/>
      <c r="M35" s="38"/>
      <c r="N35" s="38"/>
    </row>
    <row r="36" spans="1:14" s="2" customFormat="1" ht="18.75" customHeight="1">
      <c r="A36" s="137"/>
      <c r="B36" s="68" t="s">
        <v>34</v>
      </c>
      <c r="C36" s="56">
        <f>C35/C23*100</f>
        <v>3.655958335481875</v>
      </c>
      <c r="D36" s="56">
        <f>D35/D23*100</f>
        <v>4.86426209336307</v>
      </c>
      <c r="E36" s="144"/>
      <c r="F36" s="68" t="s">
        <v>34</v>
      </c>
      <c r="G36" s="56">
        <f>G35/C23*100</f>
        <v>2.887639870056206</v>
      </c>
      <c r="H36" s="56">
        <f>H35/D23*100</f>
        <v>9.346561050014099</v>
      </c>
      <c r="I36" s="38"/>
      <c r="J36" s="70" t="s">
        <v>19</v>
      </c>
      <c r="K36" s="55">
        <v>560</v>
      </c>
      <c r="L36" s="55">
        <v>7292</v>
      </c>
      <c r="M36" s="38"/>
      <c r="N36" s="38"/>
    </row>
    <row r="37" spans="1:14" s="2" customFormat="1" ht="18.75" customHeight="1">
      <c r="A37" s="134" t="s">
        <v>43</v>
      </c>
      <c r="B37" s="67"/>
      <c r="C37" s="55">
        <v>5627</v>
      </c>
      <c r="D37" s="55">
        <v>15274</v>
      </c>
      <c r="E37" s="140" t="s">
        <v>44</v>
      </c>
      <c r="F37" s="67"/>
      <c r="G37" s="55">
        <v>439</v>
      </c>
      <c r="H37" s="55">
        <v>792</v>
      </c>
      <c r="I37" s="38"/>
      <c r="J37" s="70"/>
      <c r="K37" s="60"/>
      <c r="L37" s="44"/>
      <c r="M37" s="38"/>
      <c r="N37" s="38"/>
    </row>
    <row r="38" spans="1:14" s="2" customFormat="1" ht="18.75" customHeight="1">
      <c r="A38" s="137"/>
      <c r="B38" s="68" t="s">
        <v>34</v>
      </c>
      <c r="C38" s="56">
        <f>C37/C23*100</f>
        <v>29.01562419429691</v>
      </c>
      <c r="D38" s="56">
        <f>D37/D23*100</f>
        <v>19.577533389730576</v>
      </c>
      <c r="E38" s="141"/>
      <c r="F38" s="68" t="s">
        <v>34</v>
      </c>
      <c r="G38" s="56">
        <f>G37/C23*100</f>
        <v>2.263703398133347</v>
      </c>
      <c r="H38" s="56">
        <f>H37/D23*100</f>
        <v>1.0151503499192494</v>
      </c>
      <c r="I38" s="38"/>
      <c r="J38" s="70" t="s">
        <v>20</v>
      </c>
      <c r="K38" s="55">
        <v>439</v>
      </c>
      <c r="L38" s="55">
        <v>792</v>
      </c>
      <c r="M38" s="38"/>
      <c r="N38" s="38"/>
    </row>
    <row r="39" spans="1:14" s="2" customFormat="1" ht="18.75" customHeight="1">
      <c r="A39" s="134" t="s">
        <v>45</v>
      </c>
      <c r="B39" s="67"/>
      <c r="C39" s="55">
        <v>1883</v>
      </c>
      <c r="D39" s="55">
        <v>4905</v>
      </c>
      <c r="E39" s="140" t="s">
        <v>150</v>
      </c>
      <c r="F39" s="67"/>
      <c r="G39" s="55">
        <v>2172</v>
      </c>
      <c r="H39" s="55">
        <v>4539</v>
      </c>
      <c r="I39" s="38"/>
      <c r="J39" s="69"/>
      <c r="K39" s="60"/>
      <c r="L39" s="44"/>
      <c r="M39" s="38"/>
      <c r="N39" s="38"/>
    </row>
    <row r="40" spans="1:14" s="2" customFormat="1" ht="18.75" customHeight="1">
      <c r="A40" s="137"/>
      <c r="B40" s="68" t="s">
        <v>34</v>
      </c>
      <c r="C40" s="56">
        <f>C39/C23*100</f>
        <v>9.709689063063992</v>
      </c>
      <c r="D40" s="56">
        <f>D39/D23*100</f>
        <v>6.287010689840806</v>
      </c>
      <c r="E40" s="141"/>
      <c r="F40" s="68" t="s">
        <v>46</v>
      </c>
      <c r="G40" s="56">
        <f>G39/C23*100</f>
        <v>11.199917496003712</v>
      </c>
      <c r="H40" s="56">
        <f>H39/D23*100</f>
        <v>5.81788817965085</v>
      </c>
      <c r="I40" s="38"/>
      <c r="J40" s="69" t="s">
        <v>140</v>
      </c>
      <c r="K40" s="55">
        <v>2172</v>
      </c>
      <c r="L40" s="55">
        <v>4539</v>
      </c>
      <c r="M40" s="38"/>
      <c r="N40" s="38"/>
    </row>
    <row r="41" spans="1:14" s="2" customFormat="1" ht="18.75" customHeight="1">
      <c r="A41" s="134" t="s">
        <v>149</v>
      </c>
      <c r="B41" s="67"/>
      <c r="C41" s="55">
        <v>3078</v>
      </c>
      <c r="D41" s="55">
        <v>6221</v>
      </c>
      <c r="E41" s="120" t="s">
        <v>47</v>
      </c>
      <c r="F41" s="67"/>
      <c r="G41" s="57">
        <f>K23</f>
        <v>0</v>
      </c>
      <c r="H41" s="57">
        <f>L23</f>
        <v>0</v>
      </c>
      <c r="I41" s="38"/>
      <c r="J41" s="69"/>
      <c r="K41" s="60"/>
      <c r="L41" s="44"/>
      <c r="M41" s="38"/>
      <c r="N41" s="38"/>
    </row>
    <row r="42" spans="1:14" s="2" customFormat="1" ht="18.75" customHeight="1">
      <c r="A42" s="137"/>
      <c r="B42" s="68" t="s">
        <v>34</v>
      </c>
      <c r="C42" s="56">
        <f>C41/C23*100</f>
        <v>15.871706285773218</v>
      </c>
      <c r="D42" s="56">
        <f>D41/D23*100</f>
        <v>7.9738009177369324</v>
      </c>
      <c r="E42" s="136"/>
      <c r="F42" s="68"/>
      <c r="G42" s="56">
        <f>G41/C23*100</f>
        <v>0</v>
      </c>
      <c r="H42" s="56">
        <f>H41/D23*100</f>
        <v>0</v>
      </c>
      <c r="I42" s="46"/>
      <c r="J42" s="70" t="s">
        <v>141</v>
      </c>
      <c r="K42" s="60">
        <v>0</v>
      </c>
      <c r="L42" s="44">
        <v>0</v>
      </c>
      <c r="M42" s="38"/>
      <c r="N42" s="38"/>
    </row>
    <row r="43" spans="1:14" s="2" customFormat="1" ht="18.75" customHeight="1">
      <c r="A43" s="120" t="s">
        <v>48</v>
      </c>
      <c r="B43" s="67"/>
      <c r="C43" s="55">
        <v>38</v>
      </c>
      <c r="D43" s="55">
        <v>527</v>
      </c>
      <c r="E43" s="134" t="s">
        <v>49</v>
      </c>
      <c r="F43" s="67"/>
      <c r="G43" s="57">
        <f>K25</f>
        <v>0</v>
      </c>
      <c r="H43" s="57">
        <f>L25</f>
        <v>0</v>
      </c>
      <c r="I43" s="38"/>
      <c r="J43" s="72"/>
      <c r="K43" s="60"/>
      <c r="L43" s="44"/>
      <c r="M43" s="38"/>
      <c r="N43" s="38"/>
    </row>
    <row r="44" spans="1:14" s="2" customFormat="1" ht="18.75" customHeight="1">
      <c r="A44" s="136"/>
      <c r="B44" s="68" t="s">
        <v>34</v>
      </c>
      <c r="C44" s="56">
        <f>C43/C23*100</f>
        <v>0.1959469911823854</v>
      </c>
      <c r="D44" s="56">
        <f>D43/D23*100</f>
        <v>0.675485144453844</v>
      </c>
      <c r="E44" s="137"/>
      <c r="F44" s="68"/>
      <c r="G44" s="56">
        <f>G43/C23*100</f>
        <v>0</v>
      </c>
      <c r="H44" s="56">
        <f>H43/D23*100</f>
        <v>0</v>
      </c>
      <c r="I44" s="38"/>
      <c r="J44" s="71" t="s">
        <v>142</v>
      </c>
      <c r="K44" s="61">
        <v>0</v>
      </c>
      <c r="L44" s="42">
        <v>0</v>
      </c>
      <c r="M44" s="38"/>
      <c r="N44" s="38"/>
    </row>
    <row r="45" spans="1:14" s="2" customFormat="1" ht="15.75" customHeight="1">
      <c r="A45" s="39"/>
      <c r="B45" s="39"/>
      <c r="C45" s="39"/>
      <c r="D45" s="39"/>
      <c r="E45" s="39"/>
      <c r="F45" s="39"/>
      <c r="G45" s="39"/>
      <c r="H45" s="39"/>
      <c r="I45" s="38"/>
      <c r="J45" s="37" t="s">
        <v>143</v>
      </c>
      <c r="K45" s="41">
        <f>SUM(K4:K44)</f>
        <v>19393</v>
      </c>
      <c r="L45" s="40">
        <f>SUM(L4:L44)</f>
        <v>78018</v>
      </c>
      <c r="M45" s="38"/>
      <c r="N45" s="38"/>
    </row>
    <row r="46" spans="1:14" s="2" customFormat="1" ht="15.75" customHeight="1">
      <c r="A46" s="39"/>
      <c r="B46" s="39"/>
      <c r="C46" s="39"/>
      <c r="D46" s="39"/>
      <c r="E46" s="39"/>
      <c r="F46" s="39"/>
      <c r="G46" s="39"/>
      <c r="H46" s="39"/>
      <c r="I46" s="38"/>
      <c r="M46" s="38"/>
      <c r="N46" s="38"/>
    </row>
    <row r="47" spans="1:14" s="2" customFormat="1" ht="15.75" customHeight="1">
      <c r="A47" s="39"/>
      <c r="B47" s="39"/>
      <c r="C47" s="39"/>
      <c r="D47" s="39"/>
      <c r="E47" s="39"/>
      <c r="F47" s="39"/>
      <c r="G47" s="39"/>
      <c r="H47" s="39"/>
      <c r="I47" s="38"/>
      <c r="M47" s="38"/>
      <c r="N47" s="38"/>
    </row>
    <row r="48" spans="1:14" s="2" customFormat="1" ht="15.75" customHeight="1">
      <c r="A48" s="39"/>
      <c r="B48" s="39"/>
      <c r="C48" s="39"/>
      <c r="D48" s="39"/>
      <c r="E48" s="39"/>
      <c r="F48" s="39"/>
      <c r="G48" s="39"/>
      <c r="H48" s="39"/>
      <c r="I48" s="38"/>
      <c r="M48" s="38"/>
      <c r="N48" s="38"/>
    </row>
    <row r="49" spans="1:14" s="3" customFormat="1" ht="16.5">
      <c r="A49" s="39"/>
      <c r="B49" s="39"/>
      <c r="C49" s="39"/>
      <c r="D49" s="39"/>
      <c r="E49" s="39"/>
      <c r="F49" s="39"/>
      <c r="G49" s="39"/>
      <c r="H49" s="39"/>
      <c r="I49" s="39"/>
      <c r="M49" s="39"/>
      <c r="N49" s="39"/>
    </row>
  </sheetData>
  <sheetProtection/>
  <mergeCells count="26"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A39:A40"/>
    <mergeCell ref="A41:A42"/>
    <mergeCell ref="E31:E32"/>
    <mergeCell ref="E33:E34"/>
    <mergeCell ref="E35:E36"/>
    <mergeCell ref="E39:E40"/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22" sqref="A22"/>
      <selection pane="bottomRight" activeCell="B38" sqref="B38"/>
    </sheetView>
  </sheetViews>
  <sheetFormatPr defaultColWidth="8.88671875" defaultRowHeight="13.5"/>
  <cols>
    <col min="1" max="1" width="14.77734375" style="0" customWidth="1"/>
    <col min="2" max="11" width="8.88671875" style="0" customWidth="1"/>
    <col min="12" max="12" width="2.3359375" style="0" customWidth="1"/>
  </cols>
  <sheetData>
    <row r="1" spans="1:11" s="2" customFormat="1" ht="31.5" customHeight="1">
      <c r="A1" s="154" t="s">
        <v>152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9:11" s="2" customFormat="1" ht="15" customHeight="1" thickBot="1">
      <c r="I2" s="156" t="s">
        <v>50</v>
      </c>
      <c r="J2" s="156"/>
      <c r="K2" s="156"/>
    </row>
    <row r="3" spans="1:11" s="2" customFormat="1" ht="23.25" customHeight="1">
      <c r="A3" s="151" t="s">
        <v>51</v>
      </c>
      <c r="B3" s="150" t="s">
        <v>29</v>
      </c>
      <c r="C3" s="150"/>
      <c r="D3" s="150" t="s">
        <v>52</v>
      </c>
      <c r="E3" s="150"/>
      <c r="F3" s="150" t="s">
        <v>136</v>
      </c>
      <c r="G3" s="150"/>
      <c r="H3" s="150" t="s">
        <v>137</v>
      </c>
      <c r="I3" s="150"/>
      <c r="J3" s="150" t="s">
        <v>53</v>
      </c>
      <c r="K3" s="155"/>
    </row>
    <row r="4" spans="1:11" s="2" customFormat="1" ht="23.25" customHeight="1">
      <c r="A4" s="152"/>
      <c r="B4" s="153"/>
      <c r="C4" s="153"/>
      <c r="D4" s="73"/>
      <c r="E4" s="73" t="s">
        <v>34</v>
      </c>
      <c r="F4" s="73"/>
      <c r="G4" s="73" t="s">
        <v>34</v>
      </c>
      <c r="H4" s="73"/>
      <c r="I4" s="73" t="s">
        <v>34</v>
      </c>
      <c r="J4" s="73"/>
      <c r="K4" s="74" t="s">
        <v>34</v>
      </c>
    </row>
    <row r="5" spans="1:11" s="2" customFormat="1" ht="16.5" customHeight="1">
      <c r="A5" s="146" t="s">
        <v>54</v>
      </c>
      <c r="B5" s="75" t="s">
        <v>31</v>
      </c>
      <c r="C5" s="81">
        <v>19393</v>
      </c>
      <c r="D5" s="81">
        <f>SUM(+D7+D9+D11+D13+D15+D17+D19+D21+D23+D25+D27+D29+D31+D33+D35+D37+D39+D41+D43)</f>
        <v>16314</v>
      </c>
      <c r="E5" s="82">
        <f>D5/C5*100</f>
        <v>84.12313721445882</v>
      </c>
      <c r="F5" s="81">
        <f>SUM(+F7+F9+F11+F13+F15+F17+F19+F21+F23+F25+F27+F29+F31+F33+F35+F37+F39+F41+F43)</f>
        <v>2521</v>
      </c>
      <c r="G5" s="82">
        <f>F5/C5*100</f>
        <v>12.999535915020886</v>
      </c>
      <c r="H5" s="81">
        <f>SUM(+H7+H9+H11+H13+H15+H17+H19+H21+H23+H25+H27+H29+H31+H33+H35+H37+H39+H41+H43)</f>
        <v>550</v>
      </c>
      <c r="I5" s="82">
        <f>H5/C5*100</f>
        <v>2.836074872376631</v>
      </c>
      <c r="J5" s="81">
        <f>SUM(+J7+J9+J11+J13+J15+J17+J19+J21+J23+J25+J27+J29+J31+J33+J35+J37+J39+J41+J43)</f>
        <v>7</v>
      </c>
      <c r="K5" s="83">
        <f>J5/C5*100</f>
        <v>0.03609549837570258</v>
      </c>
    </row>
    <row r="6" spans="1:11" s="2" customFormat="1" ht="16.5" customHeight="1">
      <c r="A6" s="146"/>
      <c r="B6" s="75" t="s">
        <v>32</v>
      </c>
      <c r="C6" s="81">
        <v>78018</v>
      </c>
      <c r="D6" s="81">
        <f>SUM(D8+D10+D12+D14+D16+D18+D20+D22+D24+D26+D28+D30+D32+D34+D36+D38+D40+D42+D44)</f>
        <v>27252</v>
      </c>
      <c r="E6" s="82">
        <f>D6/C6*100</f>
        <v>34.9304006767669</v>
      </c>
      <c r="F6" s="81">
        <f>SUM(F8+F10+F12+F14+F16+F18+F20+F22+F24+F26+F28+F30+F32+F34+F36+F38+F40+F42+F44)</f>
        <v>20795</v>
      </c>
      <c r="G6" s="82">
        <f>F6/C6*100</f>
        <v>26.65410546284191</v>
      </c>
      <c r="H6" s="81">
        <f>SUM(H8+H10+H12+H14+H16+H18+H20+H22+H24+H26+H28+H30+H32+H34+H36+H38+H40+H42+H44)</f>
        <v>25385</v>
      </c>
      <c r="I6" s="82">
        <f>H6/C6*100</f>
        <v>32.5373631726012</v>
      </c>
      <c r="J6" s="81">
        <f>SUM(J8+J10+J12+J14+J16+J18+J20+J22+J24+J26+J28+J30+J32+J34+J36+J38+J40+J42+J44)</f>
        <v>4594</v>
      </c>
      <c r="K6" s="83">
        <f>J6/C6*100</f>
        <v>5.888384731728576</v>
      </c>
    </row>
    <row r="7" spans="1:11" s="2" customFormat="1" ht="15" customHeight="1">
      <c r="A7" s="146" t="s">
        <v>55</v>
      </c>
      <c r="B7" s="76" t="s">
        <v>31</v>
      </c>
      <c r="C7" s="7">
        <f>SUM(D7+F7+H7+J7)</f>
        <v>0</v>
      </c>
      <c r="D7" s="7">
        <v>0</v>
      </c>
      <c r="E7" s="8">
        <v>0</v>
      </c>
      <c r="F7" s="7">
        <v>0</v>
      </c>
      <c r="G7" s="8">
        <v>0</v>
      </c>
      <c r="H7" s="7">
        <v>0</v>
      </c>
      <c r="I7" s="9" t="s">
        <v>86</v>
      </c>
      <c r="J7" s="7">
        <v>0</v>
      </c>
      <c r="K7" s="10" t="s">
        <v>86</v>
      </c>
    </row>
    <row r="8" spans="1:11" s="2" customFormat="1" ht="15" customHeight="1">
      <c r="A8" s="146"/>
      <c r="B8" s="76" t="s">
        <v>32</v>
      </c>
      <c r="C8" s="7">
        <f>SUM(D8+F8+H8+J8)</f>
        <v>0</v>
      </c>
      <c r="D8" s="7">
        <v>0</v>
      </c>
      <c r="E8" s="8">
        <v>0</v>
      </c>
      <c r="F8" s="7">
        <v>0</v>
      </c>
      <c r="G8" s="8">
        <v>0</v>
      </c>
      <c r="H8" s="7">
        <v>0</v>
      </c>
      <c r="I8" s="9" t="s">
        <v>86</v>
      </c>
      <c r="J8" s="7">
        <v>0</v>
      </c>
      <c r="K8" s="10" t="s">
        <v>86</v>
      </c>
    </row>
    <row r="9" spans="1:11" s="2" customFormat="1" ht="15" customHeight="1">
      <c r="A9" s="146" t="s">
        <v>56</v>
      </c>
      <c r="B9" s="76" t="s">
        <v>31</v>
      </c>
      <c r="C9" s="7">
        <f>SUM(D9+F9+H9+J9)</f>
        <v>1</v>
      </c>
      <c r="D9" s="11">
        <v>1</v>
      </c>
      <c r="E9" s="8">
        <f aca="true" t="shared" si="0" ref="E9:E44">D9/C9*100</f>
        <v>100</v>
      </c>
      <c r="F9" s="7">
        <v>0</v>
      </c>
      <c r="G9" s="8">
        <v>0</v>
      </c>
      <c r="H9" s="7">
        <v>0</v>
      </c>
      <c r="I9" s="9" t="s">
        <v>86</v>
      </c>
      <c r="J9" s="7">
        <v>0</v>
      </c>
      <c r="K9" s="10" t="s">
        <v>86</v>
      </c>
    </row>
    <row r="10" spans="1:11" s="2" customFormat="1" ht="15" customHeight="1">
      <c r="A10" s="146"/>
      <c r="B10" s="76" t="s">
        <v>32</v>
      </c>
      <c r="C10" s="7">
        <f>SUM(D10+F10+H10+J10)</f>
        <v>1</v>
      </c>
      <c r="D10" s="11">
        <v>1</v>
      </c>
      <c r="E10" s="8">
        <f t="shared" si="0"/>
        <v>100</v>
      </c>
      <c r="F10" s="7">
        <v>0</v>
      </c>
      <c r="G10" s="8">
        <v>0</v>
      </c>
      <c r="H10" s="7">
        <v>0</v>
      </c>
      <c r="I10" s="9" t="s">
        <v>86</v>
      </c>
      <c r="J10" s="7">
        <v>0</v>
      </c>
      <c r="K10" s="10" t="s">
        <v>86</v>
      </c>
    </row>
    <row r="11" spans="1:11" s="2" customFormat="1" ht="15" customHeight="1">
      <c r="A11" s="146" t="s">
        <v>57</v>
      </c>
      <c r="B11" s="76" t="s">
        <v>31</v>
      </c>
      <c r="C11" s="7">
        <v>3220</v>
      </c>
      <c r="D11" s="7">
        <v>2229</v>
      </c>
      <c r="E11" s="8">
        <f t="shared" si="0"/>
        <v>69.22360248447205</v>
      </c>
      <c r="F11" s="7">
        <v>785</v>
      </c>
      <c r="G11" s="8">
        <f aca="true" t="shared" si="1" ref="G11:G44">F11/C11*100</f>
        <v>24.37888198757764</v>
      </c>
      <c r="H11" s="7">
        <v>206</v>
      </c>
      <c r="I11" s="9">
        <f aca="true" t="shared" si="2" ref="I11:I44">H11/C11*100</f>
        <v>6.39751552795031</v>
      </c>
      <c r="J11" s="7">
        <v>0</v>
      </c>
      <c r="K11" s="10">
        <f aca="true" t="shared" si="3" ref="K11:K44">J11/C11*100</f>
        <v>0</v>
      </c>
    </row>
    <row r="12" spans="1:11" s="2" customFormat="1" ht="15" customHeight="1">
      <c r="A12" s="146"/>
      <c r="B12" s="76" t="s">
        <v>32</v>
      </c>
      <c r="C12" s="7">
        <v>20513</v>
      </c>
      <c r="D12" s="7">
        <v>4544</v>
      </c>
      <c r="E12" s="8">
        <f t="shared" si="0"/>
        <v>22.151806171696</v>
      </c>
      <c r="F12" s="7">
        <v>6815</v>
      </c>
      <c r="G12" s="8">
        <f t="shared" si="1"/>
        <v>33.22283430019987</v>
      </c>
      <c r="H12" s="7">
        <v>9154</v>
      </c>
      <c r="I12" s="9">
        <f t="shared" si="2"/>
        <v>44.62535952810413</v>
      </c>
      <c r="J12" s="7">
        <v>0</v>
      </c>
      <c r="K12" s="10">
        <f t="shared" si="3"/>
        <v>0</v>
      </c>
    </row>
    <row r="13" spans="1:11" s="2" customFormat="1" ht="15" customHeight="1">
      <c r="A13" s="146" t="s">
        <v>58</v>
      </c>
      <c r="B13" s="76" t="s">
        <v>31</v>
      </c>
      <c r="C13" s="7">
        <f>SUM(D13+F13+H13+J13)</f>
        <v>10</v>
      </c>
      <c r="D13" s="7">
        <v>4</v>
      </c>
      <c r="E13" s="8">
        <f t="shared" si="0"/>
        <v>40</v>
      </c>
      <c r="F13" s="7">
        <v>2</v>
      </c>
      <c r="G13" s="8">
        <f t="shared" si="1"/>
        <v>20</v>
      </c>
      <c r="H13" s="7">
        <v>4</v>
      </c>
      <c r="I13" s="8">
        <f t="shared" si="2"/>
        <v>40</v>
      </c>
      <c r="J13" s="12">
        <v>0</v>
      </c>
      <c r="K13" s="10">
        <f t="shared" si="3"/>
        <v>0</v>
      </c>
    </row>
    <row r="14" spans="1:11" s="2" customFormat="1" ht="15" customHeight="1">
      <c r="A14" s="146"/>
      <c r="B14" s="76" t="s">
        <v>32</v>
      </c>
      <c r="C14" s="7">
        <f>SUM(D14+F14+H14+J14)</f>
        <v>313</v>
      </c>
      <c r="D14" s="7">
        <v>14</v>
      </c>
      <c r="E14" s="8">
        <f t="shared" si="0"/>
        <v>4.472843450479233</v>
      </c>
      <c r="F14" s="7">
        <v>19</v>
      </c>
      <c r="G14" s="8">
        <f t="shared" si="1"/>
        <v>6.070287539936102</v>
      </c>
      <c r="H14" s="7">
        <v>280</v>
      </c>
      <c r="I14" s="8">
        <f t="shared" si="2"/>
        <v>89.45686900958466</v>
      </c>
      <c r="J14" s="12">
        <v>0</v>
      </c>
      <c r="K14" s="10">
        <f t="shared" si="3"/>
        <v>0</v>
      </c>
    </row>
    <row r="15" spans="1:11" s="2" customFormat="1" ht="17.25" customHeight="1">
      <c r="A15" s="148" t="s">
        <v>59</v>
      </c>
      <c r="B15" s="76" t="s">
        <v>31</v>
      </c>
      <c r="C15" s="7">
        <v>43</v>
      </c>
      <c r="D15" s="7">
        <v>27</v>
      </c>
      <c r="E15" s="8">
        <f t="shared" si="0"/>
        <v>62.7906976744186</v>
      </c>
      <c r="F15" s="7">
        <v>9</v>
      </c>
      <c r="G15" s="8">
        <f t="shared" si="1"/>
        <v>20.930232558139537</v>
      </c>
      <c r="H15" s="7">
        <v>7</v>
      </c>
      <c r="I15" s="8">
        <f t="shared" si="2"/>
        <v>16.27906976744186</v>
      </c>
      <c r="J15" s="7">
        <v>0</v>
      </c>
      <c r="K15" s="10">
        <f t="shared" si="3"/>
        <v>0</v>
      </c>
    </row>
    <row r="16" spans="1:11" s="2" customFormat="1" ht="15.75" customHeight="1">
      <c r="A16" s="149"/>
      <c r="B16" s="76" t="s">
        <v>32</v>
      </c>
      <c r="C16" s="7">
        <v>452</v>
      </c>
      <c r="D16" s="7">
        <v>69</v>
      </c>
      <c r="E16" s="8">
        <f t="shared" si="0"/>
        <v>15.265486725663715</v>
      </c>
      <c r="F16" s="7">
        <v>102</v>
      </c>
      <c r="G16" s="8">
        <f t="shared" si="1"/>
        <v>22.566371681415927</v>
      </c>
      <c r="H16" s="7">
        <v>281</v>
      </c>
      <c r="I16" s="8">
        <f t="shared" si="2"/>
        <v>62.16814159292036</v>
      </c>
      <c r="J16" s="7">
        <v>0</v>
      </c>
      <c r="K16" s="10">
        <f t="shared" si="3"/>
        <v>0</v>
      </c>
    </row>
    <row r="17" spans="1:11" s="2" customFormat="1" ht="15" customHeight="1">
      <c r="A17" s="146" t="s">
        <v>60</v>
      </c>
      <c r="B17" s="76" t="s">
        <v>31</v>
      </c>
      <c r="C17" s="7">
        <v>709</v>
      </c>
      <c r="D17" s="7">
        <v>506</v>
      </c>
      <c r="E17" s="8">
        <f t="shared" si="0"/>
        <v>71.36812411847673</v>
      </c>
      <c r="F17" s="7">
        <v>183</v>
      </c>
      <c r="G17" s="8">
        <f t="shared" si="1"/>
        <v>25.811001410437235</v>
      </c>
      <c r="H17" s="7">
        <v>19</v>
      </c>
      <c r="I17" s="8">
        <f t="shared" si="2"/>
        <v>2.6798307475317347</v>
      </c>
      <c r="J17" s="7">
        <v>1</v>
      </c>
      <c r="K17" s="10">
        <f t="shared" si="3"/>
        <v>0.14104372355430184</v>
      </c>
    </row>
    <row r="18" spans="1:11" s="2" customFormat="1" ht="15" customHeight="1">
      <c r="A18" s="146"/>
      <c r="B18" s="76" t="s">
        <v>32</v>
      </c>
      <c r="C18" s="7">
        <v>3795</v>
      </c>
      <c r="D18" s="7">
        <v>1081</v>
      </c>
      <c r="E18" s="8">
        <f t="shared" si="0"/>
        <v>28.484848484848484</v>
      </c>
      <c r="F18" s="7">
        <v>1596</v>
      </c>
      <c r="G18" s="8">
        <f t="shared" si="1"/>
        <v>42.055335968379445</v>
      </c>
      <c r="H18" s="7">
        <v>802</v>
      </c>
      <c r="I18" s="8">
        <f t="shared" si="2"/>
        <v>21.133069828722004</v>
      </c>
      <c r="J18" s="7">
        <v>316</v>
      </c>
      <c r="K18" s="10">
        <f t="shared" si="3"/>
        <v>8.326745718050066</v>
      </c>
    </row>
    <row r="19" spans="1:11" s="2" customFormat="1" ht="15" customHeight="1">
      <c r="A19" s="146" t="s">
        <v>61</v>
      </c>
      <c r="B19" s="76" t="s">
        <v>31</v>
      </c>
      <c r="C19" s="7">
        <v>5627</v>
      </c>
      <c r="D19" s="7">
        <v>4960</v>
      </c>
      <c r="E19" s="8">
        <f t="shared" si="0"/>
        <v>88.14643682246313</v>
      </c>
      <c r="F19" s="7">
        <v>618</v>
      </c>
      <c r="G19" s="8">
        <f t="shared" si="1"/>
        <v>10.982761684734317</v>
      </c>
      <c r="H19" s="7">
        <v>49</v>
      </c>
      <c r="I19" s="8">
        <f t="shared" si="2"/>
        <v>0.870801492802559</v>
      </c>
      <c r="J19" s="12">
        <v>0</v>
      </c>
      <c r="K19" s="10">
        <f t="shared" si="3"/>
        <v>0</v>
      </c>
    </row>
    <row r="20" spans="1:11" s="2" customFormat="1" ht="15" customHeight="1">
      <c r="A20" s="146"/>
      <c r="B20" s="76" t="s">
        <v>32</v>
      </c>
      <c r="C20" s="7">
        <v>15274</v>
      </c>
      <c r="D20" s="7">
        <v>8674</v>
      </c>
      <c r="E20" s="8">
        <f t="shared" si="0"/>
        <v>56.789315176116276</v>
      </c>
      <c r="F20" s="7">
        <v>4626</v>
      </c>
      <c r="G20" s="8">
        <f t="shared" si="1"/>
        <v>30.286761817467596</v>
      </c>
      <c r="H20" s="7">
        <v>1974</v>
      </c>
      <c r="I20" s="8">
        <f t="shared" si="2"/>
        <v>12.923923006416132</v>
      </c>
      <c r="J20" s="12">
        <v>0</v>
      </c>
      <c r="K20" s="10">
        <f t="shared" si="3"/>
        <v>0</v>
      </c>
    </row>
    <row r="21" spans="1:11" s="2" customFormat="1" ht="15" customHeight="1">
      <c r="A21" s="146" t="s">
        <v>62</v>
      </c>
      <c r="B21" s="76" t="s">
        <v>31</v>
      </c>
      <c r="C21" s="7">
        <v>1883</v>
      </c>
      <c r="D21" s="7">
        <v>1802</v>
      </c>
      <c r="E21" s="8">
        <f t="shared" si="0"/>
        <v>95.69835369091875</v>
      </c>
      <c r="F21" s="7">
        <v>49</v>
      </c>
      <c r="G21" s="8">
        <f t="shared" si="1"/>
        <v>2.6022304832713754</v>
      </c>
      <c r="H21" s="7">
        <v>31</v>
      </c>
      <c r="I21" s="8">
        <f t="shared" si="2"/>
        <v>1.6463090812533192</v>
      </c>
      <c r="J21" s="7">
        <v>1</v>
      </c>
      <c r="K21" s="10">
        <f t="shared" si="3"/>
        <v>0.05310674455655868</v>
      </c>
    </row>
    <row r="22" spans="1:11" s="2" customFormat="1" ht="15" customHeight="1">
      <c r="A22" s="146"/>
      <c r="B22" s="76" t="s">
        <v>32</v>
      </c>
      <c r="C22" s="7">
        <v>4905</v>
      </c>
      <c r="D22" s="7">
        <v>1945</v>
      </c>
      <c r="E22" s="8">
        <f t="shared" si="0"/>
        <v>39.65341488277268</v>
      </c>
      <c r="F22" s="7">
        <v>442</v>
      </c>
      <c r="G22" s="8">
        <f t="shared" si="1"/>
        <v>9.011213047910296</v>
      </c>
      <c r="H22" s="7">
        <v>1855</v>
      </c>
      <c r="I22" s="8">
        <f t="shared" si="2"/>
        <v>37.81855249745158</v>
      </c>
      <c r="J22" s="7">
        <v>663</v>
      </c>
      <c r="K22" s="10">
        <f t="shared" si="3"/>
        <v>13.516819571865444</v>
      </c>
    </row>
    <row r="23" spans="1:11" s="2" customFormat="1" ht="15" customHeight="1">
      <c r="A23" s="146" t="s">
        <v>63</v>
      </c>
      <c r="B23" s="76" t="s">
        <v>31</v>
      </c>
      <c r="C23" s="7">
        <v>3078</v>
      </c>
      <c r="D23" s="7">
        <v>2897</v>
      </c>
      <c r="E23" s="8">
        <f t="shared" si="0"/>
        <v>94.11955815464587</v>
      </c>
      <c r="F23" s="7">
        <v>177</v>
      </c>
      <c r="G23" s="8">
        <f t="shared" si="1"/>
        <v>5.750487329434698</v>
      </c>
      <c r="H23" s="7">
        <v>4</v>
      </c>
      <c r="I23" s="8">
        <f t="shared" si="2"/>
        <v>0.1299545159194282</v>
      </c>
      <c r="J23" s="12">
        <v>0</v>
      </c>
      <c r="K23" s="10">
        <f t="shared" si="3"/>
        <v>0</v>
      </c>
    </row>
    <row r="24" spans="1:11" s="2" customFormat="1" ht="15" customHeight="1">
      <c r="A24" s="146"/>
      <c r="B24" s="76" t="s">
        <v>32</v>
      </c>
      <c r="C24" s="7">
        <v>6221</v>
      </c>
      <c r="D24" s="7">
        <v>4920</v>
      </c>
      <c r="E24" s="8">
        <f t="shared" si="0"/>
        <v>79.0869635106896</v>
      </c>
      <c r="F24" s="7">
        <v>1183</v>
      </c>
      <c r="G24" s="8">
        <f t="shared" si="1"/>
        <v>19.016235331940205</v>
      </c>
      <c r="H24" s="7">
        <v>118</v>
      </c>
      <c r="I24" s="8">
        <f t="shared" si="2"/>
        <v>1.8968011573701977</v>
      </c>
      <c r="J24" s="12">
        <v>0</v>
      </c>
      <c r="K24" s="10">
        <f t="shared" si="3"/>
        <v>0</v>
      </c>
    </row>
    <row r="25" spans="1:11" s="2" customFormat="1" ht="16.5" customHeight="1">
      <c r="A25" s="146" t="s">
        <v>64</v>
      </c>
      <c r="B25" s="76" t="s">
        <v>31</v>
      </c>
      <c r="C25" s="7">
        <v>38</v>
      </c>
      <c r="D25" s="7">
        <v>26</v>
      </c>
      <c r="E25" s="8">
        <f t="shared" si="0"/>
        <v>68.42105263157895</v>
      </c>
      <c r="F25" s="7">
        <v>6</v>
      </c>
      <c r="G25" s="8">
        <f t="shared" si="1"/>
        <v>15.789473684210526</v>
      </c>
      <c r="H25" s="7">
        <v>6</v>
      </c>
      <c r="I25" s="8">
        <f t="shared" si="2"/>
        <v>15.789473684210526</v>
      </c>
      <c r="J25" s="7">
        <v>0</v>
      </c>
      <c r="K25" s="10">
        <f t="shared" si="3"/>
        <v>0</v>
      </c>
    </row>
    <row r="26" spans="1:11" s="2" customFormat="1" ht="16.5" customHeight="1">
      <c r="A26" s="146"/>
      <c r="B26" s="76" t="s">
        <v>32</v>
      </c>
      <c r="C26" s="7">
        <v>527</v>
      </c>
      <c r="D26" s="7">
        <v>55</v>
      </c>
      <c r="E26" s="8">
        <f t="shared" si="0"/>
        <v>10.436432637571158</v>
      </c>
      <c r="F26" s="7">
        <v>56</v>
      </c>
      <c r="G26" s="8">
        <f t="shared" si="1"/>
        <v>10.62618595825427</v>
      </c>
      <c r="H26" s="7">
        <v>416</v>
      </c>
      <c r="I26" s="8">
        <f t="shared" si="2"/>
        <v>78.93738140417457</v>
      </c>
      <c r="J26" s="7">
        <v>0</v>
      </c>
      <c r="K26" s="10">
        <f t="shared" si="3"/>
        <v>0</v>
      </c>
    </row>
    <row r="27" spans="1:11" s="2" customFormat="1" ht="15" customHeight="1">
      <c r="A27" s="146" t="s">
        <v>65</v>
      </c>
      <c r="B27" s="76" t="s">
        <v>31</v>
      </c>
      <c r="C27" s="7">
        <v>154</v>
      </c>
      <c r="D27" s="7">
        <v>47</v>
      </c>
      <c r="E27" s="8">
        <f t="shared" si="0"/>
        <v>30.519480519480517</v>
      </c>
      <c r="F27" s="7">
        <v>77</v>
      </c>
      <c r="G27" s="8">
        <f t="shared" si="1"/>
        <v>50</v>
      </c>
      <c r="H27" s="7">
        <v>29</v>
      </c>
      <c r="I27" s="8">
        <f t="shared" si="2"/>
        <v>18.83116883116883</v>
      </c>
      <c r="J27" s="7">
        <v>0</v>
      </c>
      <c r="K27" s="10">
        <f t="shared" si="3"/>
        <v>0</v>
      </c>
    </row>
    <row r="28" spans="1:11" s="2" customFormat="1" ht="15" customHeight="1">
      <c r="A28" s="146"/>
      <c r="B28" s="76" t="s">
        <v>32</v>
      </c>
      <c r="C28" s="7">
        <v>2016</v>
      </c>
      <c r="D28" s="7">
        <v>105</v>
      </c>
      <c r="E28" s="8">
        <f t="shared" si="0"/>
        <v>5.208333333333334</v>
      </c>
      <c r="F28" s="7">
        <v>746</v>
      </c>
      <c r="G28" s="8">
        <f t="shared" si="1"/>
        <v>37.00396825396825</v>
      </c>
      <c r="H28" s="7">
        <v>1173</v>
      </c>
      <c r="I28" s="8">
        <f t="shared" si="2"/>
        <v>58.18452380952381</v>
      </c>
      <c r="J28" s="7">
        <v>0</v>
      </c>
      <c r="K28" s="10">
        <f t="shared" si="3"/>
        <v>0</v>
      </c>
    </row>
    <row r="29" spans="1:11" s="2" customFormat="1" ht="15" customHeight="1">
      <c r="A29" s="146" t="s">
        <v>66</v>
      </c>
      <c r="B29" s="76" t="s">
        <v>31</v>
      </c>
      <c r="C29" s="7">
        <v>404</v>
      </c>
      <c r="D29" s="7">
        <v>351</v>
      </c>
      <c r="E29" s="8">
        <f t="shared" si="0"/>
        <v>86.88118811881188</v>
      </c>
      <c r="F29" s="7">
        <v>43</v>
      </c>
      <c r="G29" s="8">
        <f t="shared" si="1"/>
        <v>10.643564356435643</v>
      </c>
      <c r="H29" s="7">
        <v>10</v>
      </c>
      <c r="I29" s="8">
        <f t="shared" si="2"/>
        <v>2.4752475247524752</v>
      </c>
      <c r="J29" s="12">
        <v>0</v>
      </c>
      <c r="K29" s="10">
        <f t="shared" si="3"/>
        <v>0</v>
      </c>
    </row>
    <row r="30" spans="1:11" s="2" customFormat="1" ht="15" customHeight="1">
      <c r="A30" s="146"/>
      <c r="B30" s="76" t="s">
        <v>32</v>
      </c>
      <c r="C30" s="7">
        <v>1387</v>
      </c>
      <c r="D30" s="7">
        <v>558</v>
      </c>
      <c r="E30" s="8">
        <f t="shared" si="0"/>
        <v>40.23071377072819</v>
      </c>
      <c r="F30" s="7">
        <v>382</v>
      </c>
      <c r="G30" s="8">
        <f t="shared" si="1"/>
        <v>27.54145638067772</v>
      </c>
      <c r="H30" s="7">
        <v>447</v>
      </c>
      <c r="I30" s="8">
        <f t="shared" si="2"/>
        <v>32.227829848594084</v>
      </c>
      <c r="J30" s="12">
        <v>0</v>
      </c>
      <c r="K30" s="10">
        <f t="shared" si="3"/>
        <v>0</v>
      </c>
    </row>
    <row r="31" spans="1:11" s="2" customFormat="1" ht="15" customHeight="1">
      <c r="A31" s="146" t="s">
        <v>67</v>
      </c>
      <c r="B31" s="76" t="s">
        <v>31</v>
      </c>
      <c r="C31" s="7">
        <v>229</v>
      </c>
      <c r="D31" s="7">
        <v>150</v>
      </c>
      <c r="E31" s="8">
        <f t="shared" si="0"/>
        <v>65.50218340611353</v>
      </c>
      <c r="F31" s="7">
        <v>62</v>
      </c>
      <c r="G31" s="8">
        <f t="shared" si="1"/>
        <v>27.074235807860266</v>
      </c>
      <c r="H31" s="7">
        <v>17</v>
      </c>
      <c r="I31" s="8">
        <f t="shared" si="2"/>
        <v>7.423580786026202</v>
      </c>
      <c r="J31" s="12">
        <v>0</v>
      </c>
      <c r="K31" s="10">
        <f t="shared" si="3"/>
        <v>0</v>
      </c>
    </row>
    <row r="32" spans="1:11" s="2" customFormat="1" ht="15" customHeight="1">
      <c r="A32" s="146"/>
      <c r="B32" s="76" t="s">
        <v>32</v>
      </c>
      <c r="C32" s="7">
        <v>1512</v>
      </c>
      <c r="D32" s="7">
        <v>270</v>
      </c>
      <c r="E32" s="8">
        <f t="shared" si="0"/>
        <v>17.857142857142858</v>
      </c>
      <c r="F32" s="7">
        <v>546</v>
      </c>
      <c r="G32" s="8">
        <f t="shared" si="1"/>
        <v>36.11111111111111</v>
      </c>
      <c r="H32" s="7">
        <v>696</v>
      </c>
      <c r="I32" s="8">
        <f t="shared" si="2"/>
        <v>46.03174603174603</v>
      </c>
      <c r="J32" s="12">
        <v>0</v>
      </c>
      <c r="K32" s="10">
        <f t="shared" si="3"/>
        <v>0</v>
      </c>
    </row>
    <row r="33" spans="1:11" s="2" customFormat="1" ht="15" customHeight="1">
      <c r="A33" s="146" t="s">
        <v>68</v>
      </c>
      <c r="B33" s="76" t="s">
        <v>31</v>
      </c>
      <c r="C33" s="7">
        <v>281</v>
      </c>
      <c r="D33" s="7">
        <v>207</v>
      </c>
      <c r="E33" s="8">
        <f t="shared" si="0"/>
        <v>73.66548042704626</v>
      </c>
      <c r="F33" s="7">
        <v>59</v>
      </c>
      <c r="G33" s="8">
        <f t="shared" si="1"/>
        <v>20.99644128113879</v>
      </c>
      <c r="H33" s="7">
        <v>14</v>
      </c>
      <c r="I33" s="8">
        <f t="shared" si="2"/>
        <v>4.98220640569395</v>
      </c>
      <c r="J33" s="7">
        <v>1</v>
      </c>
      <c r="K33" s="10">
        <f t="shared" si="3"/>
        <v>0.3558718861209964</v>
      </c>
    </row>
    <row r="34" spans="1:11" s="2" customFormat="1" ht="15" customHeight="1">
      <c r="A34" s="146"/>
      <c r="B34" s="76" t="s">
        <v>32</v>
      </c>
      <c r="C34" s="7">
        <v>2425</v>
      </c>
      <c r="D34" s="7">
        <v>392</v>
      </c>
      <c r="E34" s="8">
        <f t="shared" si="0"/>
        <v>16.164948453608247</v>
      </c>
      <c r="F34" s="7">
        <v>493</v>
      </c>
      <c r="G34" s="8">
        <f t="shared" si="1"/>
        <v>20.329896907216494</v>
      </c>
      <c r="H34" s="7">
        <v>804</v>
      </c>
      <c r="I34" s="8">
        <f t="shared" si="2"/>
        <v>33.154639175257735</v>
      </c>
      <c r="J34" s="7">
        <v>736</v>
      </c>
      <c r="K34" s="10">
        <f t="shared" si="3"/>
        <v>30.350515463917528</v>
      </c>
    </row>
    <row r="35" spans="1:11" s="2" customFormat="1" ht="15" customHeight="1">
      <c r="A35" s="146" t="s">
        <v>69</v>
      </c>
      <c r="B35" s="76" t="s">
        <v>31</v>
      </c>
      <c r="C35" s="7">
        <v>38</v>
      </c>
      <c r="D35" s="7">
        <v>2</v>
      </c>
      <c r="E35" s="8">
        <f t="shared" si="0"/>
        <v>5.263157894736842</v>
      </c>
      <c r="F35" s="7">
        <v>4</v>
      </c>
      <c r="G35" s="8">
        <f t="shared" si="1"/>
        <v>10.526315789473683</v>
      </c>
      <c r="H35" s="7">
        <v>30</v>
      </c>
      <c r="I35" s="8">
        <f t="shared" si="2"/>
        <v>78.94736842105263</v>
      </c>
      <c r="J35" s="12">
        <v>2</v>
      </c>
      <c r="K35" s="10">
        <f t="shared" si="3"/>
        <v>5.263157894736842</v>
      </c>
    </row>
    <row r="36" spans="1:11" s="2" customFormat="1" ht="15" customHeight="1">
      <c r="A36" s="146"/>
      <c r="B36" s="76" t="s">
        <v>32</v>
      </c>
      <c r="C36" s="7">
        <v>2530</v>
      </c>
      <c r="D36" s="7">
        <v>4</v>
      </c>
      <c r="E36" s="8">
        <f t="shared" si="0"/>
        <v>0.15810276679841898</v>
      </c>
      <c r="F36" s="7">
        <v>30</v>
      </c>
      <c r="G36" s="8">
        <f t="shared" si="1"/>
        <v>1.185770750988142</v>
      </c>
      <c r="H36" s="7">
        <v>1278</v>
      </c>
      <c r="I36" s="8">
        <f t="shared" si="2"/>
        <v>50.51383399209486</v>
      </c>
      <c r="J36" s="12">
        <v>1218</v>
      </c>
      <c r="K36" s="10">
        <f t="shared" si="3"/>
        <v>48.14229249011858</v>
      </c>
    </row>
    <row r="37" spans="1:11" s="2" customFormat="1" ht="15" customHeight="1">
      <c r="A37" s="146" t="s">
        <v>70</v>
      </c>
      <c r="B37" s="76" t="s">
        <v>31</v>
      </c>
      <c r="C37" s="7">
        <v>507</v>
      </c>
      <c r="D37" s="7">
        <v>405</v>
      </c>
      <c r="E37" s="8">
        <f t="shared" si="0"/>
        <v>79.88165680473372</v>
      </c>
      <c r="F37" s="7">
        <v>58</v>
      </c>
      <c r="G37" s="8">
        <f t="shared" si="1"/>
        <v>11.439842209072978</v>
      </c>
      <c r="H37" s="7">
        <v>44</v>
      </c>
      <c r="I37" s="8">
        <f t="shared" si="2"/>
        <v>8.678500986193294</v>
      </c>
      <c r="J37" s="12">
        <v>0</v>
      </c>
      <c r="K37" s="10">
        <f t="shared" si="3"/>
        <v>0</v>
      </c>
    </row>
    <row r="38" spans="1:11" s="2" customFormat="1" ht="15" customHeight="1">
      <c r="A38" s="146"/>
      <c r="B38" s="76" t="s">
        <v>32</v>
      </c>
      <c r="C38" s="7">
        <v>3524</v>
      </c>
      <c r="D38" s="7">
        <v>614</v>
      </c>
      <c r="E38" s="8">
        <f t="shared" si="0"/>
        <v>17.423382519863793</v>
      </c>
      <c r="F38" s="7">
        <v>460</v>
      </c>
      <c r="G38" s="8">
        <f t="shared" si="1"/>
        <v>13.053348467650396</v>
      </c>
      <c r="H38" s="7">
        <v>2450</v>
      </c>
      <c r="I38" s="8">
        <f t="shared" si="2"/>
        <v>69.52326901248581</v>
      </c>
      <c r="J38" s="12">
        <v>0</v>
      </c>
      <c r="K38" s="10">
        <f t="shared" si="3"/>
        <v>0</v>
      </c>
    </row>
    <row r="39" spans="1:11" s="2" customFormat="1" ht="15" customHeight="1">
      <c r="A39" s="146" t="s">
        <v>71</v>
      </c>
      <c r="B39" s="76" t="s">
        <v>31</v>
      </c>
      <c r="C39" s="7">
        <v>560</v>
      </c>
      <c r="D39" s="7">
        <v>264</v>
      </c>
      <c r="E39" s="8">
        <f t="shared" si="0"/>
        <v>47.14285714285714</v>
      </c>
      <c r="F39" s="7">
        <v>238</v>
      </c>
      <c r="G39" s="8">
        <f t="shared" si="1"/>
        <v>42.5</v>
      </c>
      <c r="H39" s="7">
        <v>56</v>
      </c>
      <c r="I39" s="8">
        <f t="shared" si="2"/>
        <v>10</v>
      </c>
      <c r="J39" s="7">
        <v>2</v>
      </c>
      <c r="K39" s="10">
        <f t="shared" si="3"/>
        <v>0.35714285714285715</v>
      </c>
    </row>
    <row r="40" spans="1:11" s="2" customFormat="1" ht="15" customHeight="1">
      <c r="A40" s="146"/>
      <c r="B40" s="76" t="s">
        <v>32</v>
      </c>
      <c r="C40" s="7">
        <v>7292</v>
      </c>
      <c r="D40" s="7">
        <v>776</v>
      </c>
      <c r="E40" s="8">
        <f t="shared" si="0"/>
        <v>10.641799232035106</v>
      </c>
      <c r="F40" s="7">
        <v>2017</v>
      </c>
      <c r="G40" s="8">
        <f t="shared" si="1"/>
        <v>27.660449808008774</v>
      </c>
      <c r="H40" s="7">
        <v>2838</v>
      </c>
      <c r="I40" s="8">
        <f t="shared" si="2"/>
        <v>38.919363686231485</v>
      </c>
      <c r="J40" s="7">
        <v>1661</v>
      </c>
      <c r="K40" s="10">
        <f t="shared" si="3"/>
        <v>22.77838727372463</v>
      </c>
    </row>
    <row r="41" spans="1:11" s="2" customFormat="1" ht="16.5" customHeight="1">
      <c r="A41" s="146" t="s">
        <v>72</v>
      </c>
      <c r="B41" s="76" t="s">
        <v>31</v>
      </c>
      <c r="C41" s="7">
        <v>439</v>
      </c>
      <c r="D41" s="7">
        <v>420</v>
      </c>
      <c r="E41" s="8">
        <f t="shared" si="0"/>
        <v>95.67198177676538</v>
      </c>
      <c r="F41" s="7">
        <v>18</v>
      </c>
      <c r="G41" s="8">
        <f t="shared" si="1"/>
        <v>4.100227790432802</v>
      </c>
      <c r="H41" s="7">
        <v>1</v>
      </c>
      <c r="I41" s="8">
        <f t="shared" si="2"/>
        <v>0.22779043280182232</v>
      </c>
      <c r="J41" s="12">
        <v>0</v>
      </c>
      <c r="K41" s="10">
        <f t="shared" si="3"/>
        <v>0</v>
      </c>
    </row>
    <row r="42" spans="1:11" s="2" customFormat="1" ht="16.5" customHeight="1">
      <c r="A42" s="146"/>
      <c r="B42" s="76" t="s">
        <v>32</v>
      </c>
      <c r="C42" s="7">
        <v>792</v>
      </c>
      <c r="D42" s="7">
        <v>634</v>
      </c>
      <c r="E42" s="8">
        <f t="shared" si="0"/>
        <v>80.05050505050505</v>
      </c>
      <c r="F42" s="7">
        <v>131</v>
      </c>
      <c r="G42" s="8">
        <f t="shared" si="1"/>
        <v>16.54040404040404</v>
      </c>
      <c r="H42" s="7">
        <v>27</v>
      </c>
      <c r="I42" s="8">
        <f t="shared" si="2"/>
        <v>3.4090909090909087</v>
      </c>
      <c r="J42" s="12">
        <v>0</v>
      </c>
      <c r="K42" s="10">
        <f t="shared" si="3"/>
        <v>0</v>
      </c>
    </row>
    <row r="43" spans="1:11" s="2" customFormat="1" ht="19.5" customHeight="1">
      <c r="A43" s="146" t="s">
        <v>73</v>
      </c>
      <c r="B43" s="76" t="s">
        <v>31</v>
      </c>
      <c r="C43" s="7">
        <v>2172</v>
      </c>
      <c r="D43" s="7">
        <v>2016</v>
      </c>
      <c r="E43" s="8">
        <f t="shared" si="0"/>
        <v>92.81767955801105</v>
      </c>
      <c r="F43" s="7">
        <v>133</v>
      </c>
      <c r="G43" s="8">
        <f t="shared" si="1"/>
        <v>6.123388581952118</v>
      </c>
      <c r="H43" s="7">
        <v>23</v>
      </c>
      <c r="I43" s="8">
        <f t="shared" si="2"/>
        <v>1.0589318600368325</v>
      </c>
      <c r="J43" s="12">
        <v>0</v>
      </c>
      <c r="K43" s="10">
        <f t="shared" si="3"/>
        <v>0</v>
      </c>
    </row>
    <row r="44" spans="1:11" s="3" customFormat="1" ht="19.5" customHeight="1">
      <c r="A44" s="146"/>
      <c r="B44" s="76" t="s">
        <v>32</v>
      </c>
      <c r="C44" s="7">
        <v>4539</v>
      </c>
      <c r="D44" s="7">
        <v>2596</v>
      </c>
      <c r="E44" s="8">
        <f t="shared" si="0"/>
        <v>57.19321436439745</v>
      </c>
      <c r="F44" s="7">
        <v>1151</v>
      </c>
      <c r="G44" s="8">
        <f t="shared" si="1"/>
        <v>25.35800837188808</v>
      </c>
      <c r="H44" s="7">
        <v>792</v>
      </c>
      <c r="I44" s="8">
        <f t="shared" si="2"/>
        <v>17.448777263714472</v>
      </c>
      <c r="J44" s="12">
        <v>0</v>
      </c>
      <c r="K44" s="10">
        <f t="shared" si="3"/>
        <v>0</v>
      </c>
    </row>
    <row r="45" spans="1:11" s="3" customFormat="1" ht="19.5" customHeight="1">
      <c r="A45" s="146" t="s">
        <v>74</v>
      </c>
      <c r="B45" s="76" t="s">
        <v>31</v>
      </c>
      <c r="C45" s="7">
        <f>SUM(D45+F45+H45+J45)</f>
        <v>0</v>
      </c>
      <c r="D45" s="7">
        <v>0</v>
      </c>
      <c r="E45" s="8">
        <v>0</v>
      </c>
      <c r="F45" s="7">
        <v>0</v>
      </c>
      <c r="G45" s="8">
        <v>0</v>
      </c>
      <c r="H45" s="7">
        <v>0</v>
      </c>
      <c r="I45" s="8">
        <v>0</v>
      </c>
      <c r="J45" s="7">
        <v>0</v>
      </c>
      <c r="K45" s="13">
        <v>0</v>
      </c>
    </row>
    <row r="46" spans="1:11" s="3" customFormat="1" ht="19.5" customHeight="1">
      <c r="A46" s="146"/>
      <c r="B46" s="76" t="s">
        <v>32</v>
      </c>
      <c r="C46" s="7">
        <f>SUM(D46,F46,H46,J46)</f>
        <v>0</v>
      </c>
      <c r="D46" s="7">
        <v>0</v>
      </c>
      <c r="E46" s="8">
        <v>0</v>
      </c>
      <c r="F46" s="7">
        <v>0</v>
      </c>
      <c r="G46" s="8">
        <v>0</v>
      </c>
      <c r="H46" s="7">
        <v>0</v>
      </c>
      <c r="I46" s="8">
        <v>0</v>
      </c>
      <c r="J46" s="7">
        <v>0</v>
      </c>
      <c r="K46" s="13">
        <v>0</v>
      </c>
    </row>
    <row r="47" spans="1:11" s="3" customFormat="1" ht="17.25" customHeight="1">
      <c r="A47" s="146" t="s">
        <v>75</v>
      </c>
      <c r="B47" s="76" t="s">
        <v>31</v>
      </c>
      <c r="C47" s="7">
        <f>SUM(D47+F47+H47+J47)</f>
        <v>0</v>
      </c>
      <c r="D47" s="7">
        <v>0</v>
      </c>
      <c r="E47" s="8">
        <v>0</v>
      </c>
      <c r="F47" s="7">
        <v>0</v>
      </c>
      <c r="G47" s="8">
        <v>0</v>
      </c>
      <c r="H47" s="7">
        <v>0</v>
      </c>
      <c r="I47" s="8">
        <v>0</v>
      </c>
      <c r="J47" s="12">
        <v>0</v>
      </c>
      <c r="K47" s="10">
        <v>0</v>
      </c>
    </row>
    <row r="48" spans="1:11" s="3" customFormat="1" ht="18" customHeight="1" thickBot="1">
      <c r="A48" s="147"/>
      <c r="B48" s="77" t="s">
        <v>32</v>
      </c>
      <c r="C48" s="14">
        <f>SUM(D48,F48,H48,J48)</f>
        <v>0</v>
      </c>
      <c r="D48" s="14">
        <v>0</v>
      </c>
      <c r="E48" s="15">
        <v>0</v>
      </c>
      <c r="F48" s="14">
        <v>0</v>
      </c>
      <c r="G48" s="15">
        <v>0</v>
      </c>
      <c r="H48" s="14">
        <v>0</v>
      </c>
      <c r="I48" s="15">
        <v>0</v>
      </c>
      <c r="J48" s="16">
        <v>0</v>
      </c>
      <c r="K48" s="17">
        <v>0</v>
      </c>
    </row>
    <row r="49" s="3" customFormat="1" ht="13.5"/>
    <row r="50" s="3" customFormat="1" ht="13.5">
      <c r="A50" s="3" t="s">
        <v>156</v>
      </c>
    </row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  <row r="388" s="3" customFormat="1" ht="13.5"/>
    <row r="389" s="3" customFormat="1" ht="13.5"/>
    <row r="390" s="3" customFormat="1" ht="13.5"/>
    <row r="391" s="3" customFormat="1" ht="13.5"/>
    <row r="392" s="3" customFormat="1" ht="13.5"/>
    <row r="393" s="3" customFormat="1" ht="13.5"/>
    <row r="394" s="3" customFormat="1" ht="13.5"/>
    <row r="395" s="3" customFormat="1" ht="13.5"/>
    <row r="396" s="3" customFormat="1" ht="13.5"/>
    <row r="397" s="3" customFormat="1" ht="13.5"/>
    <row r="398" s="3" customFormat="1" ht="13.5"/>
    <row r="399" s="3" customFormat="1" ht="13.5"/>
    <row r="400" s="3" customFormat="1" ht="13.5"/>
    <row r="401" s="3" customFormat="1" ht="13.5"/>
    <row r="402" s="3" customFormat="1" ht="13.5"/>
    <row r="403" s="3" customFormat="1" ht="13.5"/>
    <row r="404" s="3" customFormat="1" ht="13.5"/>
    <row r="405" s="3" customFormat="1" ht="13.5"/>
    <row r="406" s="3" customFormat="1" ht="13.5"/>
    <row r="407" s="3" customFormat="1" ht="13.5"/>
    <row r="408" s="3" customFormat="1" ht="13.5"/>
    <row r="409" s="3" customFormat="1" ht="13.5"/>
    <row r="410" s="3" customFormat="1" ht="13.5"/>
    <row r="411" s="3" customFormat="1" ht="13.5"/>
    <row r="412" s="3" customFormat="1" ht="13.5"/>
    <row r="413" s="3" customFormat="1" ht="13.5"/>
    <row r="414" s="3" customFormat="1" ht="13.5"/>
    <row r="415" s="3" customFormat="1" ht="13.5"/>
    <row r="416" s="3" customFormat="1" ht="13.5"/>
    <row r="417" s="3" customFormat="1" ht="13.5"/>
    <row r="418" s="3" customFormat="1" ht="13.5"/>
    <row r="419" s="3" customFormat="1" ht="13.5"/>
    <row r="420" s="3" customFormat="1" ht="13.5"/>
    <row r="421" s="3" customFormat="1" ht="13.5"/>
    <row r="422" s="3" customFormat="1" ht="13.5"/>
    <row r="423" s="3" customFormat="1" ht="13.5"/>
    <row r="424" s="3" customFormat="1" ht="13.5"/>
    <row r="425" s="3" customFormat="1" ht="13.5"/>
    <row r="426" s="3" customFormat="1" ht="13.5"/>
    <row r="427" s="3" customFormat="1" ht="13.5"/>
    <row r="428" s="3" customFormat="1" ht="13.5"/>
    <row r="429" s="3" customFormat="1" ht="13.5"/>
    <row r="430" s="3" customFormat="1" ht="13.5"/>
    <row r="431" s="3" customFormat="1" ht="13.5"/>
    <row r="432" s="3" customFormat="1" ht="13.5"/>
    <row r="433" s="3" customFormat="1" ht="13.5"/>
    <row r="434" s="3" customFormat="1" ht="13.5"/>
    <row r="435" s="3" customFormat="1" ht="13.5"/>
    <row r="436" s="3" customFormat="1" ht="13.5"/>
    <row r="437" s="3" customFormat="1" ht="13.5"/>
    <row r="438" s="3" customFormat="1" ht="13.5"/>
    <row r="439" s="3" customFormat="1" ht="13.5"/>
    <row r="440" s="3" customFormat="1" ht="13.5"/>
    <row r="441" s="3" customFormat="1" ht="13.5"/>
    <row r="442" s="3" customFormat="1" ht="13.5"/>
    <row r="443" s="3" customFormat="1" ht="13.5"/>
    <row r="444" s="3" customFormat="1" ht="13.5"/>
    <row r="445" s="3" customFormat="1" ht="13.5"/>
    <row r="446" s="3" customFormat="1" ht="13.5"/>
    <row r="447" s="3" customFormat="1" ht="13.5"/>
    <row r="448" s="3" customFormat="1" ht="13.5"/>
    <row r="449" s="3" customFormat="1" ht="13.5"/>
    <row r="450" s="3" customFormat="1" ht="13.5"/>
    <row r="451" s="3" customFormat="1" ht="13.5"/>
    <row r="452" s="3" customFormat="1" ht="13.5"/>
    <row r="453" s="3" customFormat="1" ht="13.5"/>
    <row r="454" s="3" customFormat="1" ht="13.5"/>
    <row r="455" s="3" customFormat="1" ht="13.5"/>
    <row r="456" s="3" customFormat="1" ht="13.5"/>
    <row r="457" s="3" customFormat="1" ht="13.5"/>
    <row r="458" s="3" customFormat="1" ht="13.5"/>
    <row r="459" s="3" customFormat="1" ht="13.5"/>
    <row r="460" s="3" customFormat="1" ht="13.5"/>
    <row r="461" s="3" customFormat="1" ht="13.5"/>
    <row r="462" s="3" customFormat="1" ht="13.5"/>
    <row r="463" s="3" customFormat="1" ht="13.5"/>
    <row r="464" s="3" customFormat="1" ht="13.5"/>
    <row r="465" s="3" customFormat="1" ht="13.5"/>
    <row r="466" s="3" customFormat="1" ht="13.5"/>
    <row r="467" s="3" customFormat="1" ht="13.5"/>
    <row r="468" s="3" customFormat="1" ht="13.5"/>
    <row r="469" s="3" customFormat="1" ht="13.5"/>
    <row r="470" s="3" customFormat="1" ht="13.5"/>
    <row r="471" s="3" customFormat="1" ht="13.5"/>
    <row r="472" s="3" customFormat="1" ht="13.5"/>
    <row r="473" s="3" customFormat="1" ht="13.5"/>
    <row r="474" s="3" customFormat="1" ht="13.5"/>
    <row r="475" s="3" customFormat="1" ht="13.5"/>
    <row r="476" s="3" customFormat="1" ht="13.5"/>
    <row r="477" s="3" customFormat="1" ht="13.5"/>
    <row r="478" s="3" customFormat="1" ht="13.5"/>
    <row r="479" s="3" customFormat="1" ht="13.5"/>
    <row r="480" s="3" customFormat="1" ht="13.5"/>
    <row r="481" s="3" customFormat="1" ht="13.5"/>
    <row r="482" s="3" customFormat="1" ht="13.5"/>
    <row r="483" s="3" customFormat="1" ht="13.5"/>
    <row r="484" s="3" customFormat="1" ht="13.5"/>
    <row r="485" s="3" customFormat="1" ht="13.5"/>
    <row r="486" s="3" customFormat="1" ht="13.5"/>
    <row r="487" s="3" customFormat="1" ht="13.5"/>
    <row r="488" s="3" customFormat="1" ht="13.5"/>
    <row r="489" s="3" customFormat="1" ht="13.5"/>
    <row r="490" s="3" customFormat="1" ht="13.5"/>
    <row r="491" s="3" customFormat="1" ht="13.5"/>
    <row r="492" s="3" customFormat="1" ht="13.5"/>
    <row r="493" s="3" customFormat="1" ht="13.5"/>
    <row r="494" s="3" customFormat="1" ht="13.5"/>
    <row r="495" s="3" customFormat="1" ht="13.5"/>
    <row r="496" s="3" customFormat="1" ht="13.5"/>
    <row r="497" s="3" customFormat="1" ht="13.5"/>
    <row r="498" s="3" customFormat="1" ht="13.5"/>
    <row r="499" s="3" customFormat="1" ht="13.5"/>
    <row r="500" s="3" customFormat="1" ht="13.5"/>
    <row r="501" s="3" customFormat="1" ht="13.5"/>
    <row r="502" s="3" customFormat="1" ht="13.5"/>
    <row r="503" s="3" customFormat="1" ht="13.5"/>
    <row r="504" s="3" customFormat="1" ht="13.5"/>
    <row r="505" s="3" customFormat="1" ht="13.5"/>
    <row r="506" s="3" customFormat="1" ht="13.5"/>
    <row r="507" s="3" customFormat="1" ht="13.5"/>
    <row r="508" s="3" customFormat="1" ht="13.5"/>
    <row r="509" s="3" customFormat="1" ht="13.5"/>
    <row r="510" s="3" customFormat="1" ht="13.5"/>
    <row r="511" s="3" customFormat="1" ht="13.5"/>
    <row r="512" s="3" customFormat="1" ht="13.5"/>
    <row r="513" s="3" customFormat="1" ht="13.5"/>
    <row r="514" s="3" customFormat="1" ht="13.5"/>
    <row r="515" s="3" customFormat="1" ht="13.5"/>
    <row r="516" s="3" customFormat="1" ht="13.5"/>
    <row r="517" s="3" customFormat="1" ht="13.5"/>
    <row r="518" s="3" customFormat="1" ht="13.5"/>
    <row r="519" s="3" customFormat="1" ht="13.5"/>
    <row r="520" s="3" customFormat="1" ht="13.5"/>
    <row r="521" s="3" customFormat="1" ht="13.5"/>
    <row r="522" s="3" customFormat="1" ht="13.5"/>
    <row r="523" s="3" customFormat="1" ht="13.5"/>
    <row r="524" s="3" customFormat="1" ht="13.5"/>
    <row r="525" s="3" customFormat="1" ht="13.5"/>
    <row r="526" s="3" customFormat="1" ht="13.5"/>
    <row r="527" s="3" customFormat="1" ht="13.5"/>
    <row r="528" s="3" customFormat="1" ht="13.5"/>
    <row r="529" s="3" customFormat="1" ht="13.5"/>
    <row r="530" s="3" customFormat="1" ht="13.5"/>
    <row r="531" s="3" customFormat="1" ht="13.5"/>
    <row r="532" s="3" customFormat="1" ht="13.5"/>
    <row r="533" s="3" customFormat="1" ht="13.5"/>
    <row r="534" s="3" customFormat="1" ht="13.5"/>
    <row r="535" s="3" customFormat="1" ht="13.5"/>
    <row r="536" s="3" customFormat="1" ht="13.5"/>
    <row r="537" s="3" customFormat="1" ht="13.5"/>
    <row r="538" s="3" customFormat="1" ht="13.5"/>
    <row r="539" s="3" customFormat="1" ht="13.5"/>
    <row r="540" s="3" customFormat="1" ht="13.5"/>
    <row r="541" s="3" customFormat="1" ht="13.5"/>
    <row r="542" s="3" customFormat="1" ht="13.5"/>
    <row r="543" s="3" customFormat="1" ht="13.5"/>
    <row r="544" s="3" customFormat="1" ht="13.5"/>
    <row r="545" s="3" customFormat="1" ht="13.5"/>
    <row r="546" s="3" customFormat="1" ht="13.5"/>
    <row r="547" s="3" customFormat="1" ht="13.5"/>
    <row r="548" s="3" customFormat="1" ht="13.5"/>
    <row r="549" s="3" customFormat="1" ht="13.5"/>
    <row r="550" s="3" customFormat="1" ht="13.5"/>
    <row r="551" s="3" customFormat="1" ht="13.5"/>
    <row r="552" s="3" customFormat="1" ht="13.5"/>
    <row r="553" s="3" customFormat="1" ht="13.5"/>
    <row r="554" s="3" customFormat="1" ht="13.5"/>
    <row r="555" s="3" customFormat="1" ht="13.5"/>
    <row r="556" s="3" customFormat="1" ht="13.5"/>
    <row r="557" s="3" customFormat="1" ht="13.5"/>
    <row r="558" s="3" customFormat="1" ht="13.5"/>
    <row r="559" s="3" customFormat="1" ht="13.5"/>
    <row r="560" s="3" customFormat="1" ht="13.5"/>
    <row r="561" s="3" customFormat="1" ht="13.5"/>
    <row r="562" s="3" customFormat="1" ht="13.5"/>
    <row r="563" s="3" customFormat="1" ht="13.5"/>
    <row r="564" s="3" customFormat="1" ht="13.5"/>
    <row r="565" s="3" customFormat="1" ht="13.5"/>
    <row r="566" s="3" customFormat="1" ht="13.5"/>
    <row r="567" s="3" customFormat="1" ht="13.5"/>
    <row r="568" s="3" customFormat="1" ht="13.5"/>
    <row r="569" s="3" customFormat="1" ht="13.5"/>
    <row r="570" s="3" customFormat="1" ht="13.5"/>
    <row r="571" s="3" customFormat="1" ht="13.5"/>
    <row r="572" s="3" customFormat="1" ht="13.5"/>
    <row r="573" s="3" customFormat="1" ht="13.5"/>
    <row r="574" s="3" customFormat="1" ht="13.5"/>
    <row r="575" s="3" customFormat="1" ht="13.5"/>
    <row r="576" s="3" customFormat="1" ht="13.5"/>
    <row r="577" s="3" customFormat="1" ht="13.5"/>
    <row r="578" s="3" customFormat="1" ht="13.5"/>
    <row r="579" s="3" customFormat="1" ht="13.5"/>
    <row r="580" s="3" customFormat="1" ht="13.5"/>
    <row r="581" s="3" customFormat="1" ht="13.5"/>
    <row r="582" s="3" customFormat="1" ht="13.5"/>
    <row r="583" s="3" customFormat="1" ht="13.5"/>
    <row r="584" s="3" customFormat="1" ht="13.5"/>
    <row r="585" s="3" customFormat="1" ht="13.5"/>
    <row r="586" s="3" customFormat="1" ht="13.5"/>
    <row r="587" s="3" customFormat="1" ht="13.5"/>
    <row r="588" s="3" customFormat="1" ht="13.5"/>
    <row r="589" s="3" customFormat="1" ht="13.5"/>
    <row r="590" s="3" customFormat="1" ht="13.5"/>
    <row r="591" s="3" customFormat="1" ht="13.5"/>
    <row r="592" s="3" customFormat="1" ht="13.5"/>
    <row r="593" s="3" customFormat="1" ht="13.5"/>
    <row r="594" s="3" customFormat="1" ht="13.5"/>
    <row r="595" s="3" customFormat="1" ht="13.5"/>
    <row r="596" s="3" customFormat="1" ht="13.5"/>
    <row r="597" s="3" customFormat="1" ht="13.5"/>
    <row r="598" s="3" customFormat="1" ht="13.5"/>
    <row r="599" s="3" customFormat="1" ht="13.5"/>
    <row r="600" s="3" customFormat="1" ht="13.5"/>
    <row r="601" s="3" customFormat="1" ht="13.5"/>
    <row r="602" s="3" customFormat="1" ht="13.5"/>
    <row r="603" s="3" customFormat="1" ht="13.5"/>
    <row r="604" s="3" customFormat="1" ht="13.5"/>
    <row r="605" s="3" customFormat="1" ht="13.5"/>
    <row r="606" s="3" customFormat="1" ht="13.5"/>
    <row r="607" s="3" customFormat="1" ht="13.5"/>
    <row r="608" s="3" customFormat="1" ht="13.5"/>
    <row r="609" s="3" customFormat="1" ht="13.5"/>
    <row r="610" s="3" customFormat="1" ht="13.5"/>
    <row r="611" s="3" customFormat="1" ht="13.5"/>
    <row r="612" s="3" customFormat="1" ht="13.5"/>
    <row r="613" s="3" customFormat="1" ht="13.5"/>
    <row r="614" s="3" customFormat="1" ht="13.5"/>
    <row r="615" s="3" customFormat="1" ht="13.5"/>
    <row r="616" s="3" customFormat="1" ht="13.5"/>
    <row r="617" s="3" customFormat="1" ht="13.5"/>
    <row r="618" s="3" customFormat="1" ht="13.5"/>
    <row r="619" s="3" customFormat="1" ht="13.5"/>
    <row r="620" s="3" customFormat="1" ht="13.5"/>
    <row r="621" s="3" customFormat="1" ht="13.5"/>
    <row r="622" s="3" customFormat="1" ht="13.5"/>
    <row r="623" s="3" customFormat="1" ht="13.5"/>
    <row r="624" s="3" customFormat="1" ht="13.5"/>
    <row r="625" s="3" customFormat="1" ht="13.5"/>
    <row r="626" s="3" customFormat="1" ht="13.5"/>
    <row r="627" s="3" customFormat="1" ht="13.5"/>
    <row r="628" s="3" customFormat="1" ht="13.5"/>
    <row r="629" s="3" customFormat="1" ht="13.5"/>
    <row r="630" s="3" customFormat="1" ht="13.5"/>
    <row r="631" s="3" customFormat="1" ht="13.5"/>
    <row r="632" s="3" customFormat="1" ht="13.5"/>
    <row r="633" s="3" customFormat="1" ht="13.5"/>
    <row r="634" s="3" customFormat="1" ht="13.5"/>
    <row r="635" s="3" customFormat="1" ht="13.5"/>
    <row r="636" s="3" customFormat="1" ht="13.5"/>
    <row r="637" s="3" customFormat="1" ht="13.5"/>
    <row r="638" s="3" customFormat="1" ht="13.5"/>
    <row r="639" s="3" customFormat="1" ht="13.5"/>
    <row r="640" s="3" customFormat="1" ht="13.5"/>
    <row r="641" s="3" customFormat="1" ht="13.5"/>
    <row r="642" s="3" customFormat="1" ht="13.5"/>
    <row r="643" s="3" customFormat="1" ht="13.5"/>
    <row r="644" s="3" customFormat="1" ht="13.5"/>
    <row r="645" s="3" customFormat="1" ht="13.5"/>
    <row r="646" s="3" customFormat="1" ht="13.5"/>
    <row r="647" s="3" customFormat="1" ht="13.5"/>
    <row r="648" s="3" customFormat="1" ht="13.5"/>
    <row r="649" s="3" customFormat="1" ht="13.5"/>
    <row r="650" s="3" customFormat="1" ht="13.5"/>
    <row r="651" s="3" customFormat="1" ht="13.5"/>
    <row r="652" s="3" customFormat="1" ht="13.5"/>
    <row r="653" s="3" customFormat="1" ht="13.5"/>
    <row r="654" s="3" customFormat="1" ht="13.5"/>
    <row r="655" s="3" customFormat="1" ht="13.5"/>
    <row r="656" s="3" customFormat="1" ht="13.5"/>
    <row r="657" s="3" customFormat="1" ht="13.5"/>
    <row r="658" s="3" customFormat="1" ht="13.5"/>
    <row r="659" s="3" customFormat="1" ht="13.5"/>
    <row r="660" s="3" customFormat="1" ht="13.5"/>
    <row r="661" s="3" customFormat="1" ht="13.5"/>
    <row r="662" s="3" customFormat="1" ht="13.5"/>
    <row r="663" s="3" customFormat="1" ht="13.5"/>
    <row r="664" s="3" customFormat="1" ht="13.5"/>
    <row r="665" s="3" customFormat="1" ht="13.5"/>
    <row r="666" s="3" customFormat="1" ht="13.5"/>
    <row r="667" s="3" customFormat="1" ht="13.5"/>
    <row r="668" s="3" customFormat="1" ht="13.5"/>
    <row r="669" s="3" customFormat="1" ht="13.5"/>
    <row r="670" s="3" customFormat="1" ht="13.5"/>
    <row r="671" s="3" customFormat="1" ht="13.5"/>
    <row r="672" s="3" customFormat="1" ht="13.5"/>
    <row r="673" s="3" customFormat="1" ht="13.5"/>
    <row r="674" s="3" customFormat="1" ht="13.5"/>
    <row r="675" s="3" customFormat="1" ht="13.5"/>
    <row r="676" s="3" customFormat="1" ht="13.5"/>
    <row r="677" s="3" customFormat="1" ht="13.5"/>
    <row r="678" s="3" customFormat="1" ht="13.5"/>
    <row r="679" s="3" customFormat="1" ht="13.5"/>
    <row r="680" s="3" customFormat="1" ht="13.5"/>
    <row r="681" s="3" customFormat="1" ht="13.5"/>
    <row r="682" s="3" customFormat="1" ht="13.5"/>
    <row r="683" s="3" customFormat="1" ht="13.5"/>
    <row r="684" s="3" customFormat="1" ht="13.5"/>
    <row r="685" s="3" customFormat="1" ht="13.5"/>
    <row r="686" s="3" customFormat="1" ht="13.5"/>
    <row r="687" s="3" customFormat="1" ht="13.5"/>
    <row r="688" s="3" customFormat="1" ht="13.5"/>
    <row r="689" s="3" customFormat="1" ht="13.5"/>
    <row r="690" s="3" customFormat="1" ht="13.5"/>
    <row r="691" s="3" customFormat="1" ht="13.5"/>
    <row r="692" s="3" customFormat="1" ht="13.5"/>
    <row r="693" s="3" customFormat="1" ht="13.5"/>
    <row r="694" s="3" customFormat="1" ht="13.5"/>
    <row r="695" s="3" customFormat="1" ht="13.5"/>
    <row r="696" s="3" customFormat="1" ht="13.5"/>
    <row r="697" s="3" customFormat="1" ht="13.5"/>
    <row r="698" s="3" customFormat="1" ht="13.5"/>
    <row r="699" s="3" customFormat="1" ht="13.5"/>
    <row r="700" s="3" customFormat="1" ht="13.5"/>
    <row r="701" s="3" customFormat="1" ht="13.5"/>
    <row r="702" s="3" customFormat="1" ht="13.5"/>
    <row r="703" s="3" customFormat="1" ht="13.5"/>
    <row r="704" s="3" customFormat="1" ht="13.5"/>
    <row r="705" s="3" customFormat="1" ht="13.5"/>
    <row r="706" s="3" customFormat="1" ht="13.5"/>
    <row r="707" s="3" customFormat="1" ht="13.5"/>
    <row r="708" s="3" customFormat="1" ht="13.5"/>
    <row r="709" s="3" customFormat="1" ht="13.5"/>
    <row r="710" s="3" customFormat="1" ht="13.5"/>
    <row r="711" s="3" customFormat="1" ht="13.5"/>
    <row r="712" s="3" customFormat="1" ht="13.5"/>
    <row r="713" s="3" customFormat="1" ht="13.5"/>
    <row r="714" s="3" customFormat="1" ht="13.5"/>
    <row r="715" s="3" customFormat="1" ht="13.5"/>
    <row r="716" s="3" customFormat="1" ht="13.5"/>
    <row r="717" s="3" customFormat="1" ht="13.5"/>
    <row r="718" s="3" customFormat="1" ht="13.5"/>
    <row r="719" s="3" customFormat="1" ht="13.5"/>
    <row r="720" s="3" customFormat="1" ht="13.5"/>
    <row r="721" s="3" customFormat="1" ht="13.5"/>
    <row r="722" s="3" customFormat="1" ht="13.5"/>
    <row r="723" s="3" customFormat="1" ht="13.5"/>
    <row r="724" s="3" customFormat="1" ht="13.5"/>
    <row r="725" s="3" customFormat="1" ht="13.5"/>
    <row r="726" s="3" customFormat="1" ht="13.5"/>
    <row r="727" s="3" customFormat="1" ht="13.5"/>
    <row r="728" s="3" customFormat="1" ht="13.5"/>
    <row r="729" s="3" customFormat="1" ht="13.5"/>
    <row r="730" s="3" customFormat="1" ht="13.5"/>
    <row r="731" s="3" customFormat="1" ht="13.5"/>
    <row r="732" s="3" customFormat="1" ht="13.5"/>
    <row r="733" s="3" customFormat="1" ht="13.5"/>
    <row r="734" s="3" customFormat="1" ht="13.5"/>
    <row r="735" s="3" customFormat="1" ht="13.5"/>
    <row r="736" s="3" customFormat="1" ht="13.5"/>
    <row r="737" s="3" customFormat="1" ht="13.5"/>
    <row r="738" s="3" customFormat="1" ht="13.5"/>
    <row r="739" s="3" customFormat="1" ht="13.5"/>
    <row r="740" s="3" customFormat="1" ht="13.5"/>
    <row r="741" s="3" customFormat="1" ht="13.5"/>
    <row r="742" s="3" customFormat="1" ht="13.5"/>
    <row r="743" s="3" customFormat="1" ht="13.5"/>
    <row r="744" s="3" customFormat="1" ht="13.5"/>
    <row r="745" s="3" customFormat="1" ht="13.5"/>
    <row r="746" s="3" customFormat="1" ht="13.5"/>
    <row r="747" s="3" customFormat="1" ht="13.5"/>
    <row r="748" s="3" customFormat="1" ht="13.5"/>
    <row r="749" s="3" customFormat="1" ht="13.5"/>
    <row r="750" s="3" customFormat="1" ht="13.5"/>
    <row r="751" s="3" customFormat="1" ht="13.5"/>
    <row r="752" s="3" customFormat="1" ht="13.5"/>
    <row r="753" s="3" customFormat="1" ht="13.5"/>
    <row r="754" s="3" customFormat="1" ht="13.5"/>
    <row r="755" s="3" customFormat="1" ht="13.5"/>
    <row r="756" s="3" customFormat="1" ht="13.5"/>
    <row r="757" s="3" customFormat="1" ht="13.5"/>
    <row r="758" s="3" customFormat="1" ht="13.5"/>
    <row r="759" s="3" customFormat="1" ht="13.5"/>
    <row r="760" s="3" customFormat="1" ht="13.5"/>
    <row r="761" s="3" customFormat="1" ht="13.5"/>
    <row r="762" s="3" customFormat="1" ht="13.5"/>
    <row r="763" s="3" customFormat="1" ht="13.5"/>
    <row r="764" s="3" customFormat="1" ht="13.5"/>
    <row r="765" s="3" customFormat="1" ht="13.5"/>
    <row r="766" s="3" customFormat="1" ht="13.5"/>
    <row r="767" s="3" customFormat="1" ht="13.5"/>
    <row r="768" s="3" customFormat="1" ht="13.5"/>
    <row r="769" s="3" customFormat="1" ht="13.5"/>
    <row r="770" s="3" customFormat="1" ht="13.5"/>
    <row r="771" s="3" customFormat="1" ht="13.5"/>
    <row r="772" s="3" customFormat="1" ht="13.5"/>
    <row r="773" s="3" customFormat="1" ht="13.5"/>
    <row r="774" s="3" customFormat="1" ht="13.5"/>
    <row r="775" s="3" customFormat="1" ht="13.5"/>
    <row r="776" s="3" customFormat="1" ht="13.5"/>
    <row r="777" s="3" customFormat="1" ht="13.5"/>
    <row r="778" s="3" customFormat="1" ht="13.5"/>
    <row r="779" s="3" customFormat="1" ht="13.5"/>
    <row r="780" s="3" customFormat="1" ht="13.5"/>
    <row r="781" s="3" customFormat="1" ht="13.5"/>
    <row r="782" s="3" customFormat="1" ht="13.5"/>
    <row r="783" s="3" customFormat="1" ht="13.5"/>
    <row r="784" s="3" customFormat="1" ht="13.5"/>
    <row r="785" s="3" customFormat="1" ht="13.5"/>
    <row r="786" s="3" customFormat="1" ht="13.5"/>
    <row r="787" s="3" customFormat="1" ht="13.5"/>
    <row r="788" s="3" customFormat="1" ht="13.5"/>
    <row r="789" s="3" customFormat="1" ht="13.5"/>
    <row r="790" s="3" customFormat="1" ht="13.5"/>
    <row r="791" s="3" customFormat="1" ht="13.5"/>
    <row r="792" s="3" customFormat="1" ht="13.5"/>
    <row r="793" s="3" customFormat="1" ht="13.5"/>
    <row r="794" s="3" customFormat="1" ht="13.5"/>
    <row r="795" s="3" customFormat="1" ht="13.5"/>
    <row r="796" s="3" customFormat="1" ht="13.5"/>
    <row r="797" s="3" customFormat="1" ht="13.5"/>
    <row r="798" s="3" customFormat="1" ht="13.5"/>
    <row r="799" s="3" customFormat="1" ht="13.5"/>
    <row r="800" s="3" customFormat="1" ht="13.5"/>
    <row r="801" s="3" customFormat="1" ht="13.5"/>
    <row r="802" s="3" customFormat="1" ht="13.5"/>
    <row r="803" s="3" customFormat="1" ht="13.5"/>
    <row r="804" s="3" customFormat="1" ht="13.5"/>
    <row r="805" s="3" customFormat="1" ht="13.5"/>
    <row r="806" s="3" customFormat="1" ht="13.5"/>
    <row r="807" s="3" customFormat="1" ht="13.5"/>
    <row r="808" s="3" customFormat="1" ht="13.5"/>
    <row r="809" s="3" customFormat="1" ht="13.5"/>
    <row r="810" s="3" customFormat="1" ht="13.5"/>
    <row r="811" s="3" customFormat="1" ht="13.5"/>
    <row r="812" s="3" customFormat="1" ht="13.5"/>
    <row r="813" s="3" customFormat="1" ht="13.5"/>
    <row r="814" s="3" customFormat="1" ht="13.5"/>
    <row r="815" s="3" customFormat="1" ht="13.5"/>
    <row r="816" s="3" customFormat="1" ht="13.5"/>
    <row r="817" s="3" customFormat="1" ht="13.5"/>
    <row r="818" s="3" customFormat="1" ht="13.5"/>
    <row r="819" s="3" customFormat="1" ht="13.5"/>
    <row r="820" s="3" customFormat="1" ht="13.5"/>
    <row r="821" s="3" customFormat="1" ht="13.5"/>
    <row r="822" s="3" customFormat="1" ht="13.5"/>
    <row r="823" s="3" customFormat="1" ht="13.5"/>
    <row r="824" s="3" customFormat="1" ht="13.5"/>
    <row r="825" s="3" customFormat="1" ht="13.5"/>
    <row r="826" s="3" customFormat="1" ht="13.5"/>
    <row r="827" s="3" customFormat="1" ht="13.5"/>
    <row r="828" s="3" customFormat="1" ht="13.5"/>
    <row r="829" s="3" customFormat="1" ht="13.5"/>
    <row r="830" s="3" customFormat="1" ht="13.5"/>
    <row r="831" s="3" customFormat="1" ht="13.5"/>
    <row r="832" s="3" customFormat="1" ht="13.5"/>
    <row r="833" s="3" customFormat="1" ht="13.5"/>
    <row r="834" s="3" customFormat="1" ht="13.5"/>
    <row r="835" s="3" customFormat="1" ht="13.5"/>
    <row r="836" s="3" customFormat="1" ht="13.5"/>
    <row r="837" s="3" customFormat="1" ht="13.5"/>
    <row r="838" s="3" customFormat="1" ht="13.5"/>
    <row r="839" s="3" customFormat="1" ht="13.5"/>
    <row r="840" s="3" customFormat="1" ht="13.5"/>
    <row r="841" s="3" customFormat="1" ht="13.5"/>
    <row r="842" s="3" customFormat="1" ht="13.5"/>
    <row r="843" s="3" customFormat="1" ht="13.5"/>
    <row r="844" s="3" customFormat="1" ht="13.5"/>
    <row r="845" s="3" customFormat="1" ht="13.5"/>
    <row r="846" s="3" customFormat="1" ht="13.5"/>
    <row r="847" s="3" customFormat="1" ht="13.5"/>
    <row r="848" s="3" customFormat="1" ht="13.5"/>
    <row r="849" s="3" customFormat="1" ht="13.5"/>
    <row r="850" s="3" customFormat="1" ht="13.5"/>
    <row r="851" s="3" customFormat="1" ht="13.5"/>
    <row r="852" s="3" customFormat="1" ht="13.5"/>
    <row r="853" s="3" customFormat="1" ht="13.5"/>
    <row r="854" s="3" customFormat="1" ht="13.5"/>
    <row r="855" s="3" customFormat="1" ht="13.5"/>
    <row r="856" s="3" customFormat="1" ht="13.5"/>
    <row r="857" s="3" customFormat="1" ht="13.5"/>
    <row r="858" s="3" customFormat="1" ht="13.5"/>
    <row r="859" s="3" customFormat="1" ht="13.5"/>
    <row r="860" s="3" customFormat="1" ht="13.5"/>
    <row r="861" s="3" customFormat="1" ht="13.5"/>
    <row r="862" s="3" customFormat="1" ht="13.5"/>
    <row r="863" s="3" customFormat="1" ht="13.5"/>
    <row r="864" s="3" customFormat="1" ht="13.5"/>
    <row r="865" s="3" customFormat="1" ht="13.5"/>
    <row r="866" s="3" customFormat="1" ht="13.5"/>
    <row r="867" s="3" customFormat="1" ht="13.5"/>
    <row r="868" s="3" customFormat="1" ht="13.5"/>
    <row r="869" s="3" customFormat="1" ht="13.5"/>
    <row r="870" s="3" customFormat="1" ht="13.5"/>
    <row r="871" s="3" customFormat="1" ht="13.5"/>
    <row r="872" s="3" customFormat="1" ht="13.5"/>
    <row r="873" s="3" customFormat="1" ht="13.5"/>
    <row r="874" s="3" customFormat="1" ht="13.5"/>
    <row r="875" s="3" customFormat="1" ht="13.5"/>
    <row r="876" s="3" customFormat="1" ht="13.5"/>
    <row r="877" s="3" customFormat="1" ht="13.5"/>
    <row r="878" s="3" customFormat="1" ht="13.5"/>
    <row r="879" s="3" customFormat="1" ht="13.5"/>
    <row r="880" s="3" customFormat="1" ht="13.5"/>
    <row r="881" s="3" customFormat="1" ht="13.5"/>
    <row r="882" s="3" customFormat="1" ht="13.5"/>
    <row r="883" s="3" customFormat="1" ht="13.5"/>
    <row r="884" s="3" customFormat="1" ht="13.5"/>
    <row r="885" s="3" customFormat="1" ht="13.5"/>
    <row r="886" s="3" customFormat="1" ht="13.5"/>
    <row r="887" s="3" customFormat="1" ht="13.5"/>
    <row r="888" s="3" customFormat="1" ht="13.5"/>
    <row r="889" s="3" customFormat="1" ht="13.5"/>
    <row r="890" s="3" customFormat="1" ht="13.5"/>
    <row r="891" s="3" customFormat="1" ht="13.5"/>
    <row r="892" s="3" customFormat="1" ht="13.5"/>
    <row r="893" s="3" customFormat="1" ht="13.5"/>
    <row r="894" s="3" customFormat="1" ht="13.5"/>
    <row r="895" s="3" customFormat="1" ht="13.5"/>
    <row r="896" s="3" customFormat="1" ht="13.5"/>
    <row r="897" s="3" customFormat="1" ht="13.5"/>
    <row r="898" s="3" customFormat="1" ht="13.5"/>
    <row r="899" s="3" customFormat="1" ht="13.5"/>
    <row r="900" s="3" customFormat="1" ht="13.5"/>
    <row r="901" s="3" customFormat="1" ht="13.5"/>
    <row r="902" s="3" customFormat="1" ht="13.5"/>
    <row r="903" s="3" customFormat="1" ht="13.5"/>
    <row r="904" s="3" customFormat="1" ht="13.5"/>
    <row r="905" s="3" customFormat="1" ht="13.5"/>
    <row r="906" s="3" customFormat="1" ht="13.5"/>
    <row r="907" s="3" customFormat="1" ht="13.5"/>
    <row r="908" s="3" customFormat="1" ht="13.5"/>
    <row r="909" s="3" customFormat="1" ht="13.5"/>
    <row r="910" s="3" customFormat="1" ht="13.5"/>
    <row r="911" s="3" customFormat="1" ht="13.5"/>
    <row r="912" s="3" customFormat="1" ht="13.5"/>
    <row r="913" s="3" customFormat="1" ht="13.5"/>
    <row r="914" s="3" customFormat="1" ht="13.5"/>
    <row r="915" s="3" customFormat="1" ht="13.5"/>
    <row r="916" s="3" customFormat="1" ht="13.5"/>
    <row r="917" s="3" customFormat="1" ht="13.5"/>
    <row r="918" s="3" customFormat="1" ht="13.5"/>
    <row r="919" s="3" customFormat="1" ht="13.5"/>
    <row r="920" s="3" customFormat="1" ht="13.5"/>
    <row r="921" s="3" customFormat="1" ht="13.5"/>
    <row r="922" s="3" customFormat="1" ht="13.5"/>
    <row r="923" s="3" customFormat="1" ht="13.5"/>
    <row r="924" s="3" customFormat="1" ht="13.5"/>
    <row r="925" s="3" customFormat="1" ht="13.5"/>
    <row r="926" s="3" customFormat="1" ht="13.5"/>
    <row r="927" s="3" customFormat="1" ht="13.5"/>
    <row r="928" s="3" customFormat="1" ht="13.5"/>
    <row r="929" s="3" customFormat="1" ht="13.5"/>
    <row r="930" s="3" customFormat="1" ht="13.5"/>
    <row r="931" s="3" customFormat="1" ht="13.5"/>
    <row r="932" s="3" customFormat="1" ht="13.5"/>
    <row r="933" s="3" customFormat="1" ht="13.5"/>
    <row r="934" s="3" customFormat="1" ht="13.5"/>
    <row r="935" s="3" customFormat="1" ht="13.5"/>
    <row r="936" s="3" customFormat="1" ht="13.5"/>
    <row r="937" s="3" customFormat="1" ht="13.5"/>
    <row r="938" s="3" customFormat="1" ht="13.5"/>
    <row r="939" s="3" customFormat="1" ht="13.5"/>
    <row r="940" s="3" customFormat="1" ht="13.5"/>
    <row r="941" s="3" customFormat="1" ht="13.5"/>
    <row r="942" s="3" customFormat="1" ht="13.5"/>
    <row r="943" s="3" customFormat="1" ht="13.5"/>
    <row r="944" s="3" customFormat="1" ht="13.5"/>
    <row r="945" s="3" customFormat="1" ht="13.5"/>
    <row r="946" s="3" customFormat="1" ht="13.5"/>
    <row r="947" s="3" customFormat="1" ht="13.5"/>
    <row r="948" s="3" customFormat="1" ht="13.5"/>
    <row r="949" s="3" customFormat="1" ht="13.5"/>
    <row r="950" s="3" customFormat="1" ht="13.5"/>
    <row r="951" s="3" customFormat="1" ht="13.5"/>
    <row r="952" s="3" customFormat="1" ht="13.5"/>
    <row r="953" s="3" customFormat="1" ht="13.5"/>
    <row r="954" s="3" customFormat="1" ht="13.5"/>
    <row r="955" s="3" customFormat="1" ht="13.5"/>
    <row r="956" s="3" customFormat="1" ht="13.5"/>
    <row r="957" s="3" customFormat="1" ht="13.5"/>
    <row r="958" s="3" customFormat="1" ht="13.5"/>
    <row r="959" s="3" customFormat="1" ht="13.5"/>
    <row r="960" s="3" customFormat="1" ht="13.5"/>
    <row r="961" s="3" customFormat="1" ht="13.5"/>
    <row r="962" s="3" customFormat="1" ht="13.5"/>
    <row r="963" s="3" customFormat="1" ht="13.5"/>
    <row r="964" s="3" customFormat="1" ht="13.5"/>
    <row r="965" s="3" customFormat="1" ht="13.5"/>
    <row r="966" s="3" customFormat="1" ht="13.5"/>
    <row r="967" s="3" customFormat="1" ht="13.5"/>
    <row r="968" s="3" customFormat="1" ht="13.5"/>
    <row r="969" s="3" customFormat="1" ht="13.5"/>
    <row r="970" s="3" customFormat="1" ht="13.5"/>
    <row r="971" s="3" customFormat="1" ht="13.5"/>
    <row r="972" s="3" customFormat="1" ht="13.5"/>
    <row r="973" s="3" customFormat="1" ht="13.5"/>
    <row r="974" s="3" customFormat="1" ht="13.5"/>
    <row r="975" s="3" customFormat="1" ht="13.5"/>
    <row r="976" s="3" customFormat="1" ht="13.5"/>
    <row r="977" s="3" customFormat="1" ht="13.5"/>
    <row r="978" s="3" customFormat="1" ht="13.5"/>
    <row r="979" s="3" customFormat="1" ht="13.5"/>
    <row r="980" s="3" customFormat="1" ht="13.5"/>
    <row r="981" s="3" customFormat="1" ht="13.5"/>
    <row r="982" s="3" customFormat="1" ht="13.5"/>
    <row r="983" s="3" customFormat="1" ht="13.5"/>
    <row r="984" s="3" customFormat="1" ht="13.5"/>
    <row r="985" s="3" customFormat="1" ht="13.5"/>
    <row r="986" s="3" customFormat="1" ht="13.5"/>
    <row r="987" s="3" customFormat="1" ht="13.5"/>
    <row r="988" s="3" customFormat="1" ht="13.5"/>
    <row r="989" s="3" customFormat="1" ht="13.5"/>
    <row r="990" s="3" customFormat="1" ht="13.5"/>
    <row r="991" s="3" customFormat="1" ht="13.5"/>
    <row r="992" s="3" customFormat="1" ht="13.5"/>
    <row r="993" s="3" customFormat="1" ht="13.5"/>
    <row r="994" s="3" customFormat="1" ht="13.5"/>
    <row r="995" s="3" customFormat="1" ht="13.5"/>
    <row r="996" s="3" customFormat="1" ht="13.5"/>
    <row r="997" s="3" customFormat="1" ht="13.5"/>
    <row r="998" s="3" customFormat="1" ht="13.5"/>
    <row r="999" s="3" customFormat="1" ht="13.5"/>
    <row r="1000" s="3" customFormat="1" ht="13.5"/>
    <row r="1001" s="3" customFormat="1" ht="13.5"/>
    <row r="1002" s="3" customFormat="1" ht="13.5"/>
    <row r="1003" s="3" customFormat="1" ht="13.5"/>
    <row r="1004" s="3" customFormat="1" ht="13.5"/>
    <row r="1005" s="3" customFormat="1" ht="13.5"/>
    <row r="1006" s="3" customFormat="1" ht="13.5"/>
    <row r="1007" s="3" customFormat="1" ht="13.5"/>
    <row r="1008" s="3" customFormat="1" ht="13.5"/>
    <row r="1009" s="3" customFormat="1" ht="13.5"/>
    <row r="1010" s="3" customFormat="1" ht="13.5"/>
    <row r="1011" s="3" customFormat="1" ht="13.5"/>
    <row r="1012" s="3" customFormat="1" ht="13.5"/>
    <row r="1013" s="3" customFormat="1" ht="13.5"/>
    <row r="1014" s="3" customFormat="1" ht="13.5"/>
    <row r="1015" s="3" customFormat="1" ht="13.5"/>
    <row r="1016" s="3" customFormat="1" ht="13.5"/>
    <row r="1017" s="3" customFormat="1" ht="13.5"/>
    <row r="1018" s="3" customFormat="1" ht="13.5"/>
    <row r="1019" s="3" customFormat="1" ht="13.5"/>
    <row r="1020" s="3" customFormat="1" ht="13.5"/>
  </sheetData>
  <sheetProtection/>
  <mergeCells count="30">
    <mergeCell ref="A1:K1"/>
    <mergeCell ref="A37:A38"/>
    <mergeCell ref="A39:A40"/>
    <mergeCell ref="A25:A26"/>
    <mergeCell ref="A27:A28"/>
    <mergeCell ref="A41:A42"/>
    <mergeCell ref="J3:K3"/>
    <mergeCell ref="I2:K2"/>
    <mergeCell ref="D3:E3"/>
    <mergeCell ref="F3:G3"/>
    <mergeCell ref="A43:A44"/>
    <mergeCell ref="A33:A34"/>
    <mergeCell ref="A35:A36"/>
    <mergeCell ref="A29:A30"/>
    <mergeCell ref="A31:A32"/>
    <mergeCell ref="H3:I3"/>
    <mergeCell ref="A21:A22"/>
    <mergeCell ref="A23:A24"/>
    <mergeCell ref="A3:A4"/>
    <mergeCell ref="B3:C4"/>
    <mergeCell ref="A45:A46"/>
    <mergeCell ref="A47:A48"/>
    <mergeCell ref="A5:A6"/>
    <mergeCell ref="A7:A8"/>
    <mergeCell ref="A9:A10"/>
    <mergeCell ref="A11:A12"/>
    <mergeCell ref="A13:A14"/>
    <mergeCell ref="A15:A16"/>
    <mergeCell ref="A17:A18"/>
    <mergeCell ref="A19:A20"/>
  </mergeCells>
  <printOptions/>
  <pageMargins left="0.49" right="0.3937007874015748" top="0.83" bottom="0.31496062992125984" header="0.5118110236220472" footer="0.1968503937007874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O17" sqref="O17"/>
    </sheetView>
  </sheetViews>
  <sheetFormatPr defaultColWidth="8.88671875" defaultRowHeight="13.5"/>
  <cols>
    <col min="1" max="1" width="15.21484375" style="0" customWidth="1"/>
    <col min="2" max="2" width="8.88671875" style="0" customWidth="1"/>
    <col min="5" max="5" width="8.88671875" style="0" customWidth="1"/>
    <col min="7" max="8" width="8.88671875" style="0" customWidth="1"/>
    <col min="10" max="11" width="8.88671875" style="0" customWidth="1"/>
  </cols>
  <sheetData>
    <row r="1" spans="1:11" s="2" customFormat="1" ht="25.5">
      <c r="A1" s="154" t="s">
        <v>153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9:11" s="2" customFormat="1" ht="15.75" customHeight="1" thickBot="1">
      <c r="I2" s="157" t="s">
        <v>76</v>
      </c>
      <c r="J2" s="157"/>
      <c r="K2" s="157"/>
    </row>
    <row r="3" spans="1:11" s="2" customFormat="1" ht="19.5" customHeight="1">
      <c r="A3" s="158" t="s">
        <v>77</v>
      </c>
      <c r="B3" s="160" t="s">
        <v>78</v>
      </c>
      <c r="C3" s="160"/>
      <c r="D3" s="160" t="s">
        <v>79</v>
      </c>
      <c r="E3" s="160"/>
      <c r="F3" s="160" t="s">
        <v>80</v>
      </c>
      <c r="G3" s="160"/>
      <c r="H3" s="160" t="s">
        <v>147</v>
      </c>
      <c r="I3" s="160"/>
      <c r="J3" s="160" t="s">
        <v>81</v>
      </c>
      <c r="K3" s="162"/>
    </row>
    <row r="4" spans="1:11" s="2" customFormat="1" ht="19.5" customHeight="1">
      <c r="A4" s="159"/>
      <c r="B4" s="161"/>
      <c r="C4" s="161"/>
      <c r="D4" s="78"/>
      <c r="E4" s="78" t="s">
        <v>82</v>
      </c>
      <c r="F4" s="78"/>
      <c r="G4" s="78" t="s">
        <v>82</v>
      </c>
      <c r="H4" s="78"/>
      <c r="I4" s="78" t="s">
        <v>82</v>
      </c>
      <c r="J4" s="78"/>
      <c r="K4" s="79" t="s">
        <v>82</v>
      </c>
    </row>
    <row r="5" spans="1:11" s="2" customFormat="1" ht="15" customHeight="1">
      <c r="A5" s="146" t="s">
        <v>83</v>
      </c>
      <c r="B5" s="80" t="s">
        <v>84</v>
      </c>
      <c r="C5" s="81">
        <f aca="true" t="shared" si="0" ref="C5:C10">SUM(D5+F5+H5+J5)</f>
        <v>19393</v>
      </c>
      <c r="D5" s="81">
        <f>SUM(+D7+D9+D11+D13+D15+D17+D19+D21+D23+D25+D27+D29+D31+D33+D35+D37+D39+D41+D43)</f>
        <v>16906</v>
      </c>
      <c r="E5" s="82">
        <f>D5/C5*100</f>
        <v>87.17578507708967</v>
      </c>
      <c r="F5" s="81">
        <f>SUM(+F7+F9+F11+F13+F15+F17+F19+F21+F23+F25+F27+F29+F31+F33+F35+F37+F39+F41+F43)</f>
        <v>1776</v>
      </c>
      <c r="G5" s="82">
        <f>F5/C5*100</f>
        <v>9.15794358789254</v>
      </c>
      <c r="H5" s="81">
        <f>SUM(+H7+H9+H11+H13+H15+H17+H19+H21+H23+H25+H27+H29+H31+H33+H35+H37+H39+H41+H43)</f>
        <v>324</v>
      </c>
      <c r="I5" s="82">
        <f>H5/C5*100</f>
        <v>1.6707059248182332</v>
      </c>
      <c r="J5" s="81">
        <f>SUM(+J7+J9+J11+J13+J15+J17+J19+J21+J23+J25+J27+J29+J31+J33+J35+J37+J39+J41+J43)</f>
        <v>387</v>
      </c>
      <c r="K5" s="83">
        <f>J5/C5*100</f>
        <v>1.9955654101995564</v>
      </c>
    </row>
    <row r="6" spans="1:11" s="2" customFormat="1" ht="15" customHeight="1">
      <c r="A6" s="146"/>
      <c r="B6" s="80" t="s">
        <v>85</v>
      </c>
      <c r="C6" s="81">
        <f t="shared" si="0"/>
        <v>78018</v>
      </c>
      <c r="D6" s="81">
        <f>SUM(D8+D10+D12+D14+D16+D18+D20+D22+D24+D26+D28+D30+D32+D34+D36+D38+D40+D42+D44)</f>
        <v>40779</v>
      </c>
      <c r="E6" s="82">
        <f>D6/C6*100</f>
        <v>52.26870722141045</v>
      </c>
      <c r="F6" s="81">
        <f>SUM(F8+F10+F12+F14+F16+F18+F20+F22+F24+F26+F28+F30+F32+F34+F36+F38+F40+F42+F44)</f>
        <v>25301</v>
      </c>
      <c r="G6" s="82">
        <f>F6/C6*100</f>
        <v>32.42969571124612</v>
      </c>
      <c r="H6" s="81">
        <f>SUM(H8+H10+H12+H14+H16+H18+H20+H22+H24+H26+H28+H30+H32+H34+H36+H38+H40+H42+H44)</f>
        <v>10162</v>
      </c>
      <c r="I6" s="82">
        <f>H6/C6*100</f>
        <v>13.025199312979055</v>
      </c>
      <c r="J6" s="81">
        <f>SUM(J8+J10+J12+J14+J16+J18+J20+J22+J24+J26+J28+J30+J32+J34+J36+J38+J40+J42+J44)</f>
        <v>1776</v>
      </c>
      <c r="K6" s="83">
        <f>J6/C6*100</f>
        <v>2.2763977543643774</v>
      </c>
    </row>
    <row r="7" spans="1:11" s="2" customFormat="1" ht="15" customHeight="1">
      <c r="A7" s="146" t="s">
        <v>55</v>
      </c>
      <c r="B7" s="84" t="s">
        <v>84</v>
      </c>
      <c r="C7" s="7">
        <f t="shared" si="0"/>
        <v>0</v>
      </c>
      <c r="D7" s="7">
        <v>0</v>
      </c>
      <c r="E7" s="8">
        <v>0</v>
      </c>
      <c r="F7" s="7">
        <v>0</v>
      </c>
      <c r="G7" s="8">
        <v>0</v>
      </c>
      <c r="H7" s="7">
        <v>0</v>
      </c>
      <c r="I7" s="9" t="s">
        <v>86</v>
      </c>
      <c r="J7" s="7">
        <v>0</v>
      </c>
      <c r="K7" s="10" t="s">
        <v>86</v>
      </c>
    </row>
    <row r="8" spans="1:11" s="2" customFormat="1" ht="15" customHeight="1">
      <c r="A8" s="146"/>
      <c r="B8" s="84" t="s">
        <v>85</v>
      </c>
      <c r="C8" s="7">
        <f t="shared" si="0"/>
        <v>0</v>
      </c>
      <c r="D8" s="7">
        <v>0</v>
      </c>
      <c r="E8" s="8">
        <v>0</v>
      </c>
      <c r="F8" s="7">
        <v>0</v>
      </c>
      <c r="G8" s="8">
        <v>0</v>
      </c>
      <c r="H8" s="7">
        <v>0</v>
      </c>
      <c r="I8" s="9" t="s">
        <v>86</v>
      </c>
      <c r="J8" s="7">
        <v>0</v>
      </c>
      <c r="K8" s="10" t="s">
        <v>86</v>
      </c>
    </row>
    <row r="9" spans="1:11" s="2" customFormat="1" ht="15" customHeight="1">
      <c r="A9" s="146" t="s">
        <v>56</v>
      </c>
      <c r="B9" s="84" t="s">
        <v>84</v>
      </c>
      <c r="C9" s="7">
        <f t="shared" si="0"/>
        <v>1</v>
      </c>
      <c r="D9" s="11">
        <v>0</v>
      </c>
      <c r="E9" s="8">
        <v>0</v>
      </c>
      <c r="F9" s="7">
        <v>1</v>
      </c>
      <c r="G9" s="8">
        <f aca="true" t="shared" si="1" ref="G9:G44">F9/C9*100</f>
        <v>100</v>
      </c>
      <c r="H9" s="7">
        <v>0</v>
      </c>
      <c r="I9" s="9" t="s">
        <v>86</v>
      </c>
      <c r="J9" s="7">
        <v>0</v>
      </c>
      <c r="K9" s="10" t="s">
        <v>86</v>
      </c>
    </row>
    <row r="10" spans="1:11" s="2" customFormat="1" ht="15" customHeight="1">
      <c r="A10" s="146"/>
      <c r="B10" s="84" t="s">
        <v>85</v>
      </c>
      <c r="C10" s="7">
        <f t="shared" si="0"/>
        <v>1</v>
      </c>
      <c r="D10" s="11">
        <v>0</v>
      </c>
      <c r="E10" s="8">
        <v>0</v>
      </c>
      <c r="F10" s="7">
        <v>1</v>
      </c>
      <c r="G10" s="8">
        <f t="shared" si="1"/>
        <v>100</v>
      </c>
      <c r="H10" s="7">
        <v>0</v>
      </c>
      <c r="I10" s="9" t="s">
        <v>86</v>
      </c>
      <c r="J10" s="7">
        <v>0</v>
      </c>
      <c r="K10" s="10" t="s">
        <v>86</v>
      </c>
    </row>
    <row r="11" spans="1:11" s="2" customFormat="1" ht="15" customHeight="1">
      <c r="A11" s="146" t="s">
        <v>57</v>
      </c>
      <c r="B11" s="84" t="s">
        <v>84</v>
      </c>
      <c r="C11" s="7">
        <v>3220</v>
      </c>
      <c r="D11" s="7">
        <v>2847</v>
      </c>
      <c r="E11" s="8">
        <f aca="true" t="shared" si="2" ref="E11:E44">D11/C11*100</f>
        <v>88.41614906832298</v>
      </c>
      <c r="F11" s="7">
        <v>369</v>
      </c>
      <c r="G11" s="8">
        <f t="shared" si="1"/>
        <v>11.459627329192546</v>
      </c>
      <c r="H11" s="7">
        <v>3</v>
      </c>
      <c r="I11" s="9">
        <f aca="true" t="shared" si="3" ref="I11:I18">H11/C11*100</f>
        <v>0.09316770186335403</v>
      </c>
      <c r="J11" s="7">
        <v>1</v>
      </c>
      <c r="K11" s="10">
        <f aca="true" t="shared" si="4" ref="K11:K20">J11/C11*100</f>
        <v>0.031055900621118012</v>
      </c>
    </row>
    <row r="12" spans="1:11" s="2" customFormat="1" ht="15" customHeight="1">
      <c r="A12" s="146"/>
      <c r="B12" s="84" t="s">
        <v>85</v>
      </c>
      <c r="C12" s="7">
        <v>20513</v>
      </c>
      <c r="D12" s="7">
        <v>11273</v>
      </c>
      <c r="E12" s="8">
        <f t="shared" si="2"/>
        <v>54.95539414030127</v>
      </c>
      <c r="F12" s="7">
        <v>9207</v>
      </c>
      <c r="G12" s="8">
        <f t="shared" si="1"/>
        <v>44.883732267342666</v>
      </c>
      <c r="H12" s="7">
        <v>32</v>
      </c>
      <c r="I12" s="9">
        <f t="shared" si="3"/>
        <v>0.15599863501194364</v>
      </c>
      <c r="J12" s="7">
        <v>1</v>
      </c>
      <c r="K12" s="10">
        <f t="shared" si="4"/>
        <v>0.004874957344123239</v>
      </c>
    </row>
    <row r="13" spans="1:11" s="2" customFormat="1" ht="15" customHeight="1">
      <c r="A13" s="146" t="s">
        <v>58</v>
      </c>
      <c r="B13" s="84" t="s">
        <v>84</v>
      </c>
      <c r="C13" s="7">
        <f>SUM(D13+F13+H13+J13)</f>
        <v>10</v>
      </c>
      <c r="D13" s="7">
        <v>0</v>
      </c>
      <c r="E13" s="8">
        <f t="shared" si="2"/>
        <v>0</v>
      </c>
      <c r="F13" s="7">
        <v>7</v>
      </c>
      <c r="G13" s="8">
        <f t="shared" si="1"/>
        <v>70</v>
      </c>
      <c r="H13" s="7">
        <v>3</v>
      </c>
      <c r="I13" s="8">
        <f t="shared" si="3"/>
        <v>30</v>
      </c>
      <c r="J13" s="12">
        <v>0</v>
      </c>
      <c r="K13" s="10">
        <f t="shared" si="4"/>
        <v>0</v>
      </c>
    </row>
    <row r="14" spans="1:11" s="2" customFormat="1" ht="15" customHeight="1">
      <c r="A14" s="146"/>
      <c r="B14" s="84" t="s">
        <v>85</v>
      </c>
      <c r="C14" s="7">
        <f>SUM(D14+F14+H14+J14)</f>
        <v>313</v>
      </c>
      <c r="D14" s="7">
        <v>0</v>
      </c>
      <c r="E14" s="8">
        <f t="shared" si="2"/>
        <v>0</v>
      </c>
      <c r="F14" s="7">
        <v>89</v>
      </c>
      <c r="G14" s="8">
        <f t="shared" si="1"/>
        <v>28.434504792332266</v>
      </c>
      <c r="H14" s="7">
        <v>224</v>
      </c>
      <c r="I14" s="8">
        <f t="shared" si="3"/>
        <v>71.56549520766772</v>
      </c>
      <c r="J14" s="12">
        <v>0</v>
      </c>
      <c r="K14" s="10">
        <f t="shared" si="4"/>
        <v>0</v>
      </c>
    </row>
    <row r="15" spans="1:11" s="2" customFormat="1" ht="19.5" customHeight="1">
      <c r="A15" s="148" t="s">
        <v>148</v>
      </c>
      <c r="B15" s="84" t="s">
        <v>84</v>
      </c>
      <c r="C15" s="7">
        <v>43</v>
      </c>
      <c r="D15" s="7">
        <v>13</v>
      </c>
      <c r="E15" s="8">
        <f t="shared" si="2"/>
        <v>30.23255813953488</v>
      </c>
      <c r="F15" s="7">
        <v>23</v>
      </c>
      <c r="G15" s="8">
        <f t="shared" si="1"/>
        <v>53.48837209302325</v>
      </c>
      <c r="H15" s="7">
        <v>7</v>
      </c>
      <c r="I15" s="8">
        <f t="shared" si="3"/>
        <v>16.27906976744186</v>
      </c>
      <c r="J15" s="7">
        <v>0</v>
      </c>
      <c r="K15" s="10">
        <f t="shared" si="4"/>
        <v>0</v>
      </c>
    </row>
    <row r="16" spans="1:11" s="2" customFormat="1" ht="19.5" customHeight="1">
      <c r="A16" s="149"/>
      <c r="B16" s="84" t="s">
        <v>85</v>
      </c>
      <c r="C16" s="7">
        <v>452</v>
      </c>
      <c r="D16" s="7">
        <v>43</v>
      </c>
      <c r="E16" s="8">
        <f t="shared" si="2"/>
        <v>9.513274336283185</v>
      </c>
      <c r="F16" s="7">
        <v>184</v>
      </c>
      <c r="G16" s="8">
        <f t="shared" si="1"/>
        <v>40.707964601769916</v>
      </c>
      <c r="H16" s="7">
        <v>225</v>
      </c>
      <c r="I16" s="8">
        <f t="shared" si="3"/>
        <v>49.7787610619469</v>
      </c>
      <c r="J16" s="7">
        <v>0</v>
      </c>
      <c r="K16" s="10">
        <f t="shared" si="4"/>
        <v>0</v>
      </c>
    </row>
    <row r="17" spans="1:11" s="2" customFormat="1" ht="15" customHeight="1">
      <c r="A17" s="146" t="s">
        <v>60</v>
      </c>
      <c r="B17" s="84" t="s">
        <v>84</v>
      </c>
      <c r="C17" s="7">
        <v>709</v>
      </c>
      <c r="D17" s="7">
        <v>520</v>
      </c>
      <c r="E17" s="8">
        <f t="shared" si="2"/>
        <v>73.34273624823695</v>
      </c>
      <c r="F17" s="7">
        <v>188</v>
      </c>
      <c r="G17" s="8">
        <f t="shared" si="1"/>
        <v>26.516220028208743</v>
      </c>
      <c r="H17" s="7">
        <v>0</v>
      </c>
      <c r="I17" s="8">
        <f t="shared" si="3"/>
        <v>0</v>
      </c>
      <c r="J17" s="7">
        <v>1</v>
      </c>
      <c r="K17" s="10">
        <f t="shared" si="4"/>
        <v>0.14104372355430184</v>
      </c>
    </row>
    <row r="18" spans="1:11" s="2" customFormat="1" ht="15" customHeight="1">
      <c r="A18" s="146"/>
      <c r="B18" s="84" t="s">
        <v>85</v>
      </c>
      <c r="C18" s="7">
        <v>3795</v>
      </c>
      <c r="D18" s="7">
        <v>1382</v>
      </c>
      <c r="E18" s="8">
        <f t="shared" si="2"/>
        <v>36.41633728590251</v>
      </c>
      <c r="F18" s="7">
        <v>2410</v>
      </c>
      <c r="G18" s="8">
        <f t="shared" si="1"/>
        <v>63.50461133069829</v>
      </c>
      <c r="H18" s="7">
        <v>0</v>
      </c>
      <c r="I18" s="8">
        <f t="shared" si="3"/>
        <v>0</v>
      </c>
      <c r="J18" s="7">
        <v>3</v>
      </c>
      <c r="K18" s="10">
        <f t="shared" si="4"/>
        <v>0.07905138339920949</v>
      </c>
    </row>
    <row r="19" spans="1:11" s="2" customFormat="1" ht="15" customHeight="1">
      <c r="A19" s="146" t="s">
        <v>61</v>
      </c>
      <c r="B19" s="84" t="s">
        <v>84</v>
      </c>
      <c r="C19" s="7">
        <v>5627</v>
      </c>
      <c r="D19" s="7">
        <v>4857</v>
      </c>
      <c r="E19" s="8">
        <f t="shared" si="2"/>
        <v>86.31597654167406</v>
      </c>
      <c r="F19" s="7">
        <v>760</v>
      </c>
      <c r="G19" s="8">
        <f t="shared" si="1"/>
        <v>13.506308867958058</v>
      </c>
      <c r="H19" s="7">
        <v>8</v>
      </c>
      <c r="I19" s="8">
        <f aca="true" t="shared" si="5" ref="I19:I44">H19/C19*100</f>
        <v>0.14217167229429536</v>
      </c>
      <c r="J19" s="12">
        <v>2</v>
      </c>
      <c r="K19" s="10">
        <f t="shared" si="4"/>
        <v>0.03554291807357384</v>
      </c>
    </row>
    <row r="20" spans="1:11" s="2" customFormat="1" ht="15" customHeight="1">
      <c r="A20" s="146"/>
      <c r="B20" s="84" t="s">
        <v>85</v>
      </c>
      <c r="C20" s="7">
        <v>15274</v>
      </c>
      <c r="D20" s="7">
        <v>10208</v>
      </c>
      <c r="E20" s="8">
        <f t="shared" si="2"/>
        <v>66.83252586094017</v>
      </c>
      <c r="F20" s="7">
        <v>5023</v>
      </c>
      <c r="G20" s="8">
        <f t="shared" si="1"/>
        <v>32.88594998035878</v>
      </c>
      <c r="H20" s="7">
        <v>35</v>
      </c>
      <c r="I20" s="8">
        <f t="shared" si="5"/>
        <v>0.229147571035747</v>
      </c>
      <c r="J20" s="12">
        <v>8</v>
      </c>
      <c r="K20" s="10">
        <f t="shared" si="4"/>
        <v>0.052376587665313605</v>
      </c>
    </row>
    <row r="21" spans="1:11" s="2" customFormat="1" ht="15" customHeight="1">
      <c r="A21" s="146" t="s">
        <v>62</v>
      </c>
      <c r="B21" s="84" t="s">
        <v>84</v>
      </c>
      <c r="C21" s="7">
        <v>1883</v>
      </c>
      <c r="D21" s="7">
        <v>1814</v>
      </c>
      <c r="E21" s="8">
        <f t="shared" si="2"/>
        <v>96.33563462559745</v>
      </c>
      <c r="F21" s="7">
        <v>62</v>
      </c>
      <c r="G21" s="8">
        <f t="shared" si="1"/>
        <v>3.2926181625066384</v>
      </c>
      <c r="H21" s="7">
        <v>5</v>
      </c>
      <c r="I21" s="8">
        <f t="shared" si="5"/>
        <v>0.2655337227827934</v>
      </c>
      <c r="J21" s="7">
        <v>2</v>
      </c>
      <c r="K21" s="10">
        <f aca="true" t="shared" si="6" ref="K21:K44">J21/C21*100</f>
        <v>0.10621348911311736</v>
      </c>
    </row>
    <row r="22" spans="1:11" s="2" customFormat="1" ht="15" customHeight="1">
      <c r="A22" s="146"/>
      <c r="B22" s="84" t="s">
        <v>85</v>
      </c>
      <c r="C22" s="7">
        <v>4905</v>
      </c>
      <c r="D22" s="7">
        <v>2202</v>
      </c>
      <c r="E22" s="8">
        <f t="shared" si="2"/>
        <v>44.89296636085627</v>
      </c>
      <c r="F22" s="7">
        <v>2430</v>
      </c>
      <c r="G22" s="8">
        <f t="shared" si="1"/>
        <v>49.54128440366973</v>
      </c>
      <c r="H22" s="7">
        <v>269</v>
      </c>
      <c r="I22" s="8">
        <f t="shared" si="5"/>
        <v>5.4841997961264015</v>
      </c>
      <c r="J22" s="7">
        <v>4</v>
      </c>
      <c r="K22" s="10">
        <f t="shared" si="6"/>
        <v>0.08154943934760449</v>
      </c>
    </row>
    <row r="23" spans="1:11" s="2" customFormat="1" ht="15" customHeight="1">
      <c r="A23" s="146" t="s">
        <v>63</v>
      </c>
      <c r="B23" s="84" t="s">
        <v>84</v>
      </c>
      <c r="C23" s="7">
        <v>3078</v>
      </c>
      <c r="D23" s="7">
        <v>3049</v>
      </c>
      <c r="E23" s="8">
        <f t="shared" si="2"/>
        <v>99.05782975958415</v>
      </c>
      <c r="F23" s="7">
        <v>21</v>
      </c>
      <c r="G23" s="8">
        <f t="shared" si="1"/>
        <v>0.682261208576998</v>
      </c>
      <c r="H23" s="7">
        <v>3</v>
      </c>
      <c r="I23" s="8">
        <f t="shared" si="5"/>
        <v>0.09746588693957114</v>
      </c>
      <c r="J23" s="12">
        <v>5</v>
      </c>
      <c r="K23" s="10">
        <f t="shared" si="6"/>
        <v>0.16244314489928524</v>
      </c>
    </row>
    <row r="24" spans="1:11" s="2" customFormat="1" ht="15" customHeight="1">
      <c r="A24" s="146"/>
      <c r="B24" s="84" t="s">
        <v>85</v>
      </c>
      <c r="C24" s="7">
        <v>6221</v>
      </c>
      <c r="D24" s="7">
        <v>5983</v>
      </c>
      <c r="E24" s="8">
        <f t="shared" si="2"/>
        <v>96.17424851310079</v>
      </c>
      <c r="F24" s="7">
        <v>214</v>
      </c>
      <c r="G24" s="8">
        <f t="shared" si="1"/>
        <v>3.4399614209934093</v>
      </c>
      <c r="H24" s="7">
        <v>12</v>
      </c>
      <c r="I24" s="8">
        <f t="shared" si="5"/>
        <v>0.19289503295290145</v>
      </c>
      <c r="J24" s="12">
        <v>12</v>
      </c>
      <c r="K24" s="10">
        <f t="shared" si="6"/>
        <v>0.19289503295290145</v>
      </c>
    </row>
    <row r="25" spans="1:11" s="2" customFormat="1" ht="16.5" customHeight="1">
      <c r="A25" s="146" t="s">
        <v>64</v>
      </c>
      <c r="B25" s="84" t="s">
        <v>84</v>
      </c>
      <c r="C25" s="7">
        <v>38</v>
      </c>
      <c r="D25" s="7">
        <v>16</v>
      </c>
      <c r="E25" s="8">
        <f t="shared" si="2"/>
        <v>42.10526315789473</v>
      </c>
      <c r="F25" s="7">
        <v>14</v>
      </c>
      <c r="G25" s="8">
        <f t="shared" si="1"/>
        <v>36.84210526315789</v>
      </c>
      <c r="H25" s="7">
        <v>8</v>
      </c>
      <c r="I25" s="8">
        <f t="shared" si="5"/>
        <v>21.052631578947366</v>
      </c>
      <c r="J25" s="7">
        <v>0</v>
      </c>
      <c r="K25" s="10">
        <f t="shared" si="6"/>
        <v>0</v>
      </c>
    </row>
    <row r="26" spans="1:11" s="2" customFormat="1" ht="16.5" customHeight="1">
      <c r="A26" s="146"/>
      <c r="B26" s="84" t="s">
        <v>85</v>
      </c>
      <c r="C26" s="7">
        <v>527</v>
      </c>
      <c r="D26" s="7">
        <v>28</v>
      </c>
      <c r="E26" s="8">
        <f t="shared" si="2"/>
        <v>5.313092979127135</v>
      </c>
      <c r="F26" s="7">
        <v>305</v>
      </c>
      <c r="G26" s="8">
        <f t="shared" si="1"/>
        <v>57.874762808349146</v>
      </c>
      <c r="H26" s="7">
        <v>194</v>
      </c>
      <c r="I26" s="8">
        <f t="shared" si="5"/>
        <v>36.81214421252372</v>
      </c>
      <c r="J26" s="7">
        <v>0</v>
      </c>
      <c r="K26" s="10">
        <f t="shared" si="6"/>
        <v>0</v>
      </c>
    </row>
    <row r="27" spans="1:11" s="2" customFormat="1" ht="15" customHeight="1">
      <c r="A27" s="146" t="s">
        <v>65</v>
      </c>
      <c r="B27" s="84" t="s">
        <v>84</v>
      </c>
      <c r="C27" s="7">
        <v>154</v>
      </c>
      <c r="D27" s="7">
        <v>23</v>
      </c>
      <c r="E27" s="8">
        <f t="shared" si="2"/>
        <v>14.935064935064934</v>
      </c>
      <c r="F27" s="7">
        <v>73</v>
      </c>
      <c r="G27" s="8">
        <f t="shared" si="1"/>
        <v>47.4025974025974</v>
      </c>
      <c r="H27" s="7">
        <v>58</v>
      </c>
      <c r="I27" s="8">
        <f t="shared" si="5"/>
        <v>37.66233766233766</v>
      </c>
      <c r="J27" s="7">
        <v>0</v>
      </c>
      <c r="K27" s="10">
        <f t="shared" si="6"/>
        <v>0</v>
      </c>
    </row>
    <row r="28" spans="1:11" s="2" customFormat="1" ht="15" customHeight="1">
      <c r="A28" s="146"/>
      <c r="B28" s="84" t="s">
        <v>85</v>
      </c>
      <c r="C28" s="7">
        <v>2016</v>
      </c>
      <c r="D28" s="7">
        <v>42</v>
      </c>
      <c r="E28" s="8">
        <f t="shared" si="2"/>
        <v>2.083333333333333</v>
      </c>
      <c r="F28" s="7">
        <v>1506</v>
      </c>
      <c r="G28" s="8">
        <f t="shared" si="1"/>
        <v>74.70238095238095</v>
      </c>
      <c r="H28" s="7">
        <v>468</v>
      </c>
      <c r="I28" s="8">
        <f t="shared" si="5"/>
        <v>23.214285714285715</v>
      </c>
      <c r="J28" s="7">
        <v>0</v>
      </c>
      <c r="K28" s="10">
        <f t="shared" si="6"/>
        <v>0</v>
      </c>
    </row>
    <row r="29" spans="1:11" s="2" customFormat="1" ht="15" customHeight="1">
      <c r="A29" s="146" t="s">
        <v>66</v>
      </c>
      <c r="B29" s="84" t="s">
        <v>84</v>
      </c>
      <c r="C29" s="7">
        <v>404</v>
      </c>
      <c r="D29" s="7">
        <v>274</v>
      </c>
      <c r="E29" s="8">
        <f t="shared" si="2"/>
        <v>67.82178217821783</v>
      </c>
      <c r="F29" s="7">
        <v>73</v>
      </c>
      <c r="G29" s="8">
        <f t="shared" si="1"/>
        <v>18.06930693069307</v>
      </c>
      <c r="H29" s="7">
        <v>7</v>
      </c>
      <c r="I29" s="8">
        <f t="shared" si="5"/>
        <v>1.7326732673267329</v>
      </c>
      <c r="J29" s="12">
        <v>50</v>
      </c>
      <c r="K29" s="10">
        <f t="shared" si="6"/>
        <v>12.376237623762377</v>
      </c>
    </row>
    <row r="30" spans="1:11" s="2" customFormat="1" ht="15" customHeight="1">
      <c r="A30" s="146"/>
      <c r="B30" s="84" t="s">
        <v>85</v>
      </c>
      <c r="C30" s="7">
        <v>1387</v>
      </c>
      <c r="D30" s="7">
        <v>501</v>
      </c>
      <c r="E30" s="8">
        <f t="shared" si="2"/>
        <v>36.1211247296323</v>
      </c>
      <c r="F30" s="7">
        <v>598</v>
      </c>
      <c r="G30" s="8">
        <f t="shared" si="1"/>
        <v>43.114635904830564</v>
      </c>
      <c r="H30" s="7">
        <v>28</v>
      </c>
      <c r="I30" s="8">
        <f t="shared" si="5"/>
        <v>2.0187454938716654</v>
      </c>
      <c r="J30" s="12">
        <v>260</v>
      </c>
      <c r="K30" s="10">
        <f t="shared" si="6"/>
        <v>18.745493871665463</v>
      </c>
    </row>
    <row r="31" spans="1:11" s="2" customFormat="1" ht="15" customHeight="1">
      <c r="A31" s="146" t="s">
        <v>67</v>
      </c>
      <c r="B31" s="84" t="s">
        <v>84</v>
      </c>
      <c r="C31" s="7">
        <v>229</v>
      </c>
      <c r="D31" s="7">
        <v>171</v>
      </c>
      <c r="E31" s="8">
        <f t="shared" si="2"/>
        <v>74.67248908296943</v>
      </c>
      <c r="F31" s="7">
        <v>45</v>
      </c>
      <c r="G31" s="8">
        <f t="shared" si="1"/>
        <v>19.65065502183406</v>
      </c>
      <c r="H31" s="7">
        <v>13</v>
      </c>
      <c r="I31" s="8">
        <f t="shared" si="5"/>
        <v>5.676855895196507</v>
      </c>
      <c r="J31" s="12">
        <v>0</v>
      </c>
      <c r="K31" s="10">
        <f t="shared" si="6"/>
        <v>0</v>
      </c>
    </row>
    <row r="32" spans="1:11" s="2" customFormat="1" ht="15" customHeight="1">
      <c r="A32" s="146"/>
      <c r="B32" s="84" t="s">
        <v>85</v>
      </c>
      <c r="C32" s="7">
        <v>1512</v>
      </c>
      <c r="D32" s="7">
        <v>577</v>
      </c>
      <c r="E32" s="8">
        <f t="shared" si="2"/>
        <v>38.161375661375665</v>
      </c>
      <c r="F32" s="7">
        <v>478</v>
      </c>
      <c r="G32" s="8">
        <f t="shared" si="1"/>
        <v>31.613756613756617</v>
      </c>
      <c r="H32" s="7">
        <v>457</v>
      </c>
      <c r="I32" s="8">
        <f t="shared" si="5"/>
        <v>30.224867724867728</v>
      </c>
      <c r="J32" s="12">
        <v>0</v>
      </c>
      <c r="K32" s="10">
        <f t="shared" si="6"/>
        <v>0</v>
      </c>
    </row>
    <row r="33" spans="1:11" s="2" customFormat="1" ht="15" customHeight="1">
      <c r="A33" s="146" t="s">
        <v>68</v>
      </c>
      <c r="B33" s="84" t="s">
        <v>84</v>
      </c>
      <c r="C33" s="7">
        <v>281</v>
      </c>
      <c r="D33" s="7">
        <v>188</v>
      </c>
      <c r="E33" s="8">
        <f t="shared" si="2"/>
        <v>66.90391459074732</v>
      </c>
      <c r="F33" s="7">
        <v>84</v>
      </c>
      <c r="G33" s="8">
        <f t="shared" si="1"/>
        <v>29.8932384341637</v>
      </c>
      <c r="H33" s="7">
        <v>8</v>
      </c>
      <c r="I33" s="8">
        <f t="shared" si="5"/>
        <v>2.8469750889679712</v>
      </c>
      <c r="J33" s="7">
        <v>1</v>
      </c>
      <c r="K33" s="10">
        <f t="shared" si="6"/>
        <v>0.3558718861209964</v>
      </c>
    </row>
    <row r="34" spans="1:11" s="2" customFormat="1" ht="15" customHeight="1">
      <c r="A34" s="146"/>
      <c r="B34" s="84" t="s">
        <v>85</v>
      </c>
      <c r="C34" s="7">
        <v>2425</v>
      </c>
      <c r="D34" s="7">
        <v>502</v>
      </c>
      <c r="E34" s="8">
        <f t="shared" si="2"/>
        <v>20.701030927835053</v>
      </c>
      <c r="F34" s="7">
        <v>1869</v>
      </c>
      <c r="G34" s="8">
        <f t="shared" si="1"/>
        <v>77.0721649484536</v>
      </c>
      <c r="H34" s="7">
        <v>53</v>
      </c>
      <c r="I34" s="8">
        <f t="shared" si="5"/>
        <v>2.1855670103092786</v>
      </c>
      <c r="J34" s="7">
        <v>1</v>
      </c>
      <c r="K34" s="10">
        <f t="shared" si="6"/>
        <v>0.041237113402061855</v>
      </c>
    </row>
    <row r="35" spans="1:11" s="2" customFormat="1" ht="15" customHeight="1">
      <c r="A35" s="146" t="s">
        <v>69</v>
      </c>
      <c r="B35" s="84" t="s">
        <v>84</v>
      </c>
      <c r="C35" s="7">
        <v>38</v>
      </c>
      <c r="D35" s="7">
        <v>0</v>
      </c>
      <c r="E35" s="8">
        <f t="shared" si="2"/>
        <v>0</v>
      </c>
      <c r="F35" s="7">
        <v>0</v>
      </c>
      <c r="G35" s="8">
        <f t="shared" si="1"/>
        <v>0</v>
      </c>
      <c r="H35" s="7">
        <v>38</v>
      </c>
      <c r="I35" s="8">
        <f t="shared" si="5"/>
        <v>100</v>
      </c>
      <c r="J35" s="12">
        <v>0</v>
      </c>
      <c r="K35" s="10">
        <f t="shared" si="6"/>
        <v>0</v>
      </c>
    </row>
    <row r="36" spans="1:11" s="2" customFormat="1" ht="15" customHeight="1">
      <c r="A36" s="146"/>
      <c r="B36" s="84" t="s">
        <v>85</v>
      </c>
      <c r="C36" s="7">
        <v>2530</v>
      </c>
      <c r="D36" s="7">
        <v>0</v>
      </c>
      <c r="E36" s="8">
        <f t="shared" si="2"/>
        <v>0</v>
      </c>
      <c r="F36" s="7">
        <v>0</v>
      </c>
      <c r="G36" s="8">
        <f t="shared" si="1"/>
        <v>0</v>
      </c>
      <c r="H36" s="7">
        <v>2530</v>
      </c>
      <c r="I36" s="8">
        <f t="shared" si="5"/>
        <v>100</v>
      </c>
      <c r="J36" s="12">
        <v>0</v>
      </c>
      <c r="K36" s="10">
        <f t="shared" si="6"/>
        <v>0</v>
      </c>
    </row>
    <row r="37" spans="1:11" s="2" customFormat="1" ht="15" customHeight="1">
      <c r="A37" s="146" t="s">
        <v>70</v>
      </c>
      <c r="B37" s="84" t="s">
        <v>84</v>
      </c>
      <c r="C37" s="7">
        <v>507</v>
      </c>
      <c r="D37" s="7">
        <v>426</v>
      </c>
      <c r="E37" s="8">
        <f t="shared" si="2"/>
        <v>84.02366863905326</v>
      </c>
      <c r="F37" s="7">
        <v>14</v>
      </c>
      <c r="G37" s="8">
        <f t="shared" si="1"/>
        <v>2.7613412228796843</v>
      </c>
      <c r="H37" s="7">
        <v>54</v>
      </c>
      <c r="I37" s="8">
        <f t="shared" si="5"/>
        <v>10.650887573964498</v>
      </c>
      <c r="J37" s="12">
        <v>13</v>
      </c>
      <c r="K37" s="10">
        <f t="shared" si="6"/>
        <v>2.564102564102564</v>
      </c>
    </row>
    <row r="38" spans="1:11" s="2" customFormat="1" ht="15" customHeight="1">
      <c r="A38" s="146"/>
      <c r="B38" s="84" t="s">
        <v>85</v>
      </c>
      <c r="C38" s="7">
        <v>3524</v>
      </c>
      <c r="D38" s="7">
        <v>915</v>
      </c>
      <c r="E38" s="8">
        <f t="shared" si="2"/>
        <v>25.964812712826337</v>
      </c>
      <c r="F38" s="7">
        <v>214</v>
      </c>
      <c r="G38" s="8">
        <f t="shared" si="1"/>
        <v>6.072644721906924</v>
      </c>
      <c r="H38" s="7">
        <v>2208</v>
      </c>
      <c r="I38" s="8">
        <f t="shared" si="5"/>
        <v>62.6560726447219</v>
      </c>
      <c r="J38" s="12">
        <v>187</v>
      </c>
      <c r="K38" s="10">
        <f t="shared" si="6"/>
        <v>5.306469920544835</v>
      </c>
    </row>
    <row r="39" spans="1:11" s="2" customFormat="1" ht="15" customHeight="1">
      <c r="A39" s="146" t="s">
        <v>71</v>
      </c>
      <c r="B39" s="84" t="s">
        <v>84</v>
      </c>
      <c r="C39" s="7">
        <v>560</v>
      </c>
      <c r="D39" s="7">
        <v>424</v>
      </c>
      <c r="E39" s="8">
        <f t="shared" si="2"/>
        <v>75.71428571428571</v>
      </c>
      <c r="F39" s="7">
        <v>0</v>
      </c>
      <c r="G39" s="8">
        <f t="shared" si="1"/>
        <v>0</v>
      </c>
      <c r="H39" s="7">
        <v>53</v>
      </c>
      <c r="I39" s="8">
        <f t="shared" si="5"/>
        <v>9.464285714285714</v>
      </c>
      <c r="J39" s="7">
        <v>83</v>
      </c>
      <c r="K39" s="10">
        <f t="shared" si="6"/>
        <v>14.821428571428571</v>
      </c>
    </row>
    <row r="40" spans="1:11" s="2" customFormat="1" ht="15" customHeight="1">
      <c r="A40" s="146"/>
      <c r="B40" s="84" t="s">
        <v>85</v>
      </c>
      <c r="C40" s="7">
        <v>7292</v>
      </c>
      <c r="D40" s="7">
        <v>3339</v>
      </c>
      <c r="E40" s="8">
        <f t="shared" si="2"/>
        <v>45.78990674712013</v>
      </c>
      <c r="F40" s="7">
        <v>0</v>
      </c>
      <c r="G40" s="8">
        <f t="shared" si="1"/>
        <v>0</v>
      </c>
      <c r="H40" s="7">
        <v>3104</v>
      </c>
      <c r="I40" s="8">
        <f t="shared" si="5"/>
        <v>42.567196928140426</v>
      </c>
      <c r="J40" s="7">
        <v>849</v>
      </c>
      <c r="K40" s="10">
        <f t="shared" si="6"/>
        <v>11.642896324739441</v>
      </c>
    </row>
    <row r="41" spans="1:11" s="2" customFormat="1" ht="15" customHeight="1">
      <c r="A41" s="146" t="s">
        <v>72</v>
      </c>
      <c r="B41" s="84" t="s">
        <v>84</v>
      </c>
      <c r="C41" s="7">
        <v>439</v>
      </c>
      <c r="D41" s="7">
        <v>425</v>
      </c>
      <c r="E41" s="8">
        <f t="shared" si="2"/>
        <v>96.81093394077449</v>
      </c>
      <c r="F41" s="7">
        <v>3</v>
      </c>
      <c r="G41" s="8">
        <f t="shared" si="1"/>
        <v>0.683371298405467</v>
      </c>
      <c r="H41" s="7">
        <v>6</v>
      </c>
      <c r="I41" s="8">
        <f t="shared" si="5"/>
        <v>1.366742596810934</v>
      </c>
      <c r="J41" s="12">
        <v>5</v>
      </c>
      <c r="K41" s="10">
        <f t="shared" si="6"/>
        <v>1.1389521640091116</v>
      </c>
    </row>
    <row r="42" spans="1:11" s="2" customFormat="1" ht="15" customHeight="1">
      <c r="A42" s="146"/>
      <c r="B42" s="84" t="s">
        <v>85</v>
      </c>
      <c r="C42" s="7">
        <v>792</v>
      </c>
      <c r="D42" s="7">
        <v>705</v>
      </c>
      <c r="E42" s="8">
        <f t="shared" si="2"/>
        <v>89.01515151515152</v>
      </c>
      <c r="F42" s="7">
        <v>18</v>
      </c>
      <c r="G42" s="8">
        <f t="shared" si="1"/>
        <v>2.272727272727273</v>
      </c>
      <c r="H42" s="7">
        <v>59</v>
      </c>
      <c r="I42" s="8">
        <f t="shared" si="5"/>
        <v>7.449494949494949</v>
      </c>
      <c r="J42" s="12">
        <v>10</v>
      </c>
      <c r="K42" s="10">
        <f t="shared" si="6"/>
        <v>1.2626262626262625</v>
      </c>
    </row>
    <row r="43" spans="1:11" s="4" customFormat="1" ht="19.5" customHeight="1">
      <c r="A43" s="146" t="s">
        <v>73</v>
      </c>
      <c r="B43" s="84" t="s">
        <v>84</v>
      </c>
      <c r="C43" s="7">
        <v>2172</v>
      </c>
      <c r="D43" s="7">
        <v>1859</v>
      </c>
      <c r="E43" s="8">
        <f t="shared" si="2"/>
        <v>85.58931860036833</v>
      </c>
      <c r="F43" s="7">
        <v>39</v>
      </c>
      <c r="G43" s="8">
        <f t="shared" si="1"/>
        <v>1.7955801104972375</v>
      </c>
      <c r="H43" s="7">
        <v>50</v>
      </c>
      <c r="I43" s="8">
        <f t="shared" si="5"/>
        <v>2.3020257826887662</v>
      </c>
      <c r="J43" s="12">
        <v>224</v>
      </c>
      <c r="K43" s="10">
        <f t="shared" si="6"/>
        <v>10.313075506445673</v>
      </c>
    </row>
    <row r="44" spans="1:11" s="4" customFormat="1" ht="19.5" customHeight="1">
      <c r="A44" s="146"/>
      <c r="B44" s="84" t="s">
        <v>85</v>
      </c>
      <c r="C44" s="7">
        <v>4539</v>
      </c>
      <c r="D44" s="7">
        <v>3079</v>
      </c>
      <c r="E44" s="8">
        <f t="shared" si="2"/>
        <v>67.8343247411324</v>
      </c>
      <c r="F44" s="7">
        <v>755</v>
      </c>
      <c r="G44" s="8">
        <f t="shared" si="1"/>
        <v>16.633619740030845</v>
      </c>
      <c r="H44" s="7">
        <v>264</v>
      </c>
      <c r="I44" s="8">
        <f t="shared" si="5"/>
        <v>5.816259087904825</v>
      </c>
      <c r="J44" s="12">
        <v>441</v>
      </c>
      <c r="K44" s="10">
        <f t="shared" si="6"/>
        <v>9.715796430931924</v>
      </c>
    </row>
    <row r="45" spans="1:11" s="4" customFormat="1" ht="19.5" customHeight="1">
      <c r="A45" s="146" t="s">
        <v>74</v>
      </c>
      <c r="B45" s="84" t="s">
        <v>84</v>
      </c>
      <c r="C45" s="7">
        <f>SUM(D45+F45+H45+J45)</f>
        <v>0</v>
      </c>
      <c r="D45" s="7">
        <v>0</v>
      </c>
      <c r="E45" s="8">
        <v>0</v>
      </c>
      <c r="F45" s="7">
        <v>0</v>
      </c>
      <c r="G45" s="8">
        <v>0</v>
      </c>
      <c r="H45" s="7">
        <v>0</v>
      </c>
      <c r="I45" s="8">
        <v>0</v>
      </c>
      <c r="J45" s="7">
        <v>0</v>
      </c>
      <c r="K45" s="13">
        <v>0</v>
      </c>
    </row>
    <row r="46" spans="1:11" s="4" customFormat="1" ht="19.5" customHeight="1">
      <c r="A46" s="146"/>
      <c r="B46" s="84" t="s">
        <v>85</v>
      </c>
      <c r="C46" s="7">
        <f>SUM(D46,F46,H46,J46)</f>
        <v>0</v>
      </c>
      <c r="D46" s="7">
        <v>0</v>
      </c>
      <c r="E46" s="8">
        <v>0</v>
      </c>
      <c r="F46" s="7">
        <v>0</v>
      </c>
      <c r="G46" s="8">
        <v>0</v>
      </c>
      <c r="H46" s="7">
        <v>0</v>
      </c>
      <c r="I46" s="8">
        <v>0</v>
      </c>
      <c r="J46" s="7">
        <v>0</v>
      </c>
      <c r="K46" s="13">
        <v>0</v>
      </c>
    </row>
    <row r="47" spans="1:11" s="4" customFormat="1" ht="15" customHeight="1">
      <c r="A47" s="146" t="s">
        <v>87</v>
      </c>
      <c r="B47" s="84" t="s">
        <v>84</v>
      </c>
      <c r="C47" s="7">
        <f>SUM(D47+F47+H47+J47)</f>
        <v>0</v>
      </c>
      <c r="D47" s="7">
        <v>0</v>
      </c>
      <c r="E47" s="8">
        <v>0</v>
      </c>
      <c r="F47" s="7">
        <v>0</v>
      </c>
      <c r="G47" s="8">
        <v>0</v>
      </c>
      <c r="H47" s="7">
        <v>0</v>
      </c>
      <c r="I47" s="8">
        <v>0</v>
      </c>
      <c r="J47" s="12">
        <v>0</v>
      </c>
      <c r="K47" s="10">
        <v>0</v>
      </c>
    </row>
    <row r="48" spans="1:11" s="4" customFormat="1" ht="15" customHeight="1" thickBot="1">
      <c r="A48" s="147"/>
      <c r="B48" s="85" t="s">
        <v>85</v>
      </c>
      <c r="C48" s="14">
        <f>SUM(D48,F48,H48,J48)</f>
        <v>0</v>
      </c>
      <c r="D48" s="14">
        <v>0</v>
      </c>
      <c r="E48" s="15">
        <v>0</v>
      </c>
      <c r="F48" s="14">
        <v>0</v>
      </c>
      <c r="G48" s="15">
        <v>0</v>
      </c>
      <c r="H48" s="14">
        <v>0</v>
      </c>
      <c r="I48" s="15">
        <v>0</v>
      </c>
      <c r="J48" s="16">
        <v>0</v>
      </c>
      <c r="K48" s="17">
        <v>0</v>
      </c>
    </row>
    <row r="49" s="4" customFormat="1" ht="13.5">
      <c r="A49" s="18"/>
    </row>
    <row r="50" s="4" customFormat="1" ht="13.5"/>
    <row r="51" s="4" customFormat="1" ht="13.5"/>
    <row r="52" s="4" customFormat="1" ht="13.5"/>
    <row r="53" s="4" customFormat="1" ht="13.5"/>
    <row r="54" s="4" customFormat="1" ht="13.5"/>
  </sheetData>
  <sheetProtection/>
  <mergeCells count="30">
    <mergeCell ref="A1:K1"/>
    <mergeCell ref="A43:A44"/>
    <mergeCell ref="A45:A46"/>
    <mergeCell ref="A47:A48"/>
    <mergeCell ref="A27:A28"/>
    <mergeCell ref="A29:A30"/>
    <mergeCell ref="A31:A32"/>
    <mergeCell ref="A33:A34"/>
    <mergeCell ref="A35:A36"/>
    <mergeCell ref="A41:A42"/>
    <mergeCell ref="A39:A40"/>
    <mergeCell ref="A9:A10"/>
    <mergeCell ref="A11:A12"/>
    <mergeCell ref="A37:A38"/>
    <mergeCell ref="A17:A18"/>
    <mergeCell ref="A19:A20"/>
    <mergeCell ref="A21:A22"/>
    <mergeCell ref="A23:A24"/>
    <mergeCell ref="A25:A26"/>
    <mergeCell ref="A13:A14"/>
    <mergeCell ref="A15:A16"/>
    <mergeCell ref="A5:A6"/>
    <mergeCell ref="A7:A8"/>
    <mergeCell ref="I2:K2"/>
    <mergeCell ref="A3:A4"/>
    <mergeCell ref="B3:C4"/>
    <mergeCell ref="D3:E3"/>
    <mergeCell ref="F3:G3"/>
    <mergeCell ref="H3:I3"/>
    <mergeCell ref="J3:K3"/>
  </mergeCells>
  <printOptions/>
  <pageMargins left="0.31496062992125984" right="0.31496062992125984" top="0.96" bottom="0.56" header="0.5118110236220472" footer="0.29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F45" sqref="F45"/>
    </sheetView>
  </sheetViews>
  <sheetFormatPr defaultColWidth="8.88671875" defaultRowHeight="13.5"/>
  <cols>
    <col min="1" max="1" width="18.77734375" style="0" customWidth="1"/>
    <col min="2" max="2" width="15.77734375" style="0" customWidth="1"/>
    <col min="3" max="3" width="12.99609375" style="0" customWidth="1"/>
    <col min="4" max="4" width="15.77734375" style="0" customWidth="1"/>
    <col min="5" max="5" width="12.99609375" style="0" customWidth="1"/>
  </cols>
  <sheetData>
    <row r="1" spans="1:5" s="2" customFormat="1" ht="34.5" customHeight="1">
      <c r="A1" s="154" t="s">
        <v>154</v>
      </c>
      <c r="B1" s="163"/>
      <c r="C1" s="163"/>
      <c r="D1" s="163"/>
      <c r="E1" s="163"/>
    </row>
    <row r="2" s="2" customFormat="1" ht="18" customHeight="1"/>
    <row r="3" s="2" customFormat="1" ht="13.5"/>
    <row r="4" s="2" customFormat="1" ht="13.5"/>
    <row r="5" s="2" customFormat="1" ht="13.5"/>
    <row r="6" s="2" customFormat="1" ht="13.5"/>
    <row r="7" s="2" customFormat="1" ht="13.5"/>
    <row r="8" s="2" customFormat="1" ht="13.5"/>
    <row r="9" s="2" customFormat="1" ht="8.25" customHeight="1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 customHeight="1"/>
    <row r="21" s="2" customFormat="1" ht="17.25" customHeight="1"/>
    <row r="22" s="2" customFormat="1" ht="15" customHeight="1"/>
    <row r="23" s="2" customFormat="1" ht="18" customHeight="1" thickBot="1">
      <c r="E23" s="19" t="s">
        <v>88</v>
      </c>
    </row>
    <row r="24" spans="1:5" s="2" customFormat="1" ht="19.5" customHeight="1">
      <c r="A24" s="164" t="s">
        <v>89</v>
      </c>
      <c r="B24" s="166" t="s">
        <v>90</v>
      </c>
      <c r="C24" s="166"/>
      <c r="D24" s="166" t="s">
        <v>91</v>
      </c>
      <c r="E24" s="167"/>
    </row>
    <row r="25" spans="1:5" s="2" customFormat="1" ht="22.5" customHeight="1">
      <c r="A25" s="165"/>
      <c r="B25" s="20"/>
      <c r="C25" s="20" t="s">
        <v>92</v>
      </c>
      <c r="D25" s="20"/>
      <c r="E25" s="21" t="s">
        <v>92</v>
      </c>
    </row>
    <row r="26" spans="1:5" s="2" customFormat="1" ht="19.5" customHeight="1">
      <c r="A26" s="86" t="s">
        <v>29</v>
      </c>
      <c r="B26" s="22">
        <f>SUM(B27:B43)</f>
        <v>19393</v>
      </c>
      <c r="C26" s="22">
        <f>SUM(C27:C43)</f>
        <v>100</v>
      </c>
      <c r="D26" s="22">
        <f>SUM(D27:D43)</f>
        <v>78018</v>
      </c>
      <c r="E26" s="106">
        <f>SUM(E27:E43)</f>
        <v>100.00000000000001</v>
      </c>
    </row>
    <row r="27" spans="1:5" s="2" customFormat="1" ht="19.5" customHeight="1">
      <c r="A27" s="87" t="s">
        <v>100</v>
      </c>
      <c r="B27" s="109">
        <v>926</v>
      </c>
      <c r="C27" s="23">
        <f>B27/B26*100</f>
        <v>4.774918785128655</v>
      </c>
      <c r="D27" s="112">
        <v>4091</v>
      </c>
      <c r="E27" s="24">
        <f>D27/D26*100</f>
        <v>5.243661719090467</v>
      </c>
    </row>
    <row r="28" spans="1:5" s="2" customFormat="1" ht="19.5" customHeight="1">
      <c r="A28" s="107" t="s">
        <v>177</v>
      </c>
      <c r="B28" s="110">
        <v>956</v>
      </c>
      <c r="C28" s="23">
        <f>B28/B26*100</f>
        <v>4.92961377816738</v>
      </c>
      <c r="D28" s="113">
        <v>3465</v>
      </c>
      <c r="E28" s="24">
        <f>D28/D26*100</f>
        <v>4.4412827808967155</v>
      </c>
    </row>
    <row r="29" spans="1:5" s="2" customFormat="1" ht="19.5" customHeight="1">
      <c r="A29" s="87" t="s">
        <v>101</v>
      </c>
      <c r="B29" s="110">
        <v>1402</v>
      </c>
      <c r="C29" s="23">
        <f>B29/B26*100</f>
        <v>7.229412674676429</v>
      </c>
      <c r="D29" s="113">
        <v>4734</v>
      </c>
      <c r="E29" s="24">
        <f>D29/D26*100</f>
        <v>6.067830500653695</v>
      </c>
    </row>
    <row r="30" spans="1:5" s="2" customFormat="1" ht="19.5" customHeight="1">
      <c r="A30" s="87" t="s">
        <v>102</v>
      </c>
      <c r="B30" s="110">
        <v>490</v>
      </c>
      <c r="C30" s="23">
        <f>B30/B26*100</f>
        <v>2.52668488629918</v>
      </c>
      <c r="D30" s="113">
        <v>924</v>
      </c>
      <c r="E30" s="24">
        <f>D30/D26*100</f>
        <v>1.184342074905791</v>
      </c>
    </row>
    <row r="31" spans="1:5" s="2" customFormat="1" ht="19.5" customHeight="1">
      <c r="A31" s="107" t="s">
        <v>176</v>
      </c>
      <c r="B31" s="110">
        <v>955</v>
      </c>
      <c r="C31" s="23">
        <f>B31/B26*100</f>
        <v>4.924457278399422</v>
      </c>
      <c r="D31" s="113">
        <v>2519</v>
      </c>
      <c r="E31" s="24">
        <f>D31/D26*100</f>
        <v>3.228742085159835</v>
      </c>
    </row>
    <row r="32" spans="1:5" s="2" customFormat="1" ht="19.5" customHeight="1">
      <c r="A32" s="87" t="s">
        <v>103</v>
      </c>
      <c r="B32" s="110">
        <v>598</v>
      </c>
      <c r="C32" s="23">
        <f>B32/B26*100</f>
        <v>3.083586861238591</v>
      </c>
      <c r="D32" s="113">
        <v>2035</v>
      </c>
      <c r="E32" s="24">
        <f>D32/D26*100</f>
        <v>2.608372426875849</v>
      </c>
    </row>
    <row r="33" spans="1:5" s="2" customFormat="1" ht="19.5" customHeight="1">
      <c r="A33" s="87" t="s">
        <v>104</v>
      </c>
      <c r="B33" s="110">
        <v>567</v>
      </c>
      <c r="C33" s="23">
        <f>B33/B26*100</f>
        <v>2.9237353684319083</v>
      </c>
      <c r="D33" s="113">
        <v>1217</v>
      </c>
      <c r="E33" s="24">
        <f>D33/D26*100</f>
        <v>1.5598964341562205</v>
      </c>
    </row>
    <row r="34" spans="1:5" s="2" customFormat="1" ht="19.5" customHeight="1">
      <c r="A34" s="87" t="s">
        <v>144</v>
      </c>
      <c r="B34" s="110">
        <v>466</v>
      </c>
      <c r="C34" s="23">
        <f>B34/B26*100</f>
        <v>2.4029288918682</v>
      </c>
      <c r="D34" s="113">
        <v>1072</v>
      </c>
      <c r="E34" s="24">
        <f>D34/D26*100</f>
        <v>1.374041887769489</v>
      </c>
    </row>
    <row r="35" spans="1:5" s="2" customFormat="1" ht="19.5" customHeight="1">
      <c r="A35" s="87" t="s">
        <v>106</v>
      </c>
      <c r="B35" s="110">
        <v>2142</v>
      </c>
      <c r="C35" s="23">
        <f>B35/B26*100</f>
        <v>11.045222502964986</v>
      </c>
      <c r="D35" s="113">
        <v>12752</v>
      </c>
      <c r="E35" s="24">
        <f>D35/D26*100</f>
        <v>16.344946038093774</v>
      </c>
    </row>
    <row r="36" spans="1:5" s="2" customFormat="1" ht="19.5" customHeight="1">
      <c r="A36" s="87" t="s">
        <v>107</v>
      </c>
      <c r="B36" s="110">
        <v>668</v>
      </c>
      <c r="C36" s="23">
        <f>B36/B26*100</f>
        <v>3.4445418449956167</v>
      </c>
      <c r="D36" s="113">
        <v>1630</v>
      </c>
      <c r="E36" s="24">
        <f>D36/D26*100</f>
        <v>2.089261452485324</v>
      </c>
    </row>
    <row r="37" spans="1:5" s="2" customFormat="1" ht="19.5" customHeight="1">
      <c r="A37" s="87" t="s">
        <v>145</v>
      </c>
      <c r="B37" s="110">
        <v>412</v>
      </c>
      <c r="C37" s="23">
        <f>B37/B26*100</f>
        <v>2.124477904398494</v>
      </c>
      <c r="D37" s="113">
        <v>1101</v>
      </c>
      <c r="E37" s="24">
        <f>D37/D26*100</f>
        <v>1.4112127970468353</v>
      </c>
    </row>
    <row r="38" spans="1:5" s="2" customFormat="1" ht="19.5" customHeight="1">
      <c r="A38" s="87" t="s">
        <v>109</v>
      </c>
      <c r="B38" s="110">
        <v>1241</v>
      </c>
      <c r="C38" s="23">
        <f>B38/B26*100</f>
        <v>6.39921621203527</v>
      </c>
      <c r="D38" s="113">
        <v>4943</v>
      </c>
      <c r="E38" s="24">
        <f>D38/D26*100</f>
        <v>6.335717398549052</v>
      </c>
    </row>
    <row r="39" spans="1:5" s="2" customFormat="1" ht="19.5" customHeight="1">
      <c r="A39" s="87" t="s">
        <v>110</v>
      </c>
      <c r="B39" s="110">
        <v>1680</v>
      </c>
      <c r="C39" s="23">
        <f>B39/B26*100</f>
        <v>8.662919610168618</v>
      </c>
      <c r="D39" s="113">
        <v>4801</v>
      </c>
      <c r="E39" s="24">
        <f>D39/D26*100</f>
        <v>6.153708118639288</v>
      </c>
    </row>
    <row r="40" spans="1:5" s="2" customFormat="1" ht="19.5" customHeight="1">
      <c r="A40" s="87" t="s">
        <v>111</v>
      </c>
      <c r="B40" s="110">
        <v>585</v>
      </c>
      <c r="C40" s="23">
        <f>B40/B26*100</f>
        <v>3.0165523642551437</v>
      </c>
      <c r="D40" s="113">
        <v>2827</v>
      </c>
      <c r="E40" s="24">
        <f>D40/D26*100</f>
        <v>3.6235227767950984</v>
      </c>
    </row>
    <row r="41" spans="1:5" s="2" customFormat="1" ht="19.5" customHeight="1">
      <c r="A41" s="87" t="s">
        <v>112</v>
      </c>
      <c r="B41" s="110">
        <v>697</v>
      </c>
      <c r="C41" s="23">
        <f>B41/B26*100</f>
        <v>3.5940803382663846</v>
      </c>
      <c r="D41" s="113">
        <v>2707</v>
      </c>
      <c r="E41" s="24">
        <f>D41/D26*100</f>
        <v>3.4697121177164245</v>
      </c>
    </row>
    <row r="42" spans="1:5" s="2" customFormat="1" ht="19.5" customHeight="1">
      <c r="A42" s="87" t="s">
        <v>146</v>
      </c>
      <c r="B42" s="110">
        <v>4529</v>
      </c>
      <c r="C42" s="23">
        <f>B42/B26*100</f>
        <v>23.353787449079565</v>
      </c>
      <c r="D42" s="113">
        <v>24158</v>
      </c>
      <c r="E42" s="24">
        <f>D42/D26*100</f>
        <v>30.964649183521754</v>
      </c>
    </row>
    <row r="43" spans="1:5" s="2" customFormat="1" ht="19.5" customHeight="1" thickBot="1">
      <c r="A43" s="88" t="s">
        <v>114</v>
      </c>
      <c r="B43" s="111">
        <v>1079</v>
      </c>
      <c r="C43" s="25">
        <f>B43/B26*100</f>
        <v>5.563863249626154</v>
      </c>
      <c r="D43" s="114">
        <v>3042</v>
      </c>
      <c r="E43" s="26">
        <f>D43/D26*100</f>
        <v>3.8991002076443895</v>
      </c>
    </row>
    <row r="44" spans="2:4" s="4" customFormat="1" ht="13.5">
      <c r="B44" s="27"/>
      <c r="D44" s="28"/>
    </row>
    <row r="45" s="4" customFormat="1" ht="13.5"/>
    <row r="46" s="4" customFormat="1" ht="13.5"/>
  </sheetData>
  <sheetProtection/>
  <mergeCells count="4">
    <mergeCell ref="A1:E1"/>
    <mergeCell ref="A24:A25"/>
    <mergeCell ref="B24:C24"/>
    <mergeCell ref="D24:E24"/>
  </mergeCells>
  <printOptions/>
  <pageMargins left="0.72" right="0.63" top="0.76" bottom="0.45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5" sqref="B5"/>
    </sheetView>
  </sheetViews>
  <sheetFormatPr defaultColWidth="8.88671875" defaultRowHeight="13.5"/>
  <cols>
    <col min="1" max="1" width="11.99609375" style="0" customWidth="1"/>
    <col min="2" max="2" width="7.88671875" style="0" customWidth="1"/>
    <col min="3" max="3" width="7.77734375" style="64" customWidth="1"/>
    <col min="4" max="4" width="6.77734375" style="64" customWidth="1"/>
    <col min="5" max="5" width="7.77734375" style="64" customWidth="1"/>
    <col min="6" max="6" width="6.77734375" style="64" customWidth="1"/>
    <col min="7" max="7" width="7.77734375" style="64" customWidth="1"/>
    <col min="8" max="8" width="6.77734375" style="64" customWidth="1"/>
    <col min="9" max="9" width="7.77734375" style="64" customWidth="1"/>
    <col min="10" max="10" width="6.77734375" style="0" customWidth="1"/>
  </cols>
  <sheetData>
    <row r="1" spans="1:10" s="2" customFormat="1" ht="33" customHeight="1">
      <c r="A1" s="168" t="s">
        <v>93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2" customFormat="1" ht="19.5" customHeight="1" thickBot="1">
      <c r="A2" s="30"/>
      <c r="B2" s="29"/>
      <c r="C2" s="62"/>
      <c r="D2" s="62"/>
      <c r="E2" s="62"/>
      <c r="F2" s="62"/>
      <c r="G2" s="62"/>
      <c r="H2" s="62"/>
      <c r="I2" s="62"/>
      <c r="J2" s="31" t="s">
        <v>94</v>
      </c>
    </row>
    <row r="3" spans="1:10" s="2" customFormat="1" ht="30" customHeight="1">
      <c r="A3" s="158" t="s">
        <v>95</v>
      </c>
      <c r="B3" s="160" t="s">
        <v>29</v>
      </c>
      <c r="C3" s="169" t="s">
        <v>52</v>
      </c>
      <c r="D3" s="160"/>
      <c r="E3" s="169" t="s">
        <v>97</v>
      </c>
      <c r="F3" s="160"/>
      <c r="G3" s="169" t="s">
        <v>98</v>
      </c>
      <c r="H3" s="160"/>
      <c r="I3" s="169" t="s">
        <v>99</v>
      </c>
      <c r="J3" s="162"/>
    </row>
    <row r="4" spans="1:10" s="2" customFormat="1" ht="30" customHeight="1">
      <c r="A4" s="159"/>
      <c r="B4" s="161"/>
      <c r="C4" s="92"/>
      <c r="D4" s="78" t="s">
        <v>34</v>
      </c>
      <c r="E4" s="92"/>
      <c r="F4" s="78" t="s">
        <v>34</v>
      </c>
      <c r="G4" s="92"/>
      <c r="H4" s="78" t="s">
        <v>34</v>
      </c>
      <c r="I4" s="92"/>
      <c r="J4" s="79" t="s">
        <v>34</v>
      </c>
    </row>
    <row r="5" spans="1:12" s="2" customFormat="1" ht="30" customHeight="1">
      <c r="A5" s="89" t="s">
        <v>96</v>
      </c>
      <c r="B5" s="32">
        <f>SUM(B6:B22)</f>
        <v>19393</v>
      </c>
      <c r="C5" s="32">
        <f>SUM(C6:C22)</f>
        <v>16315</v>
      </c>
      <c r="D5" s="5">
        <f>(C5/B5)*100</f>
        <v>84.12829371422679</v>
      </c>
      <c r="E5" s="32">
        <f>SUM(E6:E22)</f>
        <v>2521</v>
      </c>
      <c r="F5" s="5">
        <f>(E5/B5)*100</f>
        <v>12.999535915020886</v>
      </c>
      <c r="G5" s="32">
        <f>SUM(G6:G22)</f>
        <v>550</v>
      </c>
      <c r="H5" s="5">
        <f aca="true" t="shared" si="0" ref="H5:H22">(G5/B5)*100</f>
        <v>2.836074872376631</v>
      </c>
      <c r="I5" s="32">
        <f>SUM(I6:I22)</f>
        <v>7</v>
      </c>
      <c r="J5" s="6">
        <f aca="true" t="shared" si="1" ref="J5:J22">(I5/B5)*100</f>
        <v>0.03609549837570258</v>
      </c>
      <c r="L5" s="33"/>
    </row>
    <row r="6" spans="1:12" s="2" customFormat="1" ht="30" customHeight="1">
      <c r="A6" s="90" t="s">
        <v>100</v>
      </c>
      <c r="B6" s="12">
        <v>926</v>
      </c>
      <c r="C6" s="112">
        <v>764</v>
      </c>
      <c r="D6" s="8">
        <f aca="true" t="shared" si="2" ref="D6:D22">(C6/B6)*100</f>
        <v>82.50539956803455</v>
      </c>
      <c r="E6" s="12">
        <v>124</v>
      </c>
      <c r="F6" s="8">
        <f>(E6/B6)*100</f>
        <v>13.390928725701945</v>
      </c>
      <c r="G6" s="12">
        <v>38</v>
      </c>
      <c r="H6" s="8">
        <f t="shared" si="0"/>
        <v>4.103671706263499</v>
      </c>
      <c r="I6" s="12">
        <v>0</v>
      </c>
      <c r="J6" s="10">
        <f t="shared" si="1"/>
        <v>0</v>
      </c>
      <c r="L6" s="33"/>
    </row>
    <row r="7" spans="1:12" s="2" customFormat="1" ht="30" customHeight="1">
      <c r="A7" s="90" t="s">
        <v>177</v>
      </c>
      <c r="B7" s="12">
        <v>956</v>
      </c>
      <c r="C7" s="113">
        <v>838</v>
      </c>
      <c r="D7" s="8">
        <f t="shared" si="2"/>
        <v>87.65690376569037</v>
      </c>
      <c r="E7" s="12">
        <v>106</v>
      </c>
      <c r="F7" s="8">
        <f>(E7/B7)*100</f>
        <v>11.08786610878661</v>
      </c>
      <c r="G7" s="12">
        <v>11</v>
      </c>
      <c r="H7" s="8">
        <f t="shared" si="0"/>
        <v>1.1506276150627615</v>
      </c>
      <c r="I7" s="12">
        <v>1</v>
      </c>
      <c r="J7" s="10">
        <f t="shared" si="1"/>
        <v>0.10460251046025104</v>
      </c>
      <c r="L7" s="33"/>
    </row>
    <row r="8" spans="1:12" s="2" customFormat="1" ht="30" customHeight="1">
      <c r="A8" s="90" t="s">
        <v>101</v>
      </c>
      <c r="B8" s="12">
        <v>1402</v>
      </c>
      <c r="C8" s="113">
        <v>1229</v>
      </c>
      <c r="D8" s="8">
        <f t="shared" si="2"/>
        <v>87.660485021398</v>
      </c>
      <c r="E8" s="12">
        <v>139</v>
      </c>
      <c r="F8" s="8">
        <f>(E8/B8)*100</f>
        <v>9.914407988587731</v>
      </c>
      <c r="G8" s="12">
        <v>34</v>
      </c>
      <c r="H8" s="8">
        <f t="shared" si="0"/>
        <v>2.4251069900142657</v>
      </c>
      <c r="I8" s="12">
        <v>0</v>
      </c>
      <c r="J8" s="10">
        <f t="shared" si="1"/>
        <v>0</v>
      </c>
      <c r="L8" s="33"/>
    </row>
    <row r="9" spans="1:12" s="2" customFormat="1" ht="30" customHeight="1">
      <c r="A9" s="90" t="s">
        <v>102</v>
      </c>
      <c r="B9" s="12">
        <v>490</v>
      </c>
      <c r="C9" s="113">
        <v>467</v>
      </c>
      <c r="D9" s="8">
        <f t="shared" si="2"/>
        <v>95.3061224489796</v>
      </c>
      <c r="E9" s="12">
        <v>20</v>
      </c>
      <c r="F9" s="8">
        <f>(E9/B9)*100</f>
        <v>4.081632653061225</v>
      </c>
      <c r="G9" s="12">
        <v>3</v>
      </c>
      <c r="H9" s="8">
        <f t="shared" si="0"/>
        <v>0.6122448979591837</v>
      </c>
      <c r="I9" s="12">
        <v>0</v>
      </c>
      <c r="J9" s="10">
        <f t="shared" si="1"/>
        <v>0</v>
      </c>
      <c r="L9" s="33"/>
    </row>
    <row r="10" spans="1:12" s="2" customFormat="1" ht="30" customHeight="1">
      <c r="A10" s="90" t="s">
        <v>176</v>
      </c>
      <c r="B10" s="12">
        <v>955</v>
      </c>
      <c r="C10" s="113">
        <v>869</v>
      </c>
      <c r="D10" s="8">
        <f t="shared" si="2"/>
        <v>90.99476439790575</v>
      </c>
      <c r="E10" s="12">
        <v>73</v>
      </c>
      <c r="F10" s="8">
        <f aca="true" t="shared" si="3" ref="F10:F22">(E10/B10)*100</f>
        <v>7.643979057591623</v>
      </c>
      <c r="G10" s="12">
        <v>13</v>
      </c>
      <c r="H10" s="8">
        <f t="shared" si="0"/>
        <v>1.3612565445026177</v>
      </c>
      <c r="I10" s="12">
        <v>0</v>
      </c>
      <c r="J10" s="10">
        <f t="shared" si="1"/>
        <v>0</v>
      </c>
      <c r="L10" s="33"/>
    </row>
    <row r="11" spans="1:12" s="2" customFormat="1" ht="30" customHeight="1">
      <c r="A11" s="90" t="s">
        <v>103</v>
      </c>
      <c r="B11" s="12">
        <v>598</v>
      </c>
      <c r="C11" s="113">
        <v>520</v>
      </c>
      <c r="D11" s="8">
        <f t="shared" si="2"/>
        <v>86.95652173913044</v>
      </c>
      <c r="E11" s="12">
        <v>60</v>
      </c>
      <c r="F11" s="8">
        <f t="shared" si="3"/>
        <v>10.033444816053512</v>
      </c>
      <c r="G11" s="12">
        <v>18</v>
      </c>
      <c r="H11" s="8">
        <f t="shared" si="0"/>
        <v>3.0100334448160537</v>
      </c>
      <c r="I11" s="12">
        <v>0</v>
      </c>
      <c r="J11" s="10">
        <f t="shared" si="1"/>
        <v>0</v>
      </c>
      <c r="L11" s="33"/>
    </row>
    <row r="12" spans="1:12" s="2" customFormat="1" ht="30" customHeight="1">
      <c r="A12" s="90" t="s">
        <v>104</v>
      </c>
      <c r="B12" s="12">
        <v>567</v>
      </c>
      <c r="C12" s="113">
        <v>533</v>
      </c>
      <c r="D12" s="8">
        <f t="shared" si="2"/>
        <v>94.00352733686067</v>
      </c>
      <c r="E12" s="12">
        <v>30</v>
      </c>
      <c r="F12" s="8">
        <f t="shared" si="3"/>
        <v>5.291005291005291</v>
      </c>
      <c r="G12" s="12">
        <v>4</v>
      </c>
      <c r="H12" s="8">
        <f t="shared" si="0"/>
        <v>0.7054673721340388</v>
      </c>
      <c r="I12" s="12">
        <v>0</v>
      </c>
      <c r="J12" s="10">
        <f t="shared" si="1"/>
        <v>0</v>
      </c>
      <c r="L12" s="33"/>
    </row>
    <row r="13" spans="1:12" s="2" customFormat="1" ht="30" customHeight="1">
      <c r="A13" s="90" t="s">
        <v>105</v>
      </c>
      <c r="B13" s="12">
        <v>466</v>
      </c>
      <c r="C13" s="113">
        <v>436</v>
      </c>
      <c r="D13" s="8">
        <f t="shared" si="2"/>
        <v>93.56223175965665</v>
      </c>
      <c r="E13" s="12">
        <v>25</v>
      </c>
      <c r="F13" s="8">
        <f t="shared" si="3"/>
        <v>5.36480686695279</v>
      </c>
      <c r="G13" s="12">
        <v>5</v>
      </c>
      <c r="H13" s="8">
        <f t="shared" si="0"/>
        <v>1.0729613733905579</v>
      </c>
      <c r="I13" s="12">
        <v>0</v>
      </c>
      <c r="J13" s="10">
        <f t="shared" si="1"/>
        <v>0</v>
      </c>
      <c r="L13" s="33"/>
    </row>
    <row r="14" spans="1:12" s="2" customFormat="1" ht="30" customHeight="1">
      <c r="A14" s="90" t="s">
        <v>106</v>
      </c>
      <c r="B14" s="12">
        <v>2142</v>
      </c>
      <c r="C14" s="113">
        <v>1691</v>
      </c>
      <c r="D14" s="8">
        <f t="shared" si="2"/>
        <v>78.94491129785247</v>
      </c>
      <c r="E14" s="12">
        <v>326</v>
      </c>
      <c r="F14" s="8">
        <f t="shared" si="3"/>
        <v>15.219421101774042</v>
      </c>
      <c r="G14" s="12">
        <v>123</v>
      </c>
      <c r="H14" s="8">
        <f t="shared" si="0"/>
        <v>5.742296918767507</v>
      </c>
      <c r="I14" s="12">
        <v>2</v>
      </c>
      <c r="J14" s="10">
        <f t="shared" si="1"/>
        <v>0.09337068160597572</v>
      </c>
      <c r="L14" s="33"/>
    </row>
    <row r="15" spans="1:12" s="2" customFormat="1" ht="30" customHeight="1">
      <c r="A15" s="90" t="s">
        <v>107</v>
      </c>
      <c r="B15" s="12">
        <v>668</v>
      </c>
      <c r="C15" s="113">
        <v>617</v>
      </c>
      <c r="D15" s="8">
        <f t="shared" si="2"/>
        <v>92.36526946107784</v>
      </c>
      <c r="E15" s="12">
        <v>41</v>
      </c>
      <c r="F15" s="8">
        <f t="shared" si="3"/>
        <v>6.137724550898203</v>
      </c>
      <c r="G15" s="12">
        <v>10</v>
      </c>
      <c r="H15" s="8">
        <f t="shared" si="0"/>
        <v>1.4970059880239521</v>
      </c>
      <c r="I15" s="12">
        <v>0</v>
      </c>
      <c r="J15" s="10">
        <f t="shared" si="1"/>
        <v>0</v>
      </c>
      <c r="L15" s="33"/>
    </row>
    <row r="16" spans="1:12" s="2" customFormat="1" ht="30" customHeight="1">
      <c r="A16" s="90" t="s">
        <v>108</v>
      </c>
      <c r="B16" s="12">
        <v>412</v>
      </c>
      <c r="C16" s="113">
        <v>376</v>
      </c>
      <c r="D16" s="8">
        <f t="shared" si="2"/>
        <v>91.2621359223301</v>
      </c>
      <c r="E16" s="12">
        <v>27</v>
      </c>
      <c r="F16" s="8">
        <f t="shared" si="3"/>
        <v>6.553398058252427</v>
      </c>
      <c r="G16" s="12">
        <v>9</v>
      </c>
      <c r="H16" s="8">
        <f t="shared" si="0"/>
        <v>2.1844660194174756</v>
      </c>
      <c r="I16" s="12">
        <v>0</v>
      </c>
      <c r="J16" s="10">
        <f t="shared" si="1"/>
        <v>0</v>
      </c>
      <c r="L16" s="33"/>
    </row>
    <row r="17" spans="1:12" s="2" customFormat="1" ht="30" customHeight="1">
      <c r="A17" s="90" t="s">
        <v>109</v>
      </c>
      <c r="B17" s="12">
        <v>1241</v>
      </c>
      <c r="C17" s="113">
        <v>1085</v>
      </c>
      <c r="D17" s="8">
        <f t="shared" si="2"/>
        <v>87.42949234488316</v>
      </c>
      <c r="E17" s="12">
        <v>134</v>
      </c>
      <c r="F17" s="8">
        <f t="shared" si="3"/>
        <v>10.797743755036262</v>
      </c>
      <c r="G17" s="12">
        <v>20</v>
      </c>
      <c r="H17" s="8">
        <f t="shared" si="0"/>
        <v>1.6116035455278</v>
      </c>
      <c r="I17" s="12">
        <v>2</v>
      </c>
      <c r="J17" s="10">
        <f t="shared" si="1"/>
        <v>0.16116035455278002</v>
      </c>
      <c r="L17" s="33"/>
    </row>
    <row r="18" spans="1:12" s="2" customFormat="1" ht="30" customHeight="1">
      <c r="A18" s="90" t="s">
        <v>110</v>
      </c>
      <c r="B18" s="12">
        <v>1680</v>
      </c>
      <c r="C18" s="113">
        <v>1497</v>
      </c>
      <c r="D18" s="8">
        <f t="shared" si="2"/>
        <v>89.10714285714286</v>
      </c>
      <c r="E18" s="12">
        <v>155</v>
      </c>
      <c r="F18" s="8">
        <f t="shared" si="3"/>
        <v>9.226190476190476</v>
      </c>
      <c r="G18" s="12">
        <v>28</v>
      </c>
      <c r="H18" s="8">
        <f t="shared" si="0"/>
        <v>1.6666666666666667</v>
      </c>
      <c r="I18" s="12">
        <v>0</v>
      </c>
      <c r="J18" s="10">
        <f t="shared" si="1"/>
        <v>0</v>
      </c>
      <c r="L18" s="33"/>
    </row>
    <row r="19" spans="1:12" s="2" customFormat="1" ht="30" customHeight="1">
      <c r="A19" s="90" t="s">
        <v>111</v>
      </c>
      <c r="B19" s="12">
        <v>585</v>
      </c>
      <c r="C19" s="113">
        <v>529</v>
      </c>
      <c r="D19" s="8">
        <f t="shared" si="2"/>
        <v>90.42735042735043</v>
      </c>
      <c r="E19" s="12">
        <v>46</v>
      </c>
      <c r="F19" s="8">
        <f t="shared" si="3"/>
        <v>7.863247863247863</v>
      </c>
      <c r="G19" s="12">
        <v>9</v>
      </c>
      <c r="H19" s="8">
        <f t="shared" si="0"/>
        <v>1.5384615384615385</v>
      </c>
      <c r="I19" s="12">
        <v>1</v>
      </c>
      <c r="J19" s="10">
        <f t="shared" si="1"/>
        <v>0.17094017094017094</v>
      </c>
      <c r="L19" s="33"/>
    </row>
    <row r="20" spans="1:12" s="2" customFormat="1" ht="30" customHeight="1">
      <c r="A20" s="90" t="s">
        <v>112</v>
      </c>
      <c r="B20" s="12">
        <v>697</v>
      </c>
      <c r="C20" s="113">
        <v>609</v>
      </c>
      <c r="D20" s="8">
        <f t="shared" si="2"/>
        <v>87.37446197991392</v>
      </c>
      <c r="E20" s="12">
        <v>66</v>
      </c>
      <c r="F20" s="8">
        <f t="shared" si="3"/>
        <v>9.469153515064562</v>
      </c>
      <c r="G20" s="12">
        <v>22</v>
      </c>
      <c r="H20" s="8">
        <f t="shared" si="0"/>
        <v>3.1563845050215207</v>
      </c>
      <c r="I20" s="12">
        <v>0</v>
      </c>
      <c r="J20" s="10">
        <f t="shared" si="1"/>
        <v>0</v>
      </c>
      <c r="L20" s="33"/>
    </row>
    <row r="21" spans="1:12" s="2" customFormat="1" ht="30" customHeight="1">
      <c r="A21" s="90" t="s">
        <v>113</v>
      </c>
      <c r="B21" s="12">
        <v>4529</v>
      </c>
      <c r="C21" s="113">
        <v>3292</v>
      </c>
      <c r="D21" s="8">
        <f t="shared" si="2"/>
        <v>72.68712740119231</v>
      </c>
      <c r="E21" s="12">
        <v>1047</v>
      </c>
      <c r="F21" s="8">
        <f t="shared" si="3"/>
        <v>23.117686023404723</v>
      </c>
      <c r="G21" s="12">
        <v>189</v>
      </c>
      <c r="H21" s="8">
        <f t="shared" si="0"/>
        <v>4.1731066460587325</v>
      </c>
      <c r="I21" s="12">
        <v>1</v>
      </c>
      <c r="J21" s="10">
        <f t="shared" si="1"/>
        <v>0.022079929344226097</v>
      </c>
      <c r="L21" s="33"/>
    </row>
    <row r="22" spans="1:12" s="2" customFormat="1" ht="30" customHeight="1" thickBot="1">
      <c r="A22" s="91" t="s">
        <v>114</v>
      </c>
      <c r="B22" s="16">
        <v>1079</v>
      </c>
      <c r="C22" s="114">
        <v>963</v>
      </c>
      <c r="D22" s="15">
        <f t="shared" si="2"/>
        <v>89.24930491195552</v>
      </c>
      <c r="E22" s="16">
        <v>102</v>
      </c>
      <c r="F22" s="15">
        <f t="shared" si="3"/>
        <v>9.453197405004634</v>
      </c>
      <c r="G22" s="16">
        <v>14</v>
      </c>
      <c r="H22" s="15">
        <f t="shared" si="0"/>
        <v>1.2974976830398517</v>
      </c>
      <c r="I22" s="16">
        <v>0</v>
      </c>
      <c r="J22" s="17">
        <f t="shared" si="1"/>
        <v>0</v>
      </c>
      <c r="L22" s="33"/>
    </row>
    <row r="23" spans="2:9" s="2" customFormat="1" ht="13.5">
      <c r="B23" s="33"/>
      <c r="C23" s="115"/>
      <c r="D23" s="63"/>
      <c r="E23" s="115">
        <f>SUM(E6:E22)</f>
        <v>2521</v>
      </c>
      <c r="F23" s="63"/>
      <c r="G23" s="115"/>
      <c r="H23" s="63"/>
      <c r="I23" s="115"/>
    </row>
    <row r="24" spans="1:9" s="2" customFormat="1" ht="13.5">
      <c r="A24" s="2" t="s">
        <v>156</v>
      </c>
      <c r="C24" s="63"/>
      <c r="D24" s="63"/>
      <c r="E24" s="63"/>
      <c r="F24" s="63"/>
      <c r="G24" s="63"/>
      <c r="H24" s="63"/>
      <c r="I24" s="63"/>
    </row>
    <row r="25" spans="3:9" s="2" customFormat="1" ht="13.5">
      <c r="C25" s="63"/>
      <c r="D25" s="63"/>
      <c r="E25" s="63"/>
      <c r="F25" s="63"/>
      <c r="G25" s="63"/>
      <c r="H25" s="63"/>
      <c r="I25" s="63"/>
    </row>
    <row r="26" spans="3:9" s="2" customFormat="1" ht="13.5">
      <c r="C26" s="63"/>
      <c r="D26" s="63"/>
      <c r="E26" s="63"/>
      <c r="F26" s="63"/>
      <c r="G26" s="63"/>
      <c r="H26" s="63"/>
      <c r="I26" s="63"/>
    </row>
    <row r="27" spans="3:9" s="2" customFormat="1" ht="13.5">
      <c r="C27" s="63"/>
      <c r="D27" s="63"/>
      <c r="E27" s="63"/>
      <c r="F27" s="63"/>
      <c r="G27" s="63"/>
      <c r="H27" s="63"/>
      <c r="I27" s="63"/>
    </row>
    <row r="28" spans="3:9" s="2" customFormat="1" ht="13.5">
      <c r="C28" s="63"/>
      <c r="D28" s="63"/>
      <c r="E28" s="63"/>
      <c r="F28" s="63"/>
      <c r="G28" s="63"/>
      <c r="H28" s="63"/>
      <c r="I28" s="63"/>
    </row>
    <row r="29" spans="3:9" s="2" customFormat="1" ht="13.5">
      <c r="C29" s="63"/>
      <c r="D29" s="63"/>
      <c r="E29" s="63"/>
      <c r="F29" s="63"/>
      <c r="G29" s="63"/>
      <c r="H29" s="63"/>
      <c r="I29" s="63"/>
    </row>
    <row r="30" spans="3:9" s="2" customFormat="1" ht="13.5">
      <c r="C30" s="63"/>
      <c r="D30" s="63"/>
      <c r="E30" s="63"/>
      <c r="F30" s="63"/>
      <c r="G30" s="63"/>
      <c r="H30" s="63"/>
      <c r="I30" s="63"/>
    </row>
    <row r="31" spans="3:9" s="2" customFormat="1" ht="13.5">
      <c r="C31" s="63"/>
      <c r="D31" s="63"/>
      <c r="E31" s="63"/>
      <c r="F31" s="63"/>
      <c r="G31" s="63"/>
      <c r="H31" s="63"/>
      <c r="I31" s="63"/>
    </row>
    <row r="32" spans="3:9" s="2" customFormat="1" ht="13.5">
      <c r="C32" s="63"/>
      <c r="D32" s="63"/>
      <c r="E32" s="63"/>
      <c r="F32" s="63"/>
      <c r="G32" s="63"/>
      <c r="H32" s="63"/>
      <c r="I32" s="63"/>
    </row>
    <row r="33" spans="3:9" s="2" customFormat="1" ht="13.5">
      <c r="C33" s="63"/>
      <c r="D33" s="63"/>
      <c r="E33" s="63"/>
      <c r="F33" s="63"/>
      <c r="G33" s="63"/>
      <c r="H33" s="63"/>
      <c r="I33" s="63"/>
    </row>
    <row r="34" spans="3:9" s="2" customFormat="1" ht="13.5">
      <c r="C34" s="63"/>
      <c r="D34" s="63"/>
      <c r="E34" s="63"/>
      <c r="F34" s="63"/>
      <c r="G34" s="63"/>
      <c r="H34" s="63"/>
      <c r="I34" s="63"/>
    </row>
    <row r="35" spans="3:9" s="2" customFormat="1" ht="13.5">
      <c r="C35" s="63"/>
      <c r="D35" s="63"/>
      <c r="E35" s="63"/>
      <c r="F35" s="63"/>
      <c r="G35" s="63"/>
      <c r="H35" s="63"/>
      <c r="I35" s="63"/>
    </row>
    <row r="36" spans="3:9" s="2" customFormat="1" ht="13.5">
      <c r="C36" s="63"/>
      <c r="D36" s="63"/>
      <c r="E36" s="63"/>
      <c r="F36" s="63"/>
      <c r="G36" s="63"/>
      <c r="H36" s="63"/>
      <c r="I36" s="63"/>
    </row>
    <row r="37" spans="3:9" s="2" customFormat="1" ht="13.5">
      <c r="C37" s="63"/>
      <c r="D37" s="63"/>
      <c r="E37" s="63"/>
      <c r="F37" s="63"/>
      <c r="G37" s="63"/>
      <c r="H37" s="63"/>
      <c r="I37" s="63"/>
    </row>
    <row r="38" spans="3:9" s="2" customFormat="1" ht="13.5">
      <c r="C38" s="63"/>
      <c r="D38" s="63"/>
      <c r="E38" s="63"/>
      <c r="F38" s="63"/>
      <c r="G38" s="63"/>
      <c r="H38" s="63"/>
      <c r="I38" s="63"/>
    </row>
    <row r="39" spans="3:9" s="2" customFormat="1" ht="13.5">
      <c r="C39" s="63"/>
      <c r="D39" s="63"/>
      <c r="E39" s="63"/>
      <c r="F39" s="63"/>
      <c r="G39" s="63"/>
      <c r="H39" s="63"/>
      <c r="I39" s="63"/>
    </row>
    <row r="40" spans="3:9" s="2" customFormat="1" ht="13.5">
      <c r="C40" s="63"/>
      <c r="D40" s="63"/>
      <c r="E40" s="63"/>
      <c r="F40" s="63"/>
      <c r="G40" s="63"/>
      <c r="H40" s="63"/>
      <c r="I40" s="63"/>
    </row>
    <row r="41" spans="3:9" s="2" customFormat="1" ht="13.5">
      <c r="C41" s="63"/>
      <c r="D41" s="63"/>
      <c r="E41" s="63"/>
      <c r="F41" s="63"/>
      <c r="G41" s="63"/>
      <c r="H41" s="63"/>
      <c r="I41" s="63"/>
    </row>
    <row r="42" spans="3:9" s="2" customFormat="1" ht="13.5">
      <c r="C42" s="63"/>
      <c r="D42" s="63"/>
      <c r="E42" s="63"/>
      <c r="F42" s="63"/>
      <c r="G42" s="63"/>
      <c r="H42" s="63"/>
      <c r="I42" s="63"/>
    </row>
    <row r="43" spans="3:9" s="2" customFormat="1" ht="13.5">
      <c r="C43" s="63"/>
      <c r="D43" s="63"/>
      <c r="E43" s="63"/>
      <c r="F43" s="63"/>
      <c r="G43" s="63"/>
      <c r="H43" s="63"/>
      <c r="I43" s="63"/>
    </row>
    <row r="44" spans="3:9" s="2" customFormat="1" ht="13.5">
      <c r="C44" s="63"/>
      <c r="D44" s="63"/>
      <c r="E44" s="63"/>
      <c r="F44" s="63"/>
      <c r="G44" s="63"/>
      <c r="H44" s="63"/>
      <c r="I44" s="63"/>
    </row>
    <row r="45" spans="3:9" s="2" customFormat="1" ht="13.5">
      <c r="C45" s="63"/>
      <c r="D45" s="63"/>
      <c r="E45" s="63"/>
      <c r="F45" s="63"/>
      <c r="G45" s="63"/>
      <c r="H45" s="63"/>
      <c r="I45" s="63"/>
    </row>
    <row r="46" spans="3:9" s="2" customFormat="1" ht="13.5">
      <c r="C46" s="63"/>
      <c r="D46" s="63"/>
      <c r="E46" s="63"/>
      <c r="F46" s="63"/>
      <c r="G46" s="63"/>
      <c r="H46" s="63"/>
      <c r="I46" s="63"/>
    </row>
    <row r="47" spans="3:9" s="2" customFormat="1" ht="13.5">
      <c r="C47" s="63"/>
      <c r="D47" s="63"/>
      <c r="E47" s="63"/>
      <c r="F47" s="63"/>
      <c r="G47" s="63"/>
      <c r="H47" s="63"/>
      <c r="I47" s="63"/>
    </row>
    <row r="48" spans="3:9" s="2" customFormat="1" ht="13.5">
      <c r="C48" s="63"/>
      <c r="D48" s="63"/>
      <c r="E48" s="63"/>
      <c r="F48" s="63"/>
      <c r="G48" s="63"/>
      <c r="H48" s="63"/>
      <c r="I48" s="63"/>
    </row>
    <row r="49" spans="3:9" s="2" customFormat="1" ht="13.5">
      <c r="C49" s="63"/>
      <c r="D49" s="63"/>
      <c r="E49" s="63"/>
      <c r="F49" s="63"/>
      <c r="G49" s="63"/>
      <c r="H49" s="63"/>
      <c r="I49" s="63"/>
    </row>
    <row r="50" spans="3:9" s="2" customFormat="1" ht="13.5">
      <c r="C50" s="63"/>
      <c r="D50" s="63"/>
      <c r="E50" s="63"/>
      <c r="F50" s="63"/>
      <c r="G50" s="63"/>
      <c r="H50" s="63"/>
      <c r="I50" s="63"/>
    </row>
    <row r="51" spans="3:9" s="2" customFormat="1" ht="13.5">
      <c r="C51" s="63"/>
      <c r="D51" s="63"/>
      <c r="E51" s="63"/>
      <c r="F51" s="63"/>
      <c r="G51" s="63"/>
      <c r="H51" s="63"/>
      <c r="I51" s="63"/>
    </row>
    <row r="52" spans="3:9" s="2" customFormat="1" ht="13.5">
      <c r="C52" s="63"/>
      <c r="D52" s="63"/>
      <c r="E52" s="63"/>
      <c r="F52" s="63"/>
      <c r="G52" s="63"/>
      <c r="H52" s="63"/>
      <c r="I52" s="63"/>
    </row>
  </sheetData>
  <sheetProtection/>
  <mergeCells count="7">
    <mergeCell ref="A1:J1"/>
    <mergeCell ref="I3:J3"/>
    <mergeCell ref="A3:A4"/>
    <mergeCell ref="B3:B4"/>
    <mergeCell ref="C3:D3"/>
    <mergeCell ref="E3:F3"/>
    <mergeCell ref="G3:H3"/>
  </mergeCells>
  <printOptions/>
  <pageMargins left="0.75" right="0.41" top="0.71" bottom="0.3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21" sqref="L21"/>
    </sheetView>
  </sheetViews>
  <sheetFormatPr defaultColWidth="8.88671875" defaultRowHeight="13.5"/>
  <cols>
    <col min="1" max="1" width="12.10546875" style="0" customWidth="1"/>
    <col min="2" max="2" width="7.88671875" style="0" customWidth="1"/>
    <col min="3" max="3" width="7.77734375" style="0" customWidth="1"/>
    <col min="4" max="4" width="6.77734375" style="0" customWidth="1"/>
    <col min="5" max="5" width="7.77734375" style="0" customWidth="1"/>
    <col min="6" max="6" width="6.77734375" style="0" customWidth="1"/>
    <col min="7" max="7" width="7.77734375" style="0" customWidth="1"/>
    <col min="8" max="8" width="6.77734375" style="0" customWidth="1"/>
    <col min="9" max="9" width="7.77734375" style="0" customWidth="1"/>
    <col min="10" max="10" width="6.77734375" style="0" customWidth="1"/>
  </cols>
  <sheetData>
    <row r="1" spans="1:10" s="2" customFormat="1" ht="25.5" customHeight="1">
      <c r="A1" s="170" t="s">
        <v>155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s="2" customFormat="1" ht="18" customHeight="1" thickBot="1">
      <c r="A2" s="30"/>
      <c r="B2" s="29"/>
      <c r="C2" s="29"/>
      <c r="D2" s="29"/>
      <c r="E2" s="29"/>
      <c r="F2" s="29"/>
      <c r="G2" s="29"/>
      <c r="H2" s="29"/>
      <c r="I2" s="29"/>
      <c r="J2" s="31" t="s">
        <v>115</v>
      </c>
    </row>
    <row r="3" spans="1:10" s="2" customFormat="1" ht="30" customHeight="1">
      <c r="A3" s="158" t="s">
        <v>116</v>
      </c>
      <c r="B3" s="160" t="s">
        <v>29</v>
      </c>
      <c r="C3" s="169" t="s">
        <v>79</v>
      </c>
      <c r="D3" s="160"/>
      <c r="E3" s="169" t="s">
        <v>80</v>
      </c>
      <c r="F3" s="160"/>
      <c r="G3" s="169" t="s">
        <v>147</v>
      </c>
      <c r="H3" s="160"/>
      <c r="I3" s="169" t="s">
        <v>81</v>
      </c>
      <c r="J3" s="162"/>
    </row>
    <row r="4" spans="1:10" s="2" customFormat="1" ht="30" customHeight="1">
      <c r="A4" s="159"/>
      <c r="B4" s="161"/>
      <c r="C4" s="92"/>
      <c r="D4" s="78" t="s">
        <v>34</v>
      </c>
      <c r="E4" s="92"/>
      <c r="F4" s="78" t="s">
        <v>34</v>
      </c>
      <c r="G4" s="92"/>
      <c r="H4" s="78" t="s">
        <v>34</v>
      </c>
      <c r="I4" s="92"/>
      <c r="J4" s="79" t="s">
        <v>34</v>
      </c>
    </row>
    <row r="5" spans="1:10" s="2" customFormat="1" ht="30" customHeight="1">
      <c r="A5" s="89" t="s">
        <v>29</v>
      </c>
      <c r="B5" s="32">
        <f>SUM(B6:B22)</f>
        <v>19393</v>
      </c>
      <c r="C5" s="32">
        <f>SUM(C6:C22)</f>
        <v>16906</v>
      </c>
      <c r="D5" s="5">
        <f>(C5/B5)*100</f>
        <v>87.17578507708967</v>
      </c>
      <c r="E5" s="32">
        <f>SUM(E6:E22)</f>
        <v>1776</v>
      </c>
      <c r="F5" s="5">
        <f>(E5/B5)*100</f>
        <v>9.15794358789254</v>
      </c>
      <c r="G5" s="32">
        <f>SUM(G6:G22)</f>
        <v>324</v>
      </c>
      <c r="H5" s="5">
        <f aca="true" t="shared" si="0" ref="H5:H22">(G5/B5)*100</f>
        <v>1.6707059248182332</v>
      </c>
      <c r="I5" s="32">
        <f>SUM(I6:I22)</f>
        <v>387</v>
      </c>
      <c r="J5" s="6">
        <f aca="true" t="shared" si="1" ref="J5:J22">(I5/B5)*100</f>
        <v>1.9955654101995564</v>
      </c>
    </row>
    <row r="6" spans="1:12" s="2" customFormat="1" ht="30" customHeight="1">
      <c r="A6" s="90" t="s">
        <v>117</v>
      </c>
      <c r="B6" s="12">
        <v>926</v>
      </c>
      <c r="C6" s="12">
        <v>810</v>
      </c>
      <c r="D6" s="8">
        <f aca="true" t="shared" si="2" ref="D6:D22">(C6/B6)*100</f>
        <v>87.47300215982722</v>
      </c>
      <c r="E6" s="12">
        <v>81</v>
      </c>
      <c r="F6" s="8">
        <f>(E6/B6)*100</f>
        <v>8.74730021598272</v>
      </c>
      <c r="G6" s="12">
        <v>11</v>
      </c>
      <c r="H6" s="8">
        <f t="shared" si="0"/>
        <v>1.187904967602592</v>
      </c>
      <c r="I6" s="12">
        <v>24</v>
      </c>
      <c r="J6" s="10">
        <f t="shared" si="1"/>
        <v>2.591792656587473</v>
      </c>
      <c r="L6" s="33"/>
    </row>
    <row r="7" spans="1:12" s="2" customFormat="1" ht="30" customHeight="1">
      <c r="A7" s="90" t="s">
        <v>177</v>
      </c>
      <c r="B7" s="12">
        <v>956</v>
      </c>
      <c r="C7" s="12">
        <v>882</v>
      </c>
      <c r="D7" s="8">
        <f t="shared" si="2"/>
        <v>92.25941422594143</v>
      </c>
      <c r="E7" s="12">
        <v>36</v>
      </c>
      <c r="F7" s="8">
        <f>(E7/B7)*100</f>
        <v>3.765690376569038</v>
      </c>
      <c r="G7" s="12">
        <v>25</v>
      </c>
      <c r="H7" s="8">
        <f t="shared" si="0"/>
        <v>2.615062761506276</v>
      </c>
      <c r="I7" s="12">
        <v>13</v>
      </c>
      <c r="J7" s="10">
        <v>48</v>
      </c>
      <c r="L7" s="33"/>
    </row>
    <row r="8" spans="1:13" s="2" customFormat="1" ht="30" customHeight="1">
      <c r="A8" s="90" t="s">
        <v>118</v>
      </c>
      <c r="B8" s="12">
        <v>1402</v>
      </c>
      <c r="C8" s="12">
        <v>1243</v>
      </c>
      <c r="D8" s="8">
        <f>(C8/B8)*100</f>
        <v>88.65905848787446</v>
      </c>
      <c r="E8" s="12">
        <v>85</v>
      </c>
      <c r="F8" s="8">
        <f>(E8/B8)*100</f>
        <v>6.062767475035663</v>
      </c>
      <c r="G8" s="12">
        <v>26</v>
      </c>
      <c r="H8" s="8">
        <f t="shared" si="0"/>
        <v>1.8544935805991443</v>
      </c>
      <c r="I8" s="12">
        <v>48</v>
      </c>
      <c r="J8" s="10">
        <f t="shared" si="1"/>
        <v>3.4236804564907275</v>
      </c>
      <c r="L8" s="33"/>
      <c r="M8" s="33"/>
    </row>
    <row r="9" spans="1:12" s="2" customFormat="1" ht="30" customHeight="1">
      <c r="A9" s="90" t="s">
        <v>119</v>
      </c>
      <c r="B9" s="12">
        <v>490</v>
      </c>
      <c r="C9" s="12">
        <v>464</v>
      </c>
      <c r="D9" s="8">
        <f t="shared" si="2"/>
        <v>94.6938775510204</v>
      </c>
      <c r="E9" s="12">
        <v>4</v>
      </c>
      <c r="F9" s="8">
        <f>(E9/B9)*100</f>
        <v>0.8163265306122449</v>
      </c>
      <c r="G9" s="12">
        <v>10</v>
      </c>
      <c r="H9" s="8">
        <f t="shared" si="0"/>
        <v>2.0408163265306123</v>
      </c>
      <c r="I9" s="12">
        <v>12</v>
      </c>
      <c r="J9" s="10">
        <f t="shared" si="1"/>
        <v>2.4489795918367347</v>
      </c>
      <c r="L9" s="33"/>
    </row>
    <row r="10" spans="1:12" s="2" customFormat="1" ht="30" customHeight="1">
      <c r="A10" s="90" t="s">
        <v>176</v>
      </c>
      <c r="B10" s="12">
        <v>955</v>
      </c>
      <c r="C10" s="12">
        <v>896</v>
      </c>
      <c r="D10" s="8">
        <f t="shared" si="2"/>
        <v>93.82198952879581</v>
      </c>
      <c r="E10" s="12">
        <v>23</v>
      </c>
      <c r="F10" s="8">
        <f aca="true" t="shared" si="3" ref="F10:F22">(E10/B10)*100</f>
        <v>2.408376963350785</v>
      </c>
      <c r="G10" s="12">
        <v>18</v>
      </c>
      <c r="H10" s="8">
        <f t="shared" si="0"/>
        <v>1.8848167539267016</v>
      </c>
      <c r="I10" s="12">
        <v>18</v>
      </c>
      <c r="J10" s="10">
        <f t="shared" si="1"/>
        <v>1.8848167539267016</v>
      </c>
      <c r="L10" s="33"/>
    </row>
    <row r="11" spans="1:12" s="2" customFormat="1" ht="30" customHeight="1">
      <c r="A11" s="90" t="s">
        <v>120</v>
      </c>
      <c r="B11" s="12">
        <v>598</v>
      </c>
      <c r="C11" s="12">
        <v>556</v>
      </c>
      <c r="D11" s="8">
        <f t="shared" si="2"/>
        <v>92.97658862876254</v>
      </c>
      <c r="E11" s="12">
        <v>24</v>
      </c>
      <c r="F11" s="8">
        <f t="shared" si="3"/>
        <v>4.013377926421405</v>
      </c>
      <c r="G11" s="12">
        <v>7</v>
      </c>
      <c r="H11" s="8">
        <f t="shared" si="0"/>
        <v>1.1705685618729096</v>
      </c>
      <c r="I11" s="12">
        <v>11</v>
      </c>
      <c r="J11" s="10">
        <f t="shared" si="1"/>
        <v>1.839464882943144</v>
      </c>
      <c r="L11" s="33"/>
    </row>
    <row r="12" spans="1:12" s="2" customFormat="1" ht="30" customHeight="1">
      <c r="A12" s="90" t="s">
        <v>121</v>
      </c>
      <c r="B12" s="12">
        <v>567</v>
      </c>
      <c r="C12" s="12">
        <v>542</v>
      </c>
      <c r="D12" s="8">
        <f t="shared" si="2"/>
        <v>95.59082892416225</v>
      </c>
      <c r="E12" s="12">
        <v>6</v>
      </c>
      <c r="F12" s="8">
        <f t="shared" si="3"/>
        <v>1.0582010582010581</v>
      </c>
      <c r="G12" s="12">
        <v>9</v>
      </c>
      <c r="H12" s="8">
        <f t="shared" si="0"/>
        <v>1.5873015873015872</v>
      </c>
      <c r="I12" s="12">
        <v>10</v>
      </c>
      <c r="J12" s="10">
        <f t="shared" si="1"/>
        <v>1.763668430335097</v>
      </c>
      <c r="L12" s="33"/>
    </row>
    <row r="13" spans="1:12" s="2" customFormat="1" ht="30" customHeight="1">
      <c r="A13" s="90" t="s">
        <v>122</v>
      </c>
      <c r="B13" s="12">
        <v>466</v>
      </c>
      <c r="C13" s="12">
        <v>434</v>
      </c>
      <c r="D13" s="8">
        <f t="shared" si="2"/>
        <v>93.13304721030042</v>
      </c>
      <c r="E13" s="12">
        <v>12</v>
      </c>
      <c r="F13" s="8">
        <f t="shared" si="3"/>
        <v>2.575107296137339</v>
      </c>
      <c r="G13" s="12">
        <v>7</v>
      </c>
      <c r="H13" s="8">
        <f t="shared" si="0"/>
        <v>1.502145922746781</v>
      </c>
      <c r="I13" s="12">
        <v>13</v>
      </c>
      <c r="J13" s="10">
        <f t="shared" si="1"/>
        <v>2.7896995708154506</v>
      </c>
      <c r="L13" s="33"/>
    </row>
    <row r="14" spans="1:12" s="2" customFormat="1" ht="30" customHeight="1">
      <c r="A14" s="90" t="s">
        <v>123</v>
      </c>
      <c r="B14" s="12">
        <v>2142</v>
      </c>
      <c r="C14" s="12">
        <v>1823</v>
      </c>
      <c r="D14" s="8">
        <f t="shared" si="2"/>
        <v>85.10737628384688</v>
      </c>
      <c r="E14" s="12">
        <v>272</v>
      </c>
      <c r="F14" s="8">
        <f t="shared" si="3"/>
        <v>12.698412698412698</v>
      </c>
      <c r="G14" s="12">
        <v>30</v>
      </c>
      <c r="H14" s="8">
        <f t="shared" si="0"/>
        <v>1.400560224089636</v>
      </c>
      <c r="I14" s="12">
        <v>17</v>
      </c>
      <c r="J14" s="10">
        <f t="shared" si="1"/>
        <v>0.7936507936507936</v>
      </c>
      <c r="L14" s="33"/>
    </row>
    <row r="15" spans="1:12" s="2" customFormat="1" ht="30" customHeight="1">
      <c r="A15" s="90" t="s">
        <v>124</v>
      </c>
      <c r="B15" s="12">
        <v>668</v>
      </c>
      <c r="C15" s="12">
        <v>628</v>
      </c>
      <c r="D15" s="8">
        <f t="shared" si="2"/>
        <v>94.01197604790418</v>
      </c>
      <c r="E15" s="12">
        <v>19</v>
      </c>
      <c r="F15" s="8">
        <f t="shared" si="3"/>
        <v>2.844311377245509</v>
      </c>
      <c r="G15" s="12">
        <v>8</v>
      </c>
      <c r="H15" s="8">
        <f t="shared" si="0"/>
        <v>1.1976047904191618</v>
      </c>
      <c r="I15" s="12">
        <v>13</v>
      </c>
      <c r="J15" s="10">
        <f t="shared" si="1"/>
        <v>1.9461077844311379</v>
      </c>
      <c r="L15" s="33"/>
    </row>
    <row r="16" spans="1:12" s="2" customFormat="1" ht="30" customHeight="1">
      <c r="A16" s="90" t="s">
        <v>125</v>
      </c>
      <c r="B16" s="12">
        <v>412</v>
      </c>
      <c r="C16" s="12">
        <v>378</v>
      </c>
      <c r="D16" s="8">
        <f t="shared" si="2"/>
        <v>91.74757281553399</v>
      </c>
      <c r="E16" s="12">
        <v>15</v>
      </c>
      <c r="F16" s="8">
        <f t="shared" si="3"/>
        <v>3.640776699029126</v>
      </c>
      <c r="G16" s="12">
        <v>8</v>
      </c>
      <c r="H16" s="8">
        <f t="shared" si="0"/>
        <v>1.9417475728155338</v>
      </c>
      <c r="I16" s="12">
        <v>11</v>
      </c>
      <c r="J16" s="10">
        <f t="shared" si="1"/>
        <v>2.669902912621359</v>
      </c>
      <c r="L16" s="33"/>
    </row>
    <row r="17" spans="1:12" s="2" customFormat="1" ht="30" customHeight="1">
      <c r="A17" s="90" t="s">
        <v>126</v>
      </c>
      <c r="B17" s="12">
        <v>1241</v>
      </c>
      <c r="C17" s="12">
        <v>1113</v>
      </c>
      <c r="D17" s="8">
        <f t="shared" si="2"/>
        <v>89.68573730862208</v>
      </c>
      <c r="E17" s="12">
        <v>56</v>
      </c>
      <c r="F17" s="8">
        <f t="shared" si="3"/>
        <v>4.512489927477841</v>
      </c>
      <c r="G17" s="12">
        <v>28</v>
      </c>
      <c r="H17" s="8">
        <f t="shared" si="0"/>
        <v>2.2562449637389204</v>
      </c>
      <c r="I17" s="12">
        <v>44</v>
      </c>
      <c r="J17" s="10">
        <f t="shared" si="1"/>
        <v>3.5455278001611608</v>
      </c>
      <c r="L17" s="33"/>
    </row>
    <row r="18" spans="1:12" s="2" customFormat="1" ht="30" customHeight="1">
      <c r="A18" s="90" t="s">
        <v>127</v>
      </c>
      <c r="B18" s="12">
        <v>1680</v>
      </c>
      <c r="C18" s="12">
        <v>1560</v>
      </c>
      <c r="D18" s="8">
        <f t="shared" si="2"/>
        <v>92.85714285714286</v>
      </c>
      <c r="E18" s="12">
        <v>53</v>
      </c>
      <c r="F18" s="8">
        <f t="shared" si="3"/>
        <v>3.1547619047619047</v>
      </c>
      <c r="G18" s="12">
        <v>23</v>
      </c>
      <c r="H18" s="8">
        <f t="shared" si="0"/>
        <v>1.369047619047619</v>
      </c>
      <c r="I18" s="12">
        <v>44</v>
      </c>
      <c r="J18" s="10">
        <f t="shared" si="1"/>
        <v>2.619047619047619</v>
      </c>
      <c r="L18" s="33"/>
    </row>
    <row r="19" spans="1:12" s="2" customFormat="1" ht="30" customHeight="1">
      <c r="A19" s="90" t="s">
        <v>128</v>
      </c>
      <c r="B19" s="12">
        <v>585</v>
      </c>
      <c r="C19" s="12">
        <v>528</v>
      </c>
      <c r="D19" s="8">
        <f t="shared" si="2"/>
        <v>90.25641025641026</v>
      </c>
      <c r="E19" s="12">
        <v>26</v>
      </c>
      <c r="F19" s="8">
        <f t="shared" si="3"/>
        <v>4.444444444444445</v>
      </c>
      <c r="G19" s="12">
        <v>16</v>
      </c>
      <c r="H19" s="8">
        <f t="shared" si="0"/>
        <v>2.735042735042735</v>
      </c>
      <c r="I19" s="12">
        <v>15</v>
      </c>
      <c r="J19" s="10">
        <f t="shared" si="1"/>
        <v>2.564102564102564</v>
      </c>
      <c r="L19" s="33"/>
    </row>
    <row r="20" spans="1:12" s="2" customFormat="1" ht="30" customHeight="1">
      <c r="A20" s="90" t="s">
        <v>129</v>
      </c>
      <c r="B20" s="12">
        <v>697</v>
      </c>
      <c r="C20" s="12">
        <v>592</v>
      </c>
      <c r="D20" s="8">
        <f t="shared" si="2"/>
        <v>84.93543758967002</v>
      </c>
      <c r="E20" s="12">
        <v>72</v>
      </c>
      <c r="F20" s="8">
        <f t="shared" si="3"/>
        <v>10.329985652797705</v>
      </c>
      <c r="G20" s="12">
        <v>15</v>
      </c>
      <c r="H20" s="8">
        <f t="shared" si="0"/>
        <v>2.1520803443328553</v>
      </c>
      <c r="I20" s="12">
        <v>18</v>
      </c>
      <c r="J20" s="10">
        <f t="shared" si="1"/>
        <v>2.582496413199426</v>
      </c>
      <c r="L20" s="33"/>
    </row>
    <row r="21" spans="1:12" s="2" customFormat="1" ht="30" customHeight="1">
      <c r="A21" s="90" t="s">
        <v>130</v>
      </c>
      <c r="B21" s="12">
        <v>4529</v>
      </c>
      <c r="C21" s="12">
        <v>3465</v>
      </c>
      <c r="D21" s="8">
        <f t="shared" si="2"/>
        <v>76.50695517774344</v>
      </c>
      <c r="E21" s="12">
        <v>946</v>
      </c>
      <c r="F21" s="8">
        <f t="shared" si="3"/>
        <v>20.887613159637887</v>
      </c>
      <c r="G21" s="12">
        <v>63</v>
      </c>
      <c r="H21" s="8">
        <f t="shared" si="0"/>
        <v>1.3910355486862442</v>
      </c>
      <c r="I21" s="12">
        <v>55</v>
      </c>
      <c r="J21" s="10">
        <f t="shared" si="1"/>
        <v>1.2143961139324355</v>
      </c>
      <c r="L21" s="33"/>
    </row>
    <row r="22" spans="1:12" s="2" customFormat="1" ht="30" customHeight="1" thickBot="1">
      <c r="A22" s="91" t="s">
        <v>131</v>
      </c>
      <c r="B22" s="16">
        <v>1079</v>
      </c>
      <c r="C22" s="16">
        <v>992</v>
      </c>
      <c r="D22" s="15">
        <f t="shared" si="2"/>
        <v>91.93697868396663</v>
      </c>
      <c r="E22" s="16">
        <v>46</v>
      </c>
      <c r="F22" s="15">
        <f t="shared" si="3"/>
        <v>4.263206672845228</v>
      </c>
      <c r="G22" s="16">
        <v>20</v>
      </c>
      <c r="H22" s="15">
        <f t="shared" si="0"/>
        <v>1.8535681186283595</v>
      </c>
      <c r="I22" s="16">
        <v>21</v>
      </c>
      <c r="J22" s="17">
        <f t="shared" si="1"/>
        <v>1.9462465245597778</v>
      </c>
      <c r="L22" s="33"/>
    </row>
    <row r="23" s="2" customFormat="1" ht="13.5">
      <c r="B23" s="33"/>
    </row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</sheetData>
  <sheetProtection/>
  <mergeCells count="7">
    <mergeCell ref="A1:J1"/>
    <mergeCell ref="I3:J3"/>
    <mergeCell ref="A3:A4"/>
    <mergeCell ref="B3:B4"/>
    <mergeCell ref="C3:D3"/>
    <mergeCell ref="E3:F3"/>
    <mergeCell ref="G3:H3"/>
  </mergeCells>
  <printOptions/>
  <pageMargins left="0.75" right="0.25" top="0.71" bottom="0.3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L15" sqref="L15"/>
    </sheetView>
  </sheetViews>
  <sheetFormatPr defaultColWidth="8.88671875" defaultRowHeight="13.5"/>
  <cols>
    <col min="1" max="1" width="13.21484375" style="0" customWidth="1"/>
    <col min="2" max="2" width="15.77734375" style="0" customWidth="1"/>
    <col min="3" max="3" width="13.77734375" style="0" customWidth="1"/>
    <col min="4" max="4" width="15.77734375" style="0" customWidth="1"/>
    <col min="5" max="5" width="13.77734375" style="0" customWidth="1"/>
    <col min="8" max="8" width="12.6640625" style="0" customWidth="1"/>
    <col min="9" max="9" width="11.4453125" style="0" customWidth="1"/>
  </cols>
  <sheetData>
    <row r="1" spans="1:10" s="2" customFormat="1" ht="25.5" customHeight="1">
      <c r="A1" s="170" t="s">
        <v>178</v>
      </c>
      <c r="B1" s="170"/>
      <c r="C1" s="170"/>
      <c r="D1" s="170"/>
      <c r="E1" s="170"/>
      <c r="F1" s="104"/>
      <c r="G1" s="104"/>
      <c r="H1" s="104"/>
      <c r="I1" s="29"/>
      <c r="J1" s="29"/>
    </row>
    <row r="2" ht="15" customHeight="1"/>
    <row r="25" ht="14.25" customHeight="1"/>
    <row r="26" s="2" customFormat="1" ht="19.5" customHeight="1" thickBot="1">
      <c r="E26" s="31" t="s">
        <v>132</v>
      </c>
    </row>
    <row r="27" spans="1:9" s="34" customFormat="1" ht="27" customHeight="1">
      <c r="A27" s="171" t="s">
        <v>133</v>
      </c>
      <c r="B27" s="173" t="s">
        <v>134</v>
      </c>
      <c r="C27" s="173"/>
      <c r="D27" s="173" t="s">
        <v>135</v>
      </c>
      <c r="E27" s="174"/>
      <c r="G27"/>
      <c r="H27"/>
      <c r="I27"/>
    </row>
    <row r="28" spans="1:5" s="34" customFormat="1" ht="27" customHeight="1">
      <c r="A28" s="172"/>
      <c r="B28" s="93"/>
      <c r="C28" s="93" t="s">
        <v>179</v>
      </c>
      <c r="D28" s="93"/>
      <c r="E28" s="97" t="s">
        <v>179</v>
      </c>
    </row>
    <row r="29" spans="1:5" s="2" customFormat="1" ht="27" customHeight="1">
      <c r="A29" s="105">
        <v>2001</v>
      </c>
      <c r="B29" s="94">
        <v>21175</v>
      </c>
      <c r="C29" s="95">
        <v>-1.01</v>
      </c>
      <c r="D29" s="94">
        <v>80151</v>
      </c>
      <c r="E29" s="98">
        <v>-1.97</v>
      </c>
    </row>
    <row r="30" spans="1:5" s="2" customFormat="1" ht="27" customHeight="1">
      <c r="A30" s="105">
        <v>2002</v>
      </c>
      <c r="B30" s="94">
        <v>21790</v>
      </c>
      <c r="C30" s="95">
        <f aca="true" t="shared" si="0" ref="C30:C44">(B30-B29)/B29*100</f>
        <v>2.9043683589138136</v>
      </c>
      <c r="D30" s="94">
        <v>84288</v>
      </c>
      <c r="E30" s="98">
        <f aca="true" t="shared" si="1" ref="E30:E44">(D30-D29)/D29*100</f>
        <v>5.161507654302504</v>
      </c>
    </row>
    <row r="31" spans="1:5" s="2" customFormat="1" ht="27" customHeight="1">
      <c r="A31" s="105">
        <v>2003</v>
      </c>
      <c r="B31" s="94">
        <v>21877</v>
      </c>
      <c r="C31" s="95">
        <f t="shared" si="0"/>
        <v>0.3992657182193666</v>
      </c>
      <c r="D31" s="94">
        <v>83432</v>
      </c>
      <c r="E31" s="98">
        <f t="shared" si="1"/>
        <v>-1.0155656795747914</v>
      </c>
    </row>
    <row r="32" spans="1:5" s="2" customFormat="1" ht="27" customHeight="1">
      <c r="A32" s="105">
        <v>2004</v>
      </c>
      <c r="B32" s="96">
        <v>21651</v>
      </c>
      <c r="C32" s="95">
        <f t="shared" si="0"/>
        <v>-1.0330484070027883</v>
      </c>
      <c r="D32" s="96">
        <v>79730</v>
      </c>
      <c r="E32" s="98">
        <f t="shared" si="1"/>
        <v>-4.43714641864033</v>
      </c>
    </row>
    <row r="33" spans="1:5" s="2" customFormat="1" ht="27" customHeight="1">
      <c r="A33" s="105">
        <v>2005</v>
      </c>
      <c r="B33" s="96">
        <v>20598</v>
      </c>
      <c r="C33" s="95">
        <f>(B33-B32)/B32*100</f>
        <v>-4.863516696688375</v>
      </c>
      <c r="D33" s="96">
        <v>75706</v>
      </c>
      <c r="E33" s="98">
        <f>(D33-D32)/D32*100</f>
        <v>-5.047033738868682</v>
      </c>
    </row>
    <row r="34" spans="1:5" s="2" customFormat="1" ht="27" customHeight="1">
      <c r="A34" s="105">
        <v>2006</v>
      </c>
      <c r="B34" s="96">
        <v>20491</v>
      </c>
      <c r="C34" s="95">
        <f t="shared" si="0"/>
        <v>-0.5194679095057773</v>
      </c>
      <c r="D34" s="96">
        <v>75910</v>
      </c>
      <c r="E34" s="98">
        <f t="shared" si="1"/>
        <v>0.2694634507172483</v>
      </c>
    </row>
    <row r="35" spans="1:5" s="2" customFormat="1" ht="27" customHeight="1">
      <c r="A35" s="105">
        <v>2007</v>
      </c>
      <c r="B35" s="96">
        <v>20123</v>
      </c>
      <c r="C35" s="95">
        <f t="shared" si="0"/>
        <v>-1.795910399687668</v>
      </c>
      <c r="D35" s="96">
        <v>74910</v>
      </c>
      <c r="E35" s="98">
        <f t="shared" si="1"/>
        <v>-1.3173494928204454</v>
      </c>
    </row>
    <row r="36" spans="1:5" s="2" customFormat="1" ht="27" customHeight="1">
      <c r="A36" s="105">
        <v>2008</v>
      </c>
      <c r="B36" s="96">
        <v>19585</v>
      </c>
      <c r="C36" s="95">
        <f t="shared" si="0"/>
        <v>-2.6735576206331064</v>
      </c>
      <c r="D36" s="96">
        <v>72759</v>
      </c>
      <c r="E36" s="98">
        <f t="shared" si="1"/>
        <v>-2.8714457348818585</v>
      </c>
    </row>
    <row r="37" spans="1:5" s="2" customFormat="1" ht="27" customHeight="1">
      <c r="A37" s="105">
        <v>2009</v>
      </c>
      <c r="B37" s="96">
        <v>19083</v>
      </c>
      <c r="C37" s="95">
        <f t="shared" si="0"/>
        <v>-2.563186111820271</v>
      </c>
      <c r="D37" s="96">
        <v>71453</v>
      </c>
      <c r="E37" s="98">
        <f t="shared" si="1"/>
        <v>-1.7949669456699517</v>
      </c>
    </row>
    <row r="38" spans="1:5" ht="27" customHeight="1">
      <c r="A38" s="105">
        <v>2010</v>
      </c>
      <c r="B38" s="96">
        <v>18957</v>
      </c>
      <c r="C38" s="95">
        <f t="shared" si="0"/>
        <v>-0.6602735418959284</v>
      </c>
      <c r="D38" s="96">
        <v>73984</v>
      </c>
      <c r="E38" s="98">
        <f t="shared" si="1"/>
        <v>3.5421885715085444</v>
      </c>
    </row>
    <row r="39" spans="1:5" ht="27" customHeight="1">
      <c r="A39" s="105">
        <v>2011</v>
      </c>
      <c r="B39" s="96">
        <v>19385</v>
      </c>
      <c r="C39" s="95">
        <f t="shared" si="0"/>
        <v>2.257741203776969</v>
      </c>
      <c r="D39" s="96">
        <v>74056</v>
      </c>
      <c r="E39" s="98">
        <f t="shared" si="1"/>
        <v>0.09731833910034601</v>
      </c>
    </row>
    <row r="40" spans="1:5" ht="27" customHeight="1">
      <c r="A40" s="105">
        <v>2012</v>
      </c>
      <c r="B40" s="96">
        <v>19359</v>
      </c>
      <c r="C40" s="95">
        <f t="shared" si="0"/>
        <v>-0.1341243229301006</v>
      </c>
      <c r="D40" s="96">
        <v>75087</v>
      </c>
      <c r="E40" s="98">
        <f t="shared" si="1"/>
        <v>1.3921896942854057</v>
      </c>
    </row>
    <row r="41" spans="1:5" ht="27" customHeight="1">
      <c r="A41" s="105">
        <v>2013</v>
      </c>
      <c r="B41" s="96">
        <v>19444</v>
      </c>
      <c r="C41" s="95">
        <f t="shared" si="0"/>
        <v>0.43907226612944883</v>
      </c>
      <c r="D41" s="96">
        <v>75898</v>
      </c>
      <c r="E41" s="98">
        <f t="shared" si="1"/>
        <v>1.0800804400229067</v>
      </c>
    </row>
    <row r="42" spans="1:5" s="103" customFormat="1" ht="27" customHeight="1">
      <c r="A42" s="105">
        <v>2014</v>
      </c>
      <c r="B42" s="96">
        <v>19443</v>
      </c>
      <c r="C42" s="95">
        <f t="shared" si="0"/>
        <v>-0.0051429746965644925</v>
      </c>
      <c r="D42" s="96">
        <v>76749</v>
      </c>
      <c r="E42" s="98">
        <f t="shared" si="1"/>
        <v>1.1212416664470737</v>
      </c>
    </row>
    <row r="43" spans="1:5" s="103" customFormat="1" ht="27" customHeight="1">
      <c r="A43" s="105">
        <v>2015</v>
      </c>
      <c r="B43" s="96">
        <v>19096</v>
      </c>
      <c r="C43" s="95">
        <f t="shared" si="0"/>
        <v>-1.7847040065833462</v>
      </c>
      <c r="D43" s="96">
        <v>76363</v>
      </c>
      <c r="E43" s="98">
        <f t="shared" si="1"/>
        <v>-0.5029381490312578</v>
      </c>
    </row>
    <row r="44" spans="1:5" ht="27" customHeight="1">
      <c r="A44" s="108">
        <v>2016</v>
      </c>
      <c r="B44" s="96">
        <v>19390</v>
      </c>
      <c r="C44" s="95">
        <f t="shared" si="0"/>
        <v>1.5395894428152492</v>
      </c>
      <c r="D44" s="96">
        <v>78708</v>
      </c>
      <c r="E44" s="98">
        <f t="shared" si="1"/>
        <v>3.0708589238243653</v>
      </c>
    </row>
    <row r="45" spans="1:5" ht="27.75" customHeight="1" thickBot="1">
      <c r="A45" s="99">
        <v>2017</v>
      </c>
      <c r="B45" s="100">
        <v>19393</v>
      </c>
      <c r="C45" s="101">
        <f>(B45-B44)/B44*100</f>
        <v>0.015471892728210418</v>
      </c>
      <c r="D45" s="100">
        <v>78018</v>
      </c>
      <c r="E45" s="102">
        <f>(D45-D44)/D44*100</f>
        <v>-0.8766580271382832</v>
      </c>
    </row>
  </sheetData>
  <sheetProtection/>
  <mergeCells count="4">
    <mergeCell ref="A27:A28"/>
    <mergeCell ref="B27:C27"/>
    <mergeCell ref="D27:E27"/>
    <mergeCell ref="A1:E1"/>
  </mergeCells>
  <printOptions/>
  <pageMargins left="0.75" right="0.75" top="1.24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Baekinho</dc:creator>
  <cp:keywords/>
  <dc:description/>
  <cp:lastModifiedBy>Owner</cp:lastModifiedBy>
  <cp:lastPrinted>2015-12-31T00:29:51Z</cp:lastPrinted>
  <dcterms:created xsi:type="dcterms:W3CDTF">2009-02-02T07:34:55Z</dcterms:created>
  <dcterms:modified xsi:type="dcterms:W3CDTF">2019-05-20T06:19:12Z</dcterms:modified>
  <cp:category/>
  <cp:version/>
  <cp:contentType/>
  <cp:contentStatus/>
</cp:coreProperties>
</file>