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22050" windowHeight="11430" activeTab="3"/>
  </bookViews>
  <sheets>
    <sheet name="갑지" sheetId="11" r:id="rId1"/>
    <sheet name="원가계산서" sheetId="10" r:id="rId2"/>
    <sheet name="집계표" sheetId="8" r:id="rId3"/>
    <sheet name="내역서" sheetId="7" r:id="rId4"/>
    <sheet name="Sheet1" sheetId="1" r:id="rId5"/>
    <sheet name="Sheet2" sheetId="2" r:id="rId6"/>
    <sheet name="Sheet3" sheetId="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_________JJ21">[1]중기일위대가!$J$25</definedName>
    <definedName name="___________JK21">[1]중기일위대가!$K$25</definedName>
    <definedName name="___________JN21">[1]중기일위대가!$I$25</definedName>
    <definedName name="_________JJ21">[1]중기일위대가!$J$25</definedName>
    <definedName name="_________JK21">[1]중기일위대가!$K$25</definedName>
    <definedName name="_________JN21">[1]중기일위대가!$I$25</definedName>
    <definedName name="________JJ21" localSheetId="0">[2]중기일위대가!$J$25</definedName>
    <definedName name="________JJ21">[2]중기일위대가!$J$25</definedName>
    <definedName name="________JK21" localSheetId="0">[2]중기일위대가!$K$25</definedName>
    <definedName name="________JK21">[2]중기일위대가!$K$25</definedName>
    <definedName name="________JN21" localSheetId="0">[2]중기일위대가!$I$25</definedName>
    <definedName name="________JN21">[2]중기일위대가!$I$25</definedName>
    <definedName name="_______JJ21">[3]중기일위대가!$J$25</definedName>
    <definedName name="_______JK21">[3]중기일위대가!$K$25</definedName>
    <definedName name="_______JN21">[3]중기일위대가!$I$25</definedName>
    <definedName name="______JJ21">[3]중기일위대가!$J$25</definedName>
    <definedName name="______JK21">[3]중기일위대가!$K$25</definedName>
    <definedName name="______JN21">[3]중기일위대가!$I$25</definedName>
    <definedName name="_____JJ21">[3]중기일위대가!$J$25</definedName>
    <definedName name="_____JK21">[3]중기일위대가!$K$25</definedName>
    <definedName name="_____JN21">[3]중기일위대가!$I$25</definedName>
    <definedName name="____JJ21">[3]중기일위대가!$J$25</definedName>
    <definedName name="____JK21">[3]중기일위대가!$K$25</definedName>
    <definedName name="____JN21">[3]중기일위대가!$I$25</definedName>
    <definedName name="___CDT2" localSheetId="0">#REF!</definedName>
    <definedName name="___CDT2">#REF!</definedName>
    <definedName name="___JJ21">[3]중기일위대가!$J$25</definedName>
    <definedName name="___JK21">[3]중기일위대가!$K$25</definedName>
    <definedName name="___JN21">[3]중기일위대가!$I$25</definedName>
    <definedName name="__CDT2" localSheetId="0">#REF!</definedName>
    <definedName name="__CDT2">#REF!</definedName>
    <definedName name="__JJ21">[3]중기일위대가!$J$25</definedName>
    <definedName name="__JK21">[3]중기일위대가!$K$25</definedName>
    <definedName name="__JN21">[3]중기일위대가!$I$25</definedName>
    <definedName name="_CDT2" localSheetId="0">#REF!</definedName>
    <definedName name="_CDT2">#REF!</definedName>
    <definedName name="_Fill" localSheetId="0" hidden="1">[4]날개벽수량표!#REF!</definedName>
    <definedName name="_Fill" localSheetId="1" hidden="1">[4]날개벽수량표!#REF!</definedName>
    <definedName name="_Fill" hidden="1">[4]날개벽수량표!#REF!</definedName>
    <definedName name="_JJ21">[3]중기일위대가!$J$25</definedName>
    <definedName name="_JK21">[3]중기일위대가!$K$25</definedName>
    <definedName name="_JN21">[3]중기일위대가!$I$25</definedName>
    <definedName name="_Key1" localSheetId="0" hidden="1">'[5]방송(체육관)'!#REF!</definedName>
    <definedName name="_Key1" localSheetId="1" hidden="1">'[5]방송(체육관)'!#REF!</definedName>
    <definedName name="_Key1" hidden="1">'[5]방송(체육관)'!#REF!</definedName>
    <definedName name="_Key2" localSheetId="0" hidden="1">'[5]방송(체육관)'!#REF!</definedName>
    <definedName name="_Key2" localSheetId="1" hidden="1">'[5]방송(체육관)'!#REF!</definedName>
    <definedName name="_Key2" hidden="1">'[5]방송(체육관)'!#REF!</definedName>
    <definedName name="_Order1" hidden="1">255</definedName>
    <definedName name="_Order2" hidden="1">255</definedName>
    <definedName name="_Sort" localSheetId="0" hidden="1">'[5]방송(체육관)'!#REF!</definedName>
    <definedName name="_Sort" localSheetId="1" hidden="1">'[5]방송(체육관)'!#REF!</definedName>
    <definedName name="_Sort" hidden="1">'[5]방송(체육관)'!#REF!</definedName>
    <definedName name="\0">#N/A</definedName>
    <definedName name="\a">#N/A</definedName>
    <definedName name="\b">#N/A</definedName>
    <definedName name="\c">#N/A</definedName>
    <definedName name="\d" localSheetId="0">#REF!</definedName>
    <definedName name="\d" localSheetId="1">#REF!</definedName>
    <definedName name="\d">#REF!</definedName>
    <definedName name="\e">#N/A</definedName>
    <definedName name="\f">#N/A</definedName>
    <definedName name="\g">#N/A</definedName>
    <definedName name="\i" localSheetId="0">#REF!</definedName>
    <definedName name="\i" localSheetId="1">#REF!</definedName>
    <definedName name="\i">#REF!</definedName>
    <definedName name="\j">#N/A</definedName>
    <definedName name="\k">#N/A</definedName>
    <definedName name="\m">#N/A</definedName>
    <definedName name="\o">#N/A</definedName>
    <definedName name="\p">#N/A</definedName>
    <definedName name="\q">#N/A</definedName>
    <definedName name="\s">#N/A</definedName>
    <definedName name="\t">#N/A</definedName>
    <definedName name="\v">#N/A</definedName>
    <definedName name="\w">#N/A</definedName>
    <definedName name="\x">#N/A</definedName>
    <definedName name="\z">#N/A</definedName>
    <definedName name="AA">#N/A</definedName>
    <definedName name="aaa" localSheetId="0">#REF!,#REF!</definedName>
    <definedName name="aaa" localSheetId="1">#REF!,#REF!</definedName>
    <definedName name="aaa">#REF!,#REF!</definedName>
    <definedName name="AAAA">#N/A</definedName>
    <definedName name="AAAAA">#N/A</definedName>
    <definedName name="ART" localSheetId="0">#REF!</definedName>
    <definedName name="ART">#REF!</definedName>
    <definedName name="b" localSheetId="0">#REF!</definedName>
    <definedName name="b" localSheetId="1">#REF!</definedName>
    <definedName name="b">#REF!</definedName>
    <definedName name="CAL">#N/A</definedName>
    <definedName name="CALAA">#N/A</definedName>
    <definedName name="CALAB">#N/A</definedName>
    <definedName name="CALAC">#N/A</definedName>
    <definedName name="CALBA">#N/A</definedName>
    <definedName name="CALBB">#N/A</definedName>
    <definedName name="CALBC">#N/A</definedName>
    <definedName name="CALBD">#N/A</definedName>
    <definedName name="CALBE">#N/A</definedName>
    <definedName name="CALBF">#N/A</definedName>
    <definedName name="CALBG" localSheetId="0">#REF!</definedName>
    <definedName name="CALBG">#REF!</definedName>
    <definedName name="CALBH">#N/A</definedName>
    <definedName name="CALBI">#N/A</definedName>
    <definedName name="CALBJ">#N/A</definedName>
    <definedName name="CALBK">#N/A</definedName>
    <definedName name="CALBL">#N/A</definedName>
    <definedName name="CALCA">#N/A</definedName>
    <definedName name="CALCB">#N/A</definedName>
    <definedName name="CALCC" localSheetId="0">#REF!</definedName>
    <definedName name="CALCC">#REF!</definedName>
    <definedName name="CALCD">#N/A</definedName>
    <definedName name="CALCE" localSheetId="0">#REF!</definedName>
    <definedName name="CALCE">#REF!</definedName>
    <definedName name="CELL" localSheetId="0">#REF!</definedName>
    <definedName name="CELL">#REF!</definedName>
    <definedName name="CODE" localSheetId="0">#REF!</definedName>
    <definedName name="CODE">#REF!</definedName>
    <definedName name="_xlnm.Criteria">#REF!</definedName>
    <definedName name="Criteria_MI" localSheetId="0">[6]내역!#REF!</definedName>
    <definedName name="Criteria_MI">[6]내역!#REF!</definedName>
    <definedName name="CRT" localSheetId="0">#REF!</definedName>
    <definedName name="CRT">#REF!</definedName>
    <definedName name="D" localSheetId="0">BlankMacro1</definedName>
    <definedName name="D" localSheetId="1">BlankMacro1</definedName>
    <definedName name="D">BlankMacro1</definedName>
    <definedName name="DAN" localSheetId="0">#REF!</definedName>
    <definedName name="DAN" localSheetId="1">#REF!</definedName>
    <definedName name="DAN">#REF!</definedName>
    <definedName name="DANGA" localSheetId="0">#REF!,#REF!</definedName>
    <definedName name="DANGA" localSheetId="1">#REF!,#REF!</definedName>
    <definedName name="DANGA">#REF!,#REF!</definedName>
    <definedName name="danga2" localSheetId="0">#REF!,#REF!</definedName>
    <definedName name="danga2">#REF!,#REF!</definedName>
    <definedName name="_xlnm.Database" localSheetId="0">[7]NEYOK!$B$3:$E$1007</definedName>
    <definedName name="_xlnm.Database">[7]NEYOK!$B$3:$E$1007</definedName>
    <definedName name="Database_MI" localSheetId="0">#REF!</definedName>
    <definedName name="Database_MI">#REF!</definedName>
    <definedName name="database2" localSheetId="0">#REF!</definedName>
    <definedName name="database2">#REF!</definedName>
    <definedName name="dd" localSheetId="0">BlankMacro1</definedName>
    <definedName name="dd" localSheetId="1">BlankMacro1</definedName>
    <definedName name="dd">BlankMacro1</definedName>
    <definedName name="DDD" localSheetId="0">BlankMacro1</definedName>
    <definedName name="DDD" localSheetId="1">BlankMacro1</definedName>
    <definedName name="DDD">BlankMacro1</definedName>
    <definedName name="DDS" localSheetId="0">BlankMacro1</definedName>
    <definedName name="DDS" localSheetId="1">BlankMacro1</definedName>
    <definedName name="DDS">BlankMacro1</definedName>
    <definedName name="DDW" localSheetId="0">BlankMacro1</definedName>
    <definedName name="DDW" localSheetId="1">BlankMacro1</definedName>
    <definedName name="DDW">BlankMacro1</definedName>
    <definedName name="DKD" localSheetId="0">BlankMacro1</definedName>
    <definedName name="DKD" localSheetId="1">BlankMacro1</definedName>
    <definedName name="DKD">BlankMacro1</definedName>
    <definedName name="DKE" localSheetId="0">BlankMacro1</definedName>
    <definedName name="DKE" localSheetId="1">BlankMacro1</definedName>
    <definedName name="DKE">BlankMacro1</definedName>
    <definedName name="DKGK" localSheetId="0">BlankMacro1</definedName>
    <definedName name="DKGK" localSheetId="1">BlankMacro1</definedName>
    <definedName name="DKGK">BlankMacro1</definedName>
    <definedName name="drsg" localSheetId="0">#REF!</definedName>
    <definedName name="drsg" localSheetId="1">#REF!</definedName>
    <definedName name="drsg">#REF!</definedName>
    <definedName name="DS" localSheetId="0">BlankMacro1</definedName>
    <definedName name="DS" localSheetId="1">BlankMacro1</definedName>
    <definedName name="DS">BlankMacro1</definedName>
    <definedName name="DWS" localSheetId="0">BlankMacro1</definedName>
    <definedName name="DWS" localSheetId="1">BlankMacro1</definedName>
    <definedName name="DWS">BlankMacro1</definedName>
    <definedName name="E" localSheetId="0">BlankMacro1</definedName>
    <definedName name="E" localSheetId="1">BlankMacro1</definedName>
    <definedName name="E">BlankMacro1</definedName>
    <definedName name="EARCA">#N/A</definedName>
    <definedName name="EARCB">#N/A</definedName>
    <definedName name="EB" localSheetId="0">#REF!</definedName>
    <definedName name="EB">#REF!</definedName>
    <definedName name="edgh" localSheetId="0">#REF!</definedName>
    <definedName name="edgh" localSheetId="1">#REF!</definedName>
    <definedName name="edgh">#REF!</definedName>
    <definedName name="EDT">#N/A</definedName>
    <definedName name="edtgh" localSheetId="0">#REF!</definedName>
    <definedName name="edtgh" localSheetId="1">#REF!</definedName>
    <definedName name="edtgh">#REF!</definedName>
    <definedName name="EE" localSheetId="0">#REF!</definedName>
    <definedName name="EE">#REF!</definedName>
    <definedName name="ELG">#REF!</definedName>
    <definedName name="EXE" localSheetId="0">BlankMacro1</definedName>
    <definedName name="EXE" localSheetId="1">BlankMacro1</definedName>
    <definedName name="EXE">BlankMacro1</definedName>
    <definedName name="_xlnm.Extract" localSheetId="0">#REF!</definedName>
    <definedName name="_xlnm.Extract">#REF!</definedName>
    <definedName name="Extract_MI" localSheetId="0">#REF!</definedName>
    <definedName name="Extract_MI">#REF!</definedName>
    <definedName name="f" localSheetId="0">#REF!</definedName>
    <definedName name="f" localSheetId="1">#REF!</definedName>
    <definedName name="f">#REF!</definedName>
    <definedName name="fdgz">#REF!</definedName>
    <definedName name="fds">#N/A</definedName>
    <definedName name="FILENAME" localSheetId="0">#REF!</definedName>
    <definedName name="FILENAME">#REF!</definedName>
    <definedName name="GAB" localSheetId="0">#REF!</definedName>
    <definedName name="GAB" localSheetId="1">#REF!</definedName>
    <definedName name="GAB">#REF!</definedName>
    <definedName name="han_code" localSheetId="1">[8]!han_code</definedName>
    <definedName name="han_code">[8]!han_code</definedName>
    <definedName name="HH">[9]정부노임단가!$A$5:$F$215</definedName>
    <definedName name="ID" localSheetId="0">#REF!,#REF!</definedName>
    <definedName name="ID" localSheetId="1">#REF!,#REF!</definedName>
    <definedName name="ID">#REF!,#REF!</definedName>
    <definedName name="JH">[10]정부노임단가!$A$5:$F$215</definedName>
    <definedName name="JJ">[11]정부노임단가!$A$5:$F$215</definedName>
    <definedName name="K" localSheetId="0">BlankMacro1</definedName>
    <definedName name="K" localSheetId="1">BlankMacro1</definedName>
    <definedName name="K">BlankMacro1</definedName>
    <definedName name="KA">[12]MOTOR!$B$61:$E$68</definedName>
    <definedName name="KK">[10]정부노임단가!$A$5:$F$215</definedName>
    <definedName name="labor" localSheetId="0">#REF!</definedName>
    <definedName name="labor" localSheetId="1">#REF!</definedName>
    <definedName name="labor">#REF!</definedName>
    <definedName name="M" localSheetId="0">'[13]인건-측정'!#REF!</definedName>
    <definedName name="M" localSheetId="1">'[13]인건-측정'!#REF!</definedName>
    <definedName name="M">'[13]인건-측정'!#REF!</definedName>
    <definedName name="Macro10" localSheetId="1">[14]!Macro10</definedName>
    <definedName name="Macro10">[14]!Macro10</definedName>
    <definedName name="Macro12" localSheetId="1">[14]!Macro12</definedName>
    <definedName name="Macro12">[14]!Macro12</definedName>
    <definedName name="Macro13" localSheetId="1">[14]!Macro13</definedName>
    <definedName name="Macro13">[14]!Macro13</definedName>
    <definedName name="Macro14" localSheetId="1">[14]!Macro14</definedName>
    <definedName name="Macro14">[14]!Macro14</definedName>
    <definedName name="Macro2" localSheetId="1">[14]!Macro2</definedName>
    <definedName name="Macro2">[14]!Macro2</definedName>
    <definedName name="Macro5" localSheetId="1">[14]!Macro5</definedName>
    <definedName name="Macro5">[14]!Macro5</definedName>
    <definedName name="Macro6" localSheetId="1">[14]!Macro6</definedName>
    <definedName name="Macro6">[14]!Macro6</definedName>
    <definedName name="Macro7" localSheetId="1">[14]!Macro7</definedName>
    <definedName name="Macro7">[14]!Macro7</definedName>
    <definedName name="Macro8" localSheetId="1">[14]!Macro8</definedName>
    <definedName name="Macro8">[14]!Macro8</definedName>
    <definedName name="Macro9" localSheetId="1">[14]!Macro9</definedName>
    <definedName name="Macro9">[14]!Macro9</definedName>
    <definedName name="MEHD">#N/A</definedName>
    <definedName name="MONEY" localSheetId="0">#REF!,#REF!</definedName>
    <definedName name="MONEY" localSheetId="1">#REF!,#REF!</definedName>
    <definedName name="MONEY">#REF!,#REF!</definedName>
    <definedName name="monitor" localSheetId="0">#REF!</definedName>
    <definedName name="monitor" localSheetId="1">#REF!</definedName>
    <definedName name="monitor">#REF!</definedName>
    <definedName name="ＮＥＹＯＫ" localSheetId="0">#REF!</definedName>
    <definedName name="ＮＥＹＯＫ" localSheetId="1">#REF!</definedName>
    <definedName name="ＮＥＹＯＫ">#REF!</definedName>
    <definedName name="NO." localSheetId="0">#REF!</definedName>
    <definedName name="NO." localSheetId="1">#REF!</definedName>
    <definedName name="NO.">#REF!</definedName>
    <definedName name="NUMBER">#REF!</definedName>
    <definedName name="P" localSheetId="0">'[15]인건-측정'!#REF!</definedName>
    <definedName name="P" localSheetId="1">'[15]인건-측정'!#REF!</definedName>
    <definedName name="P">'[15]인건-측정'!#REF!</definedName>
    <definedName name="PAC">#N/A</definedName>
    <definedName name="PACB">#N/A</definedName>
    <definedName name="PACC">#N/A</definedName>
    <definedName name="PACD">#N/A</definedName>
    <definedName name="PARCA">#N/A</definedName>
    <definedName name="_xlnm.Print_Area" localSheetId="0">갑지!#REF!</definedName>
    <definedName name="_xlnm.Print_Area" localSheetId="3">내역서!$A$1:$M$104</definedName>
    <definedName name="_xlnm.Print_Area" localSheetId="1">원가계산서!$A$1:$E$36</definedName>
    <definedName name="_xlnm.Print_Area" localSheetId="2">집계표!$A$1:$M$54</definedName>
    <definedName name="_xlnm.Print_Area">'[16]빌딩 안내'!#REF!</definedName>
    <definedName name="Print_Area_MI" localSheetId="0">[17]물가시세!#REF!</definedName>
    <definedName name="Print_Area_MI" localSheetId="1">[17]물가시세!#REF!</definedName>
    <definedName name="Print_Area_MI">[17]물가시세!#REF!</definedName>
    <definedName name="print_titil" localSheetId="0">#REF!</definedName>
    <definedName name="print_titil" localSheetId="1">#REF!</definedName>
    <definedName name="print_titil">#REF!</definedName>
    <definedName name="_xlnm.Print_Titles" localSheetId="0">#REF!</definedName>
    <definedName name="_xlnm.Print_Titles" localSheetId="3">내역서!$1:$4</definedName>
    <definedName name="_xlnm.Print_Titles" localSheetId="1">#REF!</definedName>
    <definedName name="_xlnm.Print_Titles" localSheetId="2">집계표!$1:$4</definedName>
    <definedName name="_xlnm.Print_Titles">#REF!</definedName>
    <definedName name="Print_Titles_MI" localSheetId="0">#REF!,#REF!</definedName>
    <definedName name="Print_Titles_MI" localSheetId="1">#REF!,#REF!</definedName>
    <definedName name="Print_Titles_MI">#REF!,#REF!</definedName>
    <definedName name="PRINTTITLES" localSheetId="0">#REF!</definedName>
    <definedName name="PRINTTITLES" localSheetId="1">#REF!</definedName>
    <definedName name="PRINTTITLES">#REF!</definedName>
    <definedName name="PRT">#N/A</definedName>
    <definedName name="Q" localSheetId="0">BlankMacro1</definedName>
    <definedName name="Q" localSheetId="1">BlankMacro1</definedName>
    <definedName name="Q">BlankMacro1</definedName>
    <definedName name="range1" localSheetId="0">#REF!</definedName>
    <definedName name="range1" localSheetId="1">#REF!</definedName>
    <definedName name="range1">#REF!</definedName>
    <definedName name="range2" localSheetId="0">#REF!</definedName>
    <definedName name="range2" localSheetId="1">#REF!</definedName>
    <definedName name="range2">#REF!</definedName>
    <definedName name="range3" localSheetId="0">#REF!</definedName>
    <definedName name="range3" localSheetId="1">#REF!</definedName>
    <definedName name="range3">#REF!</definedName>
    <definedName name="_xlnm.Recorder" localSheetId="0">#REF!</definedName>
    <definedName name="_xlnm.Recorder" localSheetId="1">#REF!</definedName>
    <definedName name="_xlnm.Recorder">#REF!</definedName>
    <definedName name="RR">#N/A</definedName>
    <definedName name="S" localSheetId="0">BlankMacro1</definedName>
    <definedName name="S" localSheetId="1">BlankMacro1</definedName>
    <definedName name="S">BlankMacro1</definedName>
    <definedName name="SAN" localSheetId="0">#REF!</definedName>
    <definedName name="SAN" localSheetId="1">#REF!</definedName>
    <definedName name="SAN">#REF!</definedName>
    <definedName name="SAV">#N/A</definedName>
    <definedName name="size" localSheetId="0">#REF!</definedName>
    <definedName name="size">#REF!</definedName>
    <definedName name="T" localSheetId="0">BlankMacro1</definedName>
    <definedName name="T" localSheetId="1">BlankMacro1</definedName>
    <definedName name="T">BlankMacro1</definedName>
    <definedName name="Text5" localSheetId="0">#REF!</definedName>
    <definedName name="Text5" localSheetId="1">#REF!</definedName>
    <definedName name="Text5">#REF!</definedName>
    <definedName name="TITLES_PRINT" localSheetId="0">#REF!</definedName>
    <definedName name="TITLES_PRINT" localSheetId="1">#REF!</definedName>
    <definedName name="TITLES_PRINT">#REF!</definedName>
    <definedName name="TOP">#N/A</definedName>
    <definedName name="UL" localSheetId="0">#REF!</definedName>
    <definedName name="UL" localSheetId="1">#REF!</definedName>
    <definedName name="UL">#REF!</definedName>
    <definedName name="V" localSheetId="0">BlankMacro1</definedName>
    <definedName name="V" localSheetId="1">BlankMacro1</definedName>
    <definedName name="V">BlankMacro1</definedName>
    <definedName name="W" localSheetId="0">BlankMacro1</definedName>
    <definedName name="W" localSheetId="1">BlankMacro1</definedName>
    <definedName name="W">BlankMacro1</definedName>
    <definedName name="WOFYQL" localSheetId="0">[18]내역서1!#REF!</definedName>
    <definedName name="WOFYQL" localSheetId="1">[18]내역서1!#REF!</definedName>
    <definedName name="WOFYQL">[18]내역서1!#REF!</definedName>
    <definedName name="WON" localSheetId="0">#REF!</definedName>
    <definedName name="WON" localSheetId="1">#REF!</definedName>
    <definedName name="WON">#REF!</definedName>
    <definedName name="X" localSheetId="0">BlankMacro1</definedName>
    <definedName name="X" localSheetId="1">BlankMacro1</definedName>
    <definedName name="X">BlankMacro1</definedName>
    <definedName name="Y" localSheetId="0">BlankMacro1</definedName>
    <definedName name="Y" localSheetId="1">BlankMacro1</definedName>
    <definedName name="Y">BlankMacro1</definedName>
    <definedName name="Z" localSheetId="0">BlankMacro1</definedName>
    <definedName name="Z" localSheetId="1">BlankMacro1</definedName>
    <definedName name="Z">BlankMacro1</definedName>
    <definedName name="ZZ">#N/A</definedName>
    <definedName name="ㄱ" localSheetId="0">BlankMacro1</definedName>
    <definedName name="ㄱ" localSheetId="1">BlankMacro1</definedName>
    <definedName name="ㄱ">BlankMacro1</definedName>
    <definedName name="가" localSheetId="0">BlankMacro1</definedName>
    <definedName name="가" localSheetId="1">BlankMacro1</definedName>
    <definedName name="가">BlankMacro1</definedName>
    <definedName name="가가" localSheetId="0">BlankMacro1</definedName>
    <definedName name="가가" localSheetId="1">BlankMacro1</definedName>
    <definedName name="가가">BlankMacro1</definedName>
    <definedName name="간선변경" localSheetId="0">BlankMacro1</definedName>
    <definedName name="간선변경" localSheetId="1">BlankMacro1</definedName>
    <definedName name="간선변경">BlankMacro1</definedName>
    <definedName name="간접노무비" localSheetId="0">#REF!</definedName>
    <definedName name="간접노무비" localSheetId="1">#REF!</definedName>
    <definedName name="간접노무비">#REF!</definedName>
    <definedName name="갑" localSheetId="0">#REF!</definedName>
    <definedName name="갑" localSheetId="1">#REF!</definedName>
    <definedName name="갑">#REF!</definedName>
    <definedName name="강강" localSheetId="0">#REF!</definedName>
    <definedName name="강강" localSheetId="1">#REF!</definedName>
    <definedName name="강강">#REF!</definedName>
    <definedName name="강병창" localSheetId="0">BlankMacro1</definedName>
    <definedName name="강병창" localSheetId="1">BlankMacro1</definedName>
    <definedName name="강병창">BlankMacro1</definedName>
    <definedName name="견" localSheetId="0">#REF!,#REF!</definedName>
    <definedName name="견">#REF!,#REF!</definedName>
    <definedName name="견적" localSheetId="0">#REF!</definedName>
    <definedName name="견적">#REF!</definedName>
    <definedName name="견적갑지" localSheetId="0">'[19]총 원가계산'!#REF!</definedName>
    <definedName name="견적갑지">'[19]총 원가계산'!#REF!</definedName>
    <definedName name="견적탱크" localSheetId="0">#REF!</definedName>
    <definedName name="견적탱크">#REF!</definedName>
    <definedName name="경비" localSheetId="0">#REF!</definedName>
    <definedName name="경비" localSheetId="1">#REF!</definedName>
    <definedName name="경비">#REF!</definedName>
    <definedName name="공">#N/A</definedName>
    <definedName name="공급가액" localSheetId="0">#REF!</definedName>
    <definedName name="공급가액" localSheetId="1">#REF!</definedName>
    <definedName name="공급가액">#REF!</definedName>
    <definedName name="공량" localSheetId="0">'[20]중강당 내역'!#REF!</definedName>
    <definedName name="공량" localSheetId="1">'[20]중강당 내역'!#REF!</definedName>
    <definedName name="공량">'[20]중강당 내역'!#REF!</definedName>
    <definedName name="공사명">OFFSET([21]공사명입력!$A$7,0,0,COUNTA([21]공사명입력!$A$7:$A$100),1)</definedName>
    <definedName name="공사비" localSheetId="0">#REF!</definedName>
    <definedName name="공사비" localSheetId="1">#REF!</definedName>
    <definedName name="공사비">#REF!</definedName>
    <definedName name="공종">#N/A</definedName>
    <definedName name="공종별집계표">#N/A</definedName>
    <definedName name="관급" localSheetId="0">#REF!,#REF!,#REF!</definedName>
    <definedName name="관급" localSheetId="1">#REF!,#REF!,#REF!</definedName>
    <definedName name="관급">#REF!,#REF!,#REF!</definedName>
    <definedName name="관급1">#N/A</definedName>
    <definedName name="관급2">#N/A</definedName>
    <definedName name="관급자재대">#N/A</definedName>
    <definedName name="관급자재비" localSheetId="0">#REF!</definedName>
    <definedName name="관급자재비" localSheetId="1">#REF!</definedName>
    <definedName name="관급자재비">#REF!</definedName>
    <definedName name="관급집계" localSheetId="0">BlankMacro1</definedName>
    <definedName name="관급집계" localSheetId="1">BlankMacro1</definedName>
    <definedName name="관급집계">BlankMacro1</definedName>
    <definedName name="교부승인" localSheetId="0">BlankMacro1</definedName>
    <definedName name="교부승인" localSheetId="1">BlankMacro1</definedName>
    <definedName name="교부승인">BlankMacro1</definedName>
    <definedName name="권정호">#N/A</definedName>
    <definedName name="그래픽" localSheetId="0">#REF!</definedName>
    <definedName name="그래픽" localSheetId="1">#REF!</definedName>
    <definedName name="그래픽">#REF!</definedName>
    <definedName name="기다림">#N/A</definedName>
    <definedName name="기타" localSheetId="0">#REF!</definedName>
    <definedName name="기타">#REF!</definedName>
    <definedName name="기타경비" localSheetId="0">#REF!</definedName>
    <definedName name="기타경비" localSheetId="1">#REF!</definedName>
    <definedName name="기타경비">#REF!</definedName>
    <definedName name="길">#N/A</definedName>
    <definedName name="ㄴㄴ" localSheetId="0">#REF!</definedName>
    <definedName name="ㄴㄴ">#REF!</definedName>
    <definedName name="ㄴ나">#N/A</definedName>
    <definedName name="ㄴ에" localSheetId="0">BlankMacro1</definedName>
    <definedName name="ㄴ에" localSheetId="1">BlankMacro1</definedName>
    <definedName name="ㄴ에">BlankMacro1</definedName>
    <definedName name="나" localSheetId="0">BlankMacro1</definedName>
    <definedName name="나" localSheetId="1">BlankMacro1</definedName>
    <definedName name="나">BlankMacro1</definedName>
    <definedName name="나나" localSheetId="0">BlankMacro1</definedName>
    <definedName name="나나" localSheetId="1">BlankMacro1</definedName>
    <definedName name="나나">BlankMacro1</definedName>
    <definedName name="남덕" localSheetId="0">BlankMacro1</definedName>
    <definedName name="남덕" localSheetId="1">BlankMacro1</definedName>
    <definedName name="남덕">BlankMacro1</definedName>
    <definedName name="남산내역" localSheetId="0">BlankMacro1</definedName>
    <definedName name="남산내역" localSheetId="1">BlankMacro1</definedName>
    <definedName name="남산내역">BlankMacro1</definedName>
    <definedName name="내역">#N/A</definedName>
    <definedName name="내역단가" localSheetId="0">#REF!</definedName>
    <definedName name="내역단가" localSheetId="1">#REF!</definedName>
    <definedName name="내역단가">#REF!</definedName>
    <definedName name="내역샘플" localSheetId="0">BlankMacro1</definedName>
    <definedName name="내역샘플" localSheetId="1">BlankMacro1</definedName>
    <definedName name="내역샘플">BlankMacro1</definedName>
    <definedName name="내역서" localSheetId="0">BlankMacro1</definedName>
    <definedName name="내역서" localSheetId="1">BlankMacro1</definedName>
    <definedName name="내역서">BlankMacro1</definedName>
    <definedName name="내역서다" localSheetId="0">BlankMacro1</definedName>
    <definedName name="내역서다" localSheetId="1">BlankMacro1</definedName>
    <definedName name="내역서다">BlankMacro1</definedName>
    <definedName name="내역집계표">#N/A</definedName>
    <definedName name="넝">#N/A</definedName>
    <definedName name="노광재">#N/A</definedName>
    <definedName name="노무비" localSheetId="0">#REF!</definedName>
    <definedName name="노무비" localSheetId="1">#REF!</definedName>
    <definedName name="노무비">#REF!</definedName>
    <definedName name="노무비1" localSheetId="0">#REF!</definedName>
    <definedName name="노무비1" localSheetId="1">#REF!</definedName>
    <definedName name="노무비1">#REF!</definedName>
    <definedName name="노무비2" localSheetId="0">#REF!</definedName>
    <definedName name="노무비2" localSheetId="1">#REF!</definedName>
    <definedName name="노무비2">#REF!</definedName>
    <definedName name="노무비3" localSheetId="0">#REF!</definedName>
    <definedName name="노무비3" localSheetId="1">#REF!</definedName>
    <definedName name="노무비3">#REF!</definedName>
    <definedName name="노무비합계" localSheetId="0">#REF!</definedName>
    <definedName name="노무비합계" localSheetId="1">#REF!</definedName>
    <definedName name="노무비합계">#REF!</definedName>
    <definedName name="노부장">#N/A</definedName>
    <definedName name="니" localSheetId="0">BlankMacro1</definedName>
    <definedName name="니" localSheetId="1">BlankMacro1</definedName>
    <definedName name="니">BlankMacro1</definedName>
    <definedName name="ㄷ">#N/A</definedName>
    <definedName name="ㄷㅈㄷ">#N/A</definedName>
    <definedName name="다" localSheetId="0">BlankMacro1</definedName>
    <definedName name="다" localSheetId="1">BlankMacro1</definedName>
    <definedName name="다">BlankMacro1</definedName>
    <definedName name="단_가" localSheetId="0">#REF!</definedName>
    <definedName name="단_가" localSheetId="1">#REF!</definedName>
    <definedName name="단_가">#REF!</definedName>
    <definedName name="단_가2" localSheetId="0">#REF!</definedName>
    <definedName name="단_가2" localSheetId="1">#REF!</definedName>
    <definedName name="단_가2">#REF!</definedName>
    <definedName name="단_가3" localSheetId="0">#REF!</definedName>
    <definedName name="단_가3" localSheetId="1">#REF!</definedName>
    <definedName name="단_가3">#REF!</definedName>
    <definedName name="단_가4" localSheetId="0">#REF!</definedName>
    <definedName name="단_가4" localSheetId="1">#REF!</definedName>
    <definedName name="단_가4">#REF!</definedName>
    <definedName name="단_가5" localSheetId="0">#REF!</definedName>
    <definedName name="단_가5" localSheetId="1">#REF!</definedName>
    <definedName name="단_가5">#REF!</definedName>
    <definedName name="단_가6" localSheetId="0">#REF!</definedName>
    <definedName name="단_가6" localSheetId="1">#REF!</definedName>
    <definedName name="단_가6">#REF!</definedName>
    <definedName name="단가" localSheetId="0">#REF!,#REF!</definedName>
    <definedName name="단가">#REF!,#REF!</definedName>
    <definedName name="단가2" localSheetId="0">#REF!,#REF!</definedName>
    <definedName name="단가2">#REF!,#REF!</definedName>
    <definedName name="단가비교표" localSheetId="0">#REF!,#REF!</definedName>
    <definedName name="단가비교표" localSheetId="1">#REF!,#REF!</definedName>
    <definedName name="단가비교표">#REF!,#REF!</definedName>
    <definedName name="단가최종" localSheetId="0">#REF!</definedName>
    <definedName name="단가최종" localSheetId="1">#REF!</definedName>
    <definedName name="단가최종">#REF!</definedName>
    <definedName name="단같">#N/A</definedName>
    <definedName name="단같1">#N/A</definedName>
    <definedName name="단같2">#N/A</definedName>
    <definedName name="단같3">#N/A</definedName>
    <definedName name="단같4">#N/A</definedName>
    <definedName name="단위공량1" localSheetId="0">#REF!</definedName>
    <definedName name="단위공량1" localSheetId="1">#REF!</definedName>
    <definedName name="단위공량1">#REF!</definedName>
    <definedName name="단위공량10" localSheetId="0">#REF!</definedName>
    <definedName name="단위공량10" localSheetId="1">#REF!</definedName>
    <definedName name="단위공량10">#REF!</definedName>
    <definedName name="단위공량11" localSheetId="0">#REF!</definedName>
    <definedName name="단위공량11" localSheetId="1">#REF!</definedName>
    <definedName name="단위공량11">#REF!</definedName>
    <definedName name="단위공량12" localSheetId="0">#REF!</definedName>
    <definedName name="단위공량12" localSheetId="1">#REF!</definedName>
    <definedName name="단위공량12">#REF!</definedName>
    <definedName name="단위공량13" localSheetId="0">#REF!</definedName>
    <definedName name="단위공량13" localSheetId="1">#REF!</definedName>
    <definedName name="단위공량13">#REF!</definedName>
    <definedName name="단위공량14" localSheetId="0">#REF!</definedName>
    <definedName name="단위공량14" localSheetId="1">#REF!</definedName>
    <definedName name="단위공량14">#REF!</definedName>
    <definedName name="단위공량15" localSheetId="0">#REF!</definedName>
    <definedName name="단위공량15" localSheetId="1">#REF!</definedName>
    <definedName name="단위공량15">#REF!</definedName>
    <definedName name="단위공량16" localSheetId="0">#REF!</definedName>
    <definedName name="단위공량16" localSheetId="1">#REF!</definedName>
    <definedName name="단위공량16">#REF!</definedName>
    <definedName name="단위공량17" localSheetId="0">#REF!</definedName>
    <definedName name="단위공량17" localSheetId="1">#REF!</definedName>
    <definedName name="단위공량17">#REF!</definedName>
    <definedName name="단위공량2" localSheetId="0">#REF!</definedName>
    <definedName name="단위공량2" localSheetId="1">#REF!</definedName>
    <definedName name="단위공량2">#REF!</definedName>
    <definedName name="단위공량3" localSheetId="0">#REF!</definedName>
    <definedName name="단위공량3" localSheetId="1">#REF!</definedName>
    <definedName name="단위공량3">#REF!</definedName>
    <definedName name="단위공량4" localSheetId="0">#REF!</definedName>
    <definedName name="단위공량4" localSheetId="1">#REF!</definedName>
    <definedName name="단위공량4">#REF!</definedName>
    <definedName name="단위공량5" localSheetId="0">#REF!</definedName>
    <definedName name="단위공량5" localSheetId="1">#REF!</definedName>
    <definedName name="단위공량5">#REF!</definedName>
    <definedName name="단위공량6" localSheetId="0">#REF!</definedName>
    <definedName name="단위공량6" localSheetId="1">#REF!</definedName>
    <definedName name="단위공량6">#REF!</definedName>
    <definedName name="단위공량7" localSheetId="0">#REF!</definedName>
    <definedName name="단위공량7" localSheetId="1">#REF!</definedName>
    <definedName name="단위공량7">#REF!</definedName>
    <definedName name="단위공량8" localSheetId="0">#REF!</definedName>
    <definedName name="단위공량8" localSheetId="1">#REF!</definedName>
    <definedName name="단위공량8">#REF!</definedName>
    <definedName name="단위공량9" localSheetId="0">#REF!</definedName>
    <definedName name="단위공량9" localSheetId="1">#REF!</definedName>
    <definedName name="단위공량9">#REF!</definedName>
    <definedName name="대가단가범위" localSheetId="0">#REF!</definedName>
    <definedName name="대가단가범위" localSheetId="1">#REF!</definedName>
    <definedName name="대가단가범위">#REF!</definedName>
    <definedName name="대가단최종" localSheetId="0">#REF!</definedName>
    <definedName name="대가단최종" localSheetId="1">#REF!</definedName>
    <definedName name="대가단최종">#REF!</definedName>
    <definedName name="대가목록" localSheetId="0">#REF!</definedName>
    <definedName name="대가목록" localSheetId="1">#REF!</definedName>
    <definedName name="대가목록">#REF!</definedName>
    <definedName name="대관" localSheetId="0">BlankMacro1</definedName>
    <definedName name="대관" localSheetId="1">BlankMacro1</definedName>
    <definedName name="대관">BlankMacro1</definedName>
    <definedName name="대지면적" localSheetId="0">#REF!</definedName>
    <definedName name="대지면적">#REF!</definedName>
    <definedName name="도급공사" localSheetId="0">#REF!</definedName>
    <definedName name="도급공사" localSheetId="1">#REF!</definedName>
    <definedName name="도급공사">#REF!</definedName>
    <definedName name="도급공사비" localSheetId="0">#REF!</definedName>
    <definedName name="도급공사비" localSheetId="1">#REF!</definedName>
    <definedName name="도급공사비">#REF!</definedName>
    <definedName name="도급예산액" localSheetId="0">#REF!</definedName>
    <definedName name="도급예산액" localSheetId="1">#REF!</definedName>
    <definedName name="도급예산액">#REF!</definedName>
    <definedName name="도급예상액" localSheetId="0">#REF!</definedName>
    <definedName name="도급예상액" localSheetId="1">#REF!</definedName>
    <definedName name="도급예상액">#REF!</definedName>
    <definedName name="ㄹ">#N/A</definedName>
    <definedName name="라" localSheetId="0">BlankMacro1</definedName>
    <definedName name="라" localSheetId="1">BlankMacro1</definedName>
    <definedName name="라">BlankMacro1</definedName>
    <definedName name="라라" localSheetId="0">BlankMacro1</definedName>
    <definedName name="라라" localSheetId="1">BlankMacro1</definedName>
    <definedName name="라라">BlankMacro1</definedName>
    <definedName name="라랄" localSheetId="0">BlankMacro1</definedName>
    <definedName name="라랄" localSheetId="1">BlankMacro1</definedName>
    <definedName name="라랄">BlankMacro1</definedName>
    <definedName name="로" localSheetId="0">BlankMacro1</definedName>
    <definedName name="로" localSheetId="1">BlankMacro1</definedName>
    <definedName name="로">BlankMacro1</definedName>
    <definedName name="로로" localSheetId="0">BlankMacro1</definedName>
    <definedName name="로로" localSheetId="1">BlankMacro1</definedName>
    <definedName name="로로">BlankMacro1</definedName>
    <definedName name="류인숙" localSheetId="0">[22]공량산출서!#REF!</definedName>
    <definedName name="류인숙" localSheetId="1">[22]공량산출서!#REF!</definedName>
    <definedName name="류인숙">[22]공량산출서!#REF!</definedName>
    <definedName name="류인숙1" localSheetId="0">[23]!han_code</definedName>
    <definedName name="류인숙1" localSheetId="1">[23]!han_code</definedName>
    <definedName name="류인숙1">[23]!han_code</definedName>
    <definedName name="ㅁ" localSheetId="0">BlankMacro1</definedName>
    <definedName name="ㅁ" localSheetId="1">BlankMacro1</definedName>
    <definedName name="ㅁ">BlankMacro1</definedName>
    <definedName name="ㅁ1" localSheetId="0">#REF!</definedName>
    <definedName name="ㅁ1" localSheetId="1">#REF!</definedName>
    <definedName name="ㅁ1">#REF!</definedName>
    <definedName name="ㅁ219" localSheetId="0">#REF!</definedName>
    <definedName name="ㅁ219" localSheetId="1">#REF!</definedName>
    <definedName name="ㅁ219">#REF!</definedName>
    <definedName name="ㅁㅁ">#N/A</definedName>
    <definedName name="ㅁㅁㅁ" localSheetId="0">[24]을지!$A$1:$IV$2</definedName>
    <definedName name="ㅁㅁㅁ">[24]을지!$A$1:$IV$2</definedName>
    <definedName name="ㅁㅈㄴㄹ" localSheetId="0">BlankMacro1</definedName>
    <definedName name="ㅁㅈㄴㄹ" localSheetId="1">BlankMacro1</definedName>
    <definedName name="ㅁㅈㄴㄹ">BlankMacro1</definedName>
    <definedName name="마" localSheetId="0">BlankMacro1</definedName>
    <definedName name="마" localSheetId="1">BlankMacro1</definedName>
    <definedName name="마">BlankMacro1</definedName>
    <definedName name="말" localSheetId="0">BlankMacro1</definedName>
    <definedName name="말" localSheetId="1">BlankMacro1</definedName>
    <definedName name="말">BlankMacro1</definedName>
    <definedName name="명칭" localSheetId="0">#REF!</definedName>
    <definedName name="명칭">#REF!</definedName>
    <definedName name="모듈" localSheetId="0">[0]!길</definedName>
    <definedName name="모듈" localSheetId="1">[0]!길</definedName>
    <definedName name="모듈">[0]!길</definedName>
    <definedName name="미나리">#N/A</definedName>
    <definedName name="미나리야">#N/A</definedName>
    <definedName name="미장" localSheetId="0">[25]건축!#REF!</definedName>
    <definedName name="미장" localSheetId="1">[25]건축!#REF!</definedName>
    <definedName name="미장">[25]건축!#REF!</definedName>
    <definedName name="미장공사" localSheetId="0">[25]건축!#REF!</definedName>
    <definedName name="미장공사" localSheetId="1">[25]건축!#REF!</definedName>
    <definedName name="미장공사">[25]건축!#REF!</definedName>
    <definedName name="ㅂ2ㄱ" localSheetId="0">BlankMacro1</definedName>
    <definedName name="ㅂ2ㄱ" localSheetId="1">BlankMacro1</definedName>
    <definedName name="ㅂ2ㄱ">BlankMacro1</definedName>
    <definedName name="ㅂㅂ">#N/A</definedName>
    <definedName name="바" localSheetId="0">BlankMacro1</definedName>
    <definedName name="바" localSheetId="1">BlankMacro1</definedName>
    <definedName name="바">BlankMacro1</definedName>
    <definedName name="방송" localSheetId="0">BlankMacro1</definedName>
    <definedName name="방송" localSheetId="1">BlankMacro1</definedName>
    <definedName name="방송">BlankMacro1</definedName>
    <definedName name="부가가치세" localSheetId="0">#REF!</definedName>
    <definedName name="부가가치세" localSheetId="1">#REF!</definedName>
    <definedName name="부가가치세">#REF!</definedName>
    <definedName name="분전반" localSheetId="0">BlankMacro1</definedName>
    <definedName name="분전반" localSheetId="1">BlankMacro1</definedName>
    <definedName name="분전반">BlankMacro1</definedName>
    <definedName name="분전반1" localSheetId="0">BlankMacro1</definedName>
    <definedName name="분전반1" localSheetId="1">BlankMacro1</definedName>
    <definedName name="분전반1">BlankMacro1</definedName>
    <definedName name="비목1" localSheetId="0">#REF!</definedName>
    <definedName name="비목1">#REF!</definedName>
    <definedName name="비목2" localSheetId="0">#REF!</definedName>
    <definedName name="비목2">#REF!</definedName>
    <definedName name="비목3" localSheetId="0">#REF!</definedName>
    <definedName name="비목3">#REF!</definedName>
    <definedName name="비목4">#REF!</definedName>
    <definedName name="ㅅ">#N/A</definedName>
    <definedName name="사" localSheetId="0">BlankMacro1</definedName>
    <definedName name="사" localSheetId="1">BlankMacro1</definedName>
    <definedName name="사">BlankMacro1</definedName>
    <definedName name="산재보험료" localSheetId="0">#REF!</definedName>
    <definedName name="산재보험료" localSheetId="1">#REF!</definedName>
    <definedName name="산재보험료">#REF!</definedName>
    <definedName name="산출">[25]산출내역서집계표!$D$3:$L$116</definedName>
    <definedName name="산출1">[25]산출내역서집계표!$D$6:$L$116</definedName>
    <definedName name="산출금양">[25]산출내역서집계표!$AB$2:$AR$143</definedName>
    <definedName name="산표" localSheetId="0">#REF!</definedName>
    <definedName name="산표" localSheetId="1">#REF!</definedName>
    <definedName name="산표">#REF!</definedName>
    <definedName name="삼">#N/A</definedName>
    <definedName name="삼삼">#N/A</definedName>
    <definedName name="상그림">#N/A</definedName>
    <definedName name="서">#N/A</definedName>
    <definedName name="설계내역서" localSheetId="0">BlankMacro1</definedName>
    <definedName name="설계내역서" localSheetId="1">BlankMacro1</definedName>
    <definedName name="설계내역서">BlankMacro1</definedName>
    <definedName name="설계서용지" localSheetId="0">BlankMacro1</definedName>
    <definedName name="설계서용지" localSheetId="1">BlankMacro1</definedName>
    <definedName name="설계서용지">BlankMacro1</definedName>
    <definedName name="설집" localSheetId="0">#REF!</definedName>
    <definedName name="설집">#REF!</definedName>
    <definedName name="성명">OFFSET([21]근로자자료입력!$A$7,0,0,COUNTA([21]근로자자료입력!$A$6:$A$65536),1)</definedName>
    <definedName name="소리" localSheetId="0">상그림</definedName>
    <definedName name="소리" localSheetId="1">상그림</definedName>
    <definedName name="소리">상그림</definedName>
    <definedName name="소방공량산출서" localSheetId="0">BlankMacro1</definedName>
    <definedName name="소방공량산출서" localSheetId="1">BlankMacro1</definedName>
    <definedName name="소방공량산출서">BlankMacro1</definedName>
    <definedName name="소방내역" localSheetId="0">BlankMacro1</definedName>
    <definedName name="소방내역" localSheetId="1">BlankMacro1</definedName>
    <definedName name="소방내역">BlankMacro1</definedName>
    <definedName name="소방내역서" localSheetId="0">BlankMacro1</definedName>
    <definedName name="소방내역서" localSheetId="1">BlankMacro1</definedName>
    <definedName name="소방내역서">BlankMacro1</definedName>
    <definedName name="수정" localSheetId="0">#REF!</definedName>
    <definedName name="수정" localSheetId="1">#REF!</definedName>
    <definedName name="수정">#REF!</definedName>
    <definedName name="순공사비" localSheetId="0">#REF!</definedName>
    <definedName name="순공사비" localSheetId="1">#REF!</definedName>
    <definedName name="순공사비">#REF!</definedName>
    <definedName name="순공사원가" localSheetId="0">#REF!</definedName>
    <definedName name="순공사원가" localSheetId="1">#REF!</definedName>
    <definedName name="순공사원가">#REF!</definedName>
    <definedName name="시리" localSheetId="0">BlankMacro1</definedName>
    <definedName name="시리" localSheetId="1">BlankMacro1</definedName>
    <definedName name="시리">BlankMacro1</definedName>
    <definedName name="시작일">OFFSET([21]참고자료!$B$2,0,0,COUNTA([21]참고자료!$B$2:$B$85),1)</definedName>
    <definedName name="시트">#N/A</definedName>
    <definedName name="시험터파기결과보고서" localSheetId="0">BlankMacro1</definedName>
    <definedName name="시험터파기결과보고서" localSheetId="1">BlankMacro1</definedName>
    <definedName name="시험터파기결과보고서">BlankMacro1</definedName>
    <definedName name="신형희" localSheetId="0">상그림</definedName>
    <definedName name="신형희" localSheetId="1">상그림</definedName>
    <definedName name="신형희">상그림</definedName>
    <definedName name="ㅇ">#N/A</definedName>
    <definedName name="ㅇ227" localSheetId="0">#REF!</definedName>
    <definedName name="ㅇ227" localSheetId="1">#REF!</definedName>
    <definedName name="ㅇ227">#REF!</definedName>
    <definedName name="ㅇㄹㅇㄹ">#N/A</definedName>
    <definedName name="ㅇㅇ" localSheetId="0">BlankMacro1</definedName>
    <definedName name="ㅇㅇ" localSheetId="1">BlankMacro1</definedName>
    <definedName name="ㅇㅇ">BlankMacro1</definedName>
    <definedName name="아" localSheetId="0">BlankMacro1</definedName>
    <definedName name="아" localSheetId="1">BlankMacro1</definedName>
    <definedName name="아">BlankMacro1</definedName>
    <definedName name="아늘믿" localSheetId="0">BlankMacro1</definedName>
    <definedName name="아늘믿" localSheetId="1">BlankMacro1</definedName>
    <definedName name="아늘믿">BlankMacro1</definedName>
    <definedName name="아니" localSheetId="0">BlankMacro1</definedName>
    <definedName name="아니" localSheetId="1">BlankMacro1</definedName>
    <definedName name="아니">BlankMacro1</definedName>
    <definedName name="아다" localSheetId="0">BlankMacro1</definedName>
    <definedName name="아다" localSheetId="1">BlankMacro1</definedName>
    <definedName name="아다">BlankMacro1</definedName>
    <definedName name="아디" localSheetId="0">BlankMacro1</definedName>
    <definedName name="아디" localSheetId="1">BlankMacro1</definedName>
    <definedName name="아디">BlankMacro1</definedName>
    <definedName name="아서" localSheetId="0">BlankMacro1</definedName>
    <definedName name="아서" localSheetId="1">BlankMacro1</definedName>
    <definedName name="아서">BlankMacro1</definedName>
    <definedName name="아아" localSheetId="0">BlankMacro1</definedName>
    <definedName name="아아" localSheetId="1">BlankMacro1</definedName>
    <definedName name="아아">BlankMacro1</definedName>
    <definedName name="아이">#N/A</definedName>
    <definedName name="안전관리비" localSheetId="0">#REF!</definedName>
    <definedName name="안전관리비" localSheetId="1">#REF!</definedName>
    <definedName name="안전관리비">#REF!</definedName>
    <definedName name="압량" localSheetId="0">BlankMacro1</definedName>
    <definedName name="압량" localSheetId="1">BlankMacro1</definedName>
    <definedName name="압량">BlankMacro1</definedName>
    <definedName name="압량1" localSheetId="0">BlankMacro1</definedName>
    <definedName name="압량1" localSheetId="1">BlankMacro1</definedName>
    <definedName name="압량1">BlankMacro1</definedName>
    <definedName name="압량초등" localSheetId="0">BlankMacro1</definedName>
    <definedName name="압량초등" localSheetId="1">BlankMacro1</definedName>
    <definedName name="압량초등">BlankMacro1</definedName>
    <definedName name="야">#N/A</definedName>
    <definedName name="약" localSheetId="0">#REF!</definedName>
    <definedName name="약" localSheetId="1">#REF!</definedName>
    <definedName name="약">#REF!</definedName>
    <definedName name="어">#N/A</definedName>
    <definedName name="역">#N/A</definedName>
    <definedName name="연면적" localSheetId="0">#REF!</definedName>
    <definedName name="연면적">#REF!</definedName>
    <definedName name="영">#N/A</definedName>
    <definedName name="영상산업">#N/A</definedName>
    <definedName name="영양고" localSheetId="0">BlankMacro1</definedName>
    <definedName name="영양고" localSheetId="1">BlankMacro1</definedName>
    <definedName name="영양고">BlankMacro1</definedName>
    <definedName name="왕" localSheetId="0">[26]내역서!#REF!</definedName>
    <definedName name="왕" localSheetId="1">[26]내역서!#REF!</definedName>
    <definedName name="왕">[26]내역서!#REF!</definedName>
    <definedName name="왜" localSheetId="0">BlankMacro1</definedName>
    <definedName name="왜" localSheetId="1">BlankMacro1</definedName>
    <definedName name="왜">BlankMacro1</definedName>
    <definedName name="왜관" localSheetId="0">BlankMacro1</definedName>
    <definedName name="왜관" localSheetId="1">BlankMacro1</definedName>
    <definedName name="왜관">BlankMacro1</definedName>
    <definedName name="왜관초등" localSheetId="0">BlankMacro1</definedName>
    <definedName name="왜관초등" localSheetId="1">BlankMacro1</definedName>
    <definedName name="왜관초등">BlankMacro1</definedName>
    <definedName name="요율" localSheetId="0">#REF!</definedName>
    <definedName name="요율">#REF!</definedName>
    <definedName name="요율인쇄" localSheetId="0">#REF!</definedName>
    <definedName name="요율인쇄">#REF!</definedName>
    <definedName name="원" localSheetId="0">#REF!</definedName>
    <definedName name="원" localSheetId="1">#REF!</definedName>
    <definedName name="원">#REF!</definedName>
    <definedName name="원_가_계_산_서" localSheetId="0">#REF!</definedName>
    <definedName name="원_가_계_산_서" localSheetId="1">#REF!</definedName>
    <definedName name="원_가_계_산_서">#REF!</definedName>
    <definedName name="원가" localSheetId="0">BlankMacro1</definedName>
    <definedName name="원가" localSheetId="1">BlankMacro1</definedName>
    <definedName name="원가">BlankMacro1</definedName>
    <definedName name="원가1" localSheetId="0">BlankMacro1</definedName>
    <definedName name="원가1" localSheetId="1">BlankMacro1</definedName>
    <definedName name="원가1">BlankMacro1</definedName>
    <definedName name="원가3" localSheetId="0">BlankMacro1</definedName>
    <definedName name="원가3" localSheetId="1">BlankMacro1</definedName>
    <definedName name="원가3">BlankMacro1</definedName>
    <definedName name="원가계산">#N/A</definedName>
    <definedName name="이">#N/A</definedName>
    <definedName name="이윤" localSheetId="0">#REF!</definedName>
    <definedName name="이윤" localSheetId="1">#REF!</definedName>
    <definedName name="이윤">#REF!</definedName>
    <definedName name="이지형">#N/A</definedName>
    <definedName name="이진녕">#N/A</definedName>
    <definedName name="인건비" localSheetId="0">#REF!</definedName>
    <definedName name="인건비" localSheetId="1">#REF!</definedName>
    <definedName name="인건비">#REF!</definedName>
    <definedName name="인공" localSheetId="0">#REF!</definedName>
    <definedName name="인공">#REF!</definedName>
    <definedName name="인상익" localSheetId="0">BlankMacro1</definedName>
    <definedName name="인상익" localSheetId="1">BlankMacro1</definedName>
    <definedName name="인상익">BlankMacro1</definedName>
    <definedName name="일">#N/A</definedName>
    <definedName name="일반관리비" localSheetId="0">#REF!</definedName>
    <definedName name="일반관리비" localSheetId="1">#REF!</definedName>
    <definedName name="일반관리비">#REF!</definedName>
    <definedName name="일위" localSheetId="0">#REF!,#REF!</definedName>
    <definedName name="일위" localSheetId="1">#REF!,#REF!</definedName>
    <definedName name="일위">#REF!,#REF!</definedName>
    <definedName name="일위단가">[27]일위단가!$A$3:$K$89</definedName>
    <definedName name="일위대가목록" localSheetId="0">BlankMacro1</definedName>
    <definedName name="일위대가목록" localSheetId="1">BlankMacro1</definedName>
    <definedName name="일위대가목록">BlankMacro1</definedName>
    <definedName name="일위목록" localSheetId="0">BlankMacro1</definedName>
    <definedName name="일위목록" localSheetId="1">BlankMacro1</definedName>
    <definedName name="일위목록">BlankMacro1</definedName>
    <definedName name="일위샘플" localSheetId="0">BlankMacro1</definedName>
    <definedName name="일위샘플" localSheetId="1">BlankMacro1</definedName>
    <definedName name="일위샘플">BlankMacro1</definedName>
    <definedName name="입찰내역" localSheetId="0">#REF!</definedName>
    <definedName name="입찰내역">#REF!</definedName>
    <definedName name="ㅈ" localSheetId="0">BlankMacro1</definedName>
    <definedName name="ㅈ" localSheetId="1">BlankMacro1</definedName>
    <definedName name="ㅈ">BlankMacro1</definedName>
    <definedName name="ㅈㅈ">#N/A</definedName>
    <definedName name="자" localSheetId="0">BlankMacro1</definedName>
    <definedName name="자" localSheetId="1">BlankMacro1</definedName>
    <definedName name="자">BlankMacro1</definedName>
    <definedName name="자동제어1차공량산출" localSheetId="0">BlankMacro1</definedName>
    <definedName name="자동제어1차공량산출" localSheetId="1">BlankMacro1</definedName>
    <definedName name="자동제어1차공량산출">BlankMacro1</definedName>
    <definedName name="자재">[28]내역서1!$G$60</definedName>
    <definedName name="잔액" localSheetId="0">#REF!</definedName>
    <definedName name="잔액" localSheetId="1">#REF!</definedName>
    <definedName name="잔액">#REF!</definedName>
    <definedName name="재료비" localSheetId="0">#REF!</definedName>
    <definedName name="재료비" localSheetId="1">#REF!</definedName>
    <definedName name="재료비">#REF!</definedName>
    <definedName name="재료비1" localSheetId="0">#REF!</definedName>
    <definedName name="재료비1" localSheetId="1">#REF!</definedName>
    <definedName name="재료비1">#REF!</definedName>
    <definedName name="재료비2" localSheetId="0">#REF!</definedName>
    <definedName name="재료비2" localSheetId="1">#REF!</definedName>
    <definedName name="재료비2">#REF!</definedName>
    <definedName name="재료비3" localSheetId="0">#REF!</definedName>
    <definedName name="재료비3" localSheetId="1">#REF!</definedName>
    <definedName name="재료비3">#REF!</definedName>
    <definedName name="재료비합계" localSheetId="0">#REF!</definedName>
    <definedName name="재료비합계" localSheetId="1">#REF!</definedName>
    <definedName name="재료비합계">#REF!</definedName>
    <definedName name="쟁료비" localSheetId="0">[29]건축내역!#REF!</definedName>
    <definedName name="쟁료비">[29]건축내역!#REF!</definedName>
    <definedName name="저기" localSheetId="0">BlankMacro1</definedName>
    <definedName name="저기" localSheetId="1">BlankMacro1</definedName>
    <definedName name="저기">BlankMacro1</definedName>
    <definedName name="전관방송공량" localSheetId="0">[20]총괄표!#REF!</definedName>
    <definedName name="전관방송공량" localSheetId="1">[20]총괄표!#REF!</definedName>
    <definedName name="전관방송공량">[20]총괄표!#REF!</definedName>
    <definedName name="전기">#N/A</definedName>
    <definedName name="전기내역" localSheetId="0">BlankMacro1</definedName>
    <definedName name="전기내역" localSheetId="1">BlankMacro1</definedName>
    <definedName name="전기내역">BlankMacro1</definedName>
    <definedName name="전기내역1" localSheetId="0">BlankMacro1</definedName>
    <definedName name="전기내역1" localSheetId="1">BlankMacro1</definedName>
    <definedName name="전기내역1">BlankMacro1</definedName>
    <definedName name="전기변경1" localSheetId="0">BlankMacro1</definedName>
    <definedName name="전기변경1" localSheetId="1">BlankMacro1</definedName>
    <definedName name="전기변경1">BlankMacro1</definedName>
    <definedName name="전기변경3" localSheetId="0">BlankMacro1</definedName>
    <definedName name="전기변경3" localSheetId="1">BlankMacro1</definedName>
    <definedName name="전기변경3">BlankMacro1</definedName>
    <definedName name="전기재료관" localSheetId="0">#REF!</definedName>
    <definedName name="전기재료관">#REF!</definedName>
    <definedName name="전력간선" localSheetId="0">BlankMacro1</definedName>
    <definedName name="전력간선" localSheetId="1">BlankMacro1</definedName>
    <definedName name="전력간선">BlankMacro1</definedName>
    <definedName name="점수표" localSheetId="0">#REF!</definedName>
    <definedName name="점수표">#REF!</definedName>
    <definedName name="정상재" localSheetId="0">전기</definedName>
    <definedName name="정상재" localSheetId="1">전기</definedName>
    <definedName name="정상재">전기</definedName>
    <definedName name="제일안과병원" localSheetId="0">#REF!</definedName>
    <definedName name="제일안과병원">#REF!</definedName>
    <definedName name="제잡비" localSheetId="0">#REF!</definedName>
    <definedName name="제잡비">#REF!</definedName>
    <definedName name="중강당내역서" localSheetId="0">'[20]중강당 내역'!#REF!</definedName>
    <definedName name="중강당내역서" localSheetId="1">'[20]중강당 내역'!#REF!</definedName>
    <definedName name="중강당내역서">'[20]중강당 내역'!#REF!</definedName>
    <definedName name="중강딩공량">[30]내역서1!$G$40</definedName>
    <definedName name="지원" localSheetId="0">BlankMacro1</definedName>
    <definedName name="지원" localSheetId="1">BlankMacro1</definedName>
    <definedName name="지원">BlankMacro1</definedName>
    <definedName name="지원앱" localSheetId="0">BlankMacro1</definedName>
    <definedName name="지원앱" localSheetId="1">BlankMacro1</definedName>
    <definedName name="지원앱">BlankMacro1</definedName>
    <definedName name="직접경비" localSheetId="0">#REF!</definedName>
    <definedName name="직접경비" localSheetId="1">#REF!</definedName>
    <definedName name="직접경비">#REF!</definedName>
    <definedName name="직접노무비" localSheetId="0">#REF!</definedName>
    <definedName name="직접노무비" localSheetId="1">#REF!</definedName>
    <definedName name="직접노무비">#REF!</definedName>
    <definedName name="진성" localSheetId="0">BlankMacro1</definedName>
    <definedName name="진성" localSheetId="1">BlankMacro1</definedName>
    <definedName name="진성">BlankMacro1</definedName>
    <definedName name="진성초등" localSheetId="0">BlankMacro1</definedName>
    <definedName name="진성초등" localSheetId="1">BlankMacro1</definedName>
    <definedName name="진성초등">BlankMacro1</definedName>
    <definedName name="집">#N/A</definedName>
    <definedName name="집계">#N/A</definedName>
    <definedName name="집계1" localSheetId="0">#REF!</definedName>
    <definedName name="집계1">#REF!</definedName>
    <definedName name="집계2">#N/A</definedName>
    <definedName name="집계서" localSheetId="0">BlankMacro1</definedName>
    <definedName name="집계서" localSheetId="1">BlankMacro1</definedName>
    <definedName name="집계서">BlankMacro1</definedName>
    <definedName name="집계표" localSheetId="0">BlankMacro1</definedName>
    <definedName name="집계표" localSheetId="1">BlankMacro1</definedName>
    <definedName name="집계표">BlankMacro1</definedName>
    <definedName name="집계표2" localSheetId="0">집</definedName>
    <definedName name="집계표2" localSheetId="1">집</definedName>
    <definedName name="집계표2">집</definedName>
    <definedName name="짱" localSheetId="0">[31]내역서!#REF!</definedName>
    <definedName name="짱" localSheetId="1">[31]내역서!#REF!</definedName>
    <definedName name="짱">[31]내역서!#REF!</definedName>
    <definedName name="차" localSheetId="0">BlankMacro1</definedName>
    <definedName name="차" localSheetId="1">BlankMacro1</definedName>
    <definedName name="차">BlankMacro1</definedName>
    <definedName name="총" localSheetId="0">BlankMacro1</definedName>
    <definedName name="총" localSheetId="1">BlankMacro1</definedName>
    <definedName name="총">BlankMacro1</definedName>
    <definedName name="총_원_가" localSheetId="0">[32]손익분석!#REF!</definedName>
    <definedName name="총_원_가" localSheetId="1">[32]손익분석!#REF!</definedName>
    <definedName name="총_원_가">[32]손익분석!#REF!</definedName>
    <definedName name="총괄" localSheetId="0">#REF!</definedName>
    <definedName name="총괄">#REF!</definedName>
    <definedName name="총괄표" localSheetId="0">#REF!</definedName>
    <definedName name="총괄표">#REF!</definedName>
    <definedName name="총원가" localSheetId="0">#REF!</definedName>
    <definedName name="총원가" localSheetId="1">#REF!</definedName>
    <definedName name="총원가">#REF!</definedName>
    <definedName name="총집계" localSheetId="0">BlankMacro1</definedName>
    <definedName name="총집계" localSheetId="1">BlankMacro1</definedName>
    <definedName name="총집계">BlankMacro1</definedName>
    <definedName name="총토탈" localSheetId="0">#REF!</definedName>
    <definedName name="총토탈">#REF!</definedName>
    <definedName name="총토탈1" localSheetId="0">#REF!</definedName>
    <definedName name="총토탈1">#REF!</definedName>
    <definedName name="총토탈2" localSheetId="0">#REF!</definedName>
    <definedName name="총토탈2">#REF!</definedName>
    <definedName name="최명준" localSheetId="0">상그림</definedName>
    <definedName name="최명준" localSheetId="1">상그림</definedName>
    <definedName name="최명준">상그림</definedName>
    <definedName name="치" localSheetId="0">[0]!집</definedName>
    <definedName name="치" localSheetId="1">[0]!집</definedName>
    <definedName name="치">[0]!집</definedName>
    <definedName name="ㅋㅋ" localSheetId="0">BlankMacro1</definedName>
    <definedName name="ㅋㅋ" localSheetId="1">BlankMacro1</definedName>
    <definedName name="ㅋㅋ">BlankMacro1</definedName>
    <definedName name="템플리트모듈1" localSheetId="0">BlankMacro1</definedName>
    <definedName name="템플리트모듈1" localSheetId="1">BlankMacro1</definedName>
    <definedName name="템플리트모듈1">BlankMacro1</definedName>
    <definedName name="템플리트모듈2" localSheetId="0">BlankMacro1</definedName>
    <definedName name="템플리트모듈2" localSheetId="1">BlankMacro1</definedName>
    <definedName name="템플리트모듈2">BlankMacro1</definedName>
    <definedName name="템플리트모듈3" localSheetId="0">BlankMacro1</definedName>
    <definedName name="템플리트모듈3" localSheetId="1">BlankMacro1</definedName>
    <definedName name="템플리트모듈3">BlankMacro1</definedName>
    <definedName name="템플리트모듈4" localSheetId="0">BlankMacro1</definedName>
    <definedName name="템플리트모듈4" localSheetId="1">BlankMacro1</definedName>
    <definedName name="템플리트모듈4">BlankMacro1</definedName>
    <definedName name="템플리트모듈5" localSheetId="0">BlankMacro1</definedName>
    <definedName name="템플리트모듈5" localSheetId="1">BlankMacro1</definedName>
    <definedName name="템플리트모듈5">BlankMacro1</definedName>
    <definedName name="템플리트모듈6" localSheetId="0">BlankMacro1</definedName>
    <definedName name="템플리트모듈6" localSheetId="1">BlankMacro1</definedName>
    <definedName name="템플리트모듈6">BlankMacro1</definedName>
    <definedName name="토목내역" localSheetId="0">#REF!</definedName>
    <definedName name="토목내역">#REF!</definedName>
    <definedName name="통신" localSheetId="0">BlankMacro1</definedName>
    <definedName name="통신" localSheetId="1">BlankMacro1</definedName>
    <definedName name="통신">BlankMacro1</definedName>
    <definedName name="통신일위대가" localSheetId="0">BlankMacro1</definedName>
    <definedName name="통신일위대가" localSheetId="1">BlankMacro1</definedName>
    <definedName name="통신일위대가">BlankMacro1</definedName>
    <definedName name="통신집계" localSheetId="0">BlankMacro1</definedName>
    <definedName name="통신집계" localSheetId="1">BlankMacro1</definedName>
    <definedName name="통신집계">BlankMacro1</definedName>
    <definedName name="파" localSheetId="0">'[33]인건-측정'!#REF!</definedName>
    <definedName name="파" localSheetId="1">'[33]인건-측정'!#REF!</definedName>
    <definedName name="파">'[33]인건-측정'!#REF!</definedName>
    <definedName name="펴끼물" localSheetId="0">길</definedName>
    <definedName name="펴끼물" localSheetId="1">길</definedName>
    <definedName name="펴끼물">길</definedName>
    <definedName name="폐기물내역서">#N/A</definedName>
    <definedName name="폐기물집계표" localSheetId="0">집</definedName>
    <definedName name="폐기물집계표" localSheetId="1">집</definedName>
    <definedName name="폐기물집계표">집</definedName>
    <definedName name="품위내역서" localSheetId="0">BlankMacro1</definedName>
    <definedName name="품위내역서" localSheetId="1">BlankMacro1</definedName>
    <definedName name="품위내역서">BlankMacro1</definedName>
    <definedName name="ㅎ" localSheetId="0">ㅔ</definedName>
    <definedName name="ㅎ" localSheetId="1">ㅔ</definedName>
    <definedName name="ㅎ">ㅔ</definedName>
    <definedName name="ㅎ호" localSheetId="0">집계2</definedName>
    <definedName name="ㅎ호" localSheetId="1">집계2</definedName>
    <definedName name="ㅎ호">집계2</definedName>
    <definedName name="하">#N/A</definedName>
    <definedName name="하나" localSheetId="0">BlankMacro1</definedName>
    <definedName name="하나" localSheetId="1">BlankMacro1</definedName>
    <definedName name="하나">BlankMacro1</definedName>
    <definedName name="하나2" localSheetId="0">BlankMacro1</definedName>
    <definedName name="하나2" localSheetId="1">BlankMacro1</definedName>
    <definedName name="하나2">BlankMacro1</definedName>
    <definedName name="하자">#N/A</definedName>
    <definedName name="하히" localSheetId="0">BlankMacro1</definedName>
    <definedName name="하히" localSheetId="1">BlankMacro1</definedName>
    <definedName name="하히">BlankMacro1</definedName>
    <definedName name="한전수탁비" localSheetId="0">#REF!</definedName>
    <definedName name="한전수탁비" localSheetId="1">#REF!</definedName>
    <definedName name="한전수탁비">#REF!</definedName>
    <definedName name="합계" localSheetId="0">#REF!</definedName>
    <definedName name="합계" localSheetId="1">#REF!</definedName>
    <definedName name="합계">#REF!</definedName>
    <definedName name="합계1" localSheetId="0">#REF!</definedName>
    <definedName name="합계1" localSheetId="1">#REF!</definedName>
    <definedName name="합계1">#REF!</definedName>
    <definedName name="합계2" localSheetId="0">#REF!</definedName>
    <definedName name="합계2" localSheetId="1">#REF!</definedName>
    <definedName name="합계2">#REF!</definedName>
    <definedName name="합계3" localSheetId="0">#REF!</definedName>
    <definedName name="합계3" localSheetId="1">#REF!</definedName>
    <definedName name="합계3">#REF!</definedName>
    <definedName name="헐">#N/A</definedName>
    <definedName name="현흥" localSheetId="0">BlankMacro1</definedName>
    <definedName name="현흥" localSheetId="1">BlankMacro1</definedName>
    <definedName name="현흥">BlankMacro1</definedName>
    <definedName name="현흥초" localSheetId="0">BlankMacro1</definedName>
    <definedName name="현흥초" localSheetId="1">BlankMacro1</definedName>
    <definedName name="현흥초">BlankMacro1</definedName>
    <definedName name="현흥초등" localSheetId="0">BlankMacro1</definedName>
    <definedName name="현흥초등" localSheetId="1">BlankMacro1</definedName>
    <definedName name="현흥초등">BlankMacro1</definedName>
    <definedName name="호라" localSheetId="0">BlankMacro1</definedName>
    <definedName name="호라" localSheetId="1">BlankMacro1</definedName>
    <definedName name="호라">BlankMacro1</definedName>
    <definedName name="호랑이" localSheetId="0">삼삼</definedName>
    <definedName name="호랑이" localSheetId="1">삼삼</definedName>
    <definedName name="호랑이">삼삼</definedName>
    <definedName name="호지니">[34]!Macro12</definedName>
    <definedName name="호하" localSheetId="0">BlankMacro1</definedName>
    <definedName name="호하" localSheetId="1">BlankMacro1</definedName>
    <definedName name="호하">BlankMacro1</definedName>
    <definedName name="호호" localSheetId="0">BlankMacro1</definedName>
    <definedName name="호호" localSheetId="1">BlankMacro1</definedName>
    <definedName name="호호">BlankMacro1</definedName>
    <definedName name="ㅏ" localSheetId="0">상그림</definedName>
    <definedName name="ㅏ" localSheetId="1">상그림</definedName>
    <definedName name="ㅏ">상그림</definedName>
    <definedName name="ㅏㅏ" localSheetId="0">BlankMacro1</definedName>
    <definedName name="ㅏㅏ" localSheetId="1">BlankMacro1</definedName>
    <definedName name="ㅏㅏ">BlankMacro1</definedName>
    <definedName name="ㅐ">#N/A</definedName>
    <definedName name="ㅐㅐ" localSheetId="0">BlankMacro1</definedName>
    <definedName name="ㅐㅐ" localSheetId="1">BlankMacro1</definedName>
    <definedName name="ㅐㅐ">BlankMacro1</definedName>
    <definedName name="ㅑ">#N/A</definedName>
    <definedName name="ㅔ">#N/A</definedName>
    <definedName name="ㅕ168" localSheetId="0">#REF!</definedName>
    <definedName name="ㅕ168" localSheetId="1">#REF!</definedName>
    <definedName name="ㅕ168">#REF!</definedName>
    <definedName name="ㅗ" localSheetId="0">BlankMacro1</definedName>
    <definedName name="ㅗ" localSheetId="1">BlankMacro1</definedName>
    <definedName name="ㅗ">BlankMacro1</definedName>
    <definedName name="ㅛ" localSheetId="0">BlankMacro1</definedName>
    <definedName name="ㅛ" localSheetId="1">BlankMacro1</definedName>
    <definedName name="ㅛ">BlankMacro1</definedName>
    <definedName name="ㅛㅕ" localSheetId="0">BlankMacro1</definedName>
    <definedName name="ㅛㅕ" localSheetId="1">BlankMacro1</definedName>
    <definedName name="ㅛㅕ">BlankMacro1</definedName>
    <definedName name="ㅜㅜ" localSheetId="0">BlankMacro1</definedName>
    <definedName name="ㅜㅜ" localSheetId="1">BlankMacro1</definedName>
    <definedName name="ㅜㅜ">BlankMacro1</definedName>
    <definedName name="ㅠ" localSheetId="0">BlankMacro1</definedName>
    <definedName name="ㅠ" localSheetId="1">BlankMacro1</definedName>
    <definedName name="ㅠ">BlankMacro1</definedName>
    <definedName name="ㅠ61" localSheetId="0">#REF!</definedName>
    <definedName name="ㅠ61" localSheetId="1">#REF!</definedName>
    <definedName name="ㅠ61">#REF!</definedName>
    <definedName name="ㅡ">#N/A</definedName>
    <definedName name="ㅣㅎ" localSheetId="0">BlankMacro1</definedName>
    <definedName name="ㅣㅎ" localSheetId="1">BlankMacro1</definedName>
    <definedName name="ㅣㅎ">BlankMacro1</definedName>
    <definedName name="ㅣㅣ" localSheetId="0">BlankMacro1</definedName>
    <definedName name="ㅣㅣ" localSheetId="1">BlankMacro1</definedName>
    <definedName name="ㅣㅣ">BlankMacro1</definedName>
  </definedNames>
  <calcPr calcId="125725" iterate="1"/>
</workbook>
</file>

<file path=xl/calcChain.xml><?xml version="1.0" encoding="utf-8"?>
<calcChain xmlns="http://schemas.openxmlformats.org/spreadsheetml/2006/main">
  <c r="D29" i="10"/>
  <c r="G13" i="11"/>
  <c r="G34" i="8" l="1"/>
  <c r="H34" s="1"/>
  <c r="I34"/>
  <c r="J34" s="1"/>
  <c r="AL34"/>
  <c r="AL33"/>
  <c r="AL32"/>
  <c r="AL31"/>
  <c r="J104" i="7"/>
  <c r="H104"/>
  <c r="AL104"/>
  <c r="L84"/>
  <c r="AB84" s="1"/>
  <c r="K84"/>
  <c r="R84"/>
  <c r="S84"/>
  <c r="T84"/>
  <c r="U84"/>
  <c r="V84"/>
  <c r="W84"/>
  <c r="X84"/>
  <c r="Y84"/>
  <c r="Z84"/>
  <c r="AA84"/>
  <c r="AC84"/>
  <c r="AD84"/>
  <c r="AE84"/>
  <c r="AF84"/>
  <c r="AG84"/>
  <c r="AH84"/>
  <c r="AI84"/>
  <c r="AJ84"/>
  <c r="AK84"/>
  <c r="L83"/>
  <c r="AB83" s="1"/>
  <c r="K83"/>
  <c r="R83"/>
  <c r="S83"/>
  <c r="T83"/>
  <c r="U83"/>
  <c r="V83"/>
  <c r="W83"/>
  <c r="X83"/>
  <c r="Y83"/>
  <c r="Z83"/>
  <c r="AA83"/>
  <c r="AC83"/>
  <c r="AD83"/>
  <c r="AE83"/>
  <c r="AF83"/>
  <c r="AG83"/>
  <c r="AH83"/>
  <c r="AI83"/>
  <c r="AJ83"/>
  <c r="AK83"/>
  <c r="L82"/>
  <c r="AB82" s="1"/>
  <c r="R82"/>
  <c r="S82"/>
  <c r="T82"/>
  <c r="U82"/>
  <c r="V82"/>
  <c r="W82"/>
  <c r="X82"/>
  <c r="Y82"/>
  <c r="Z82"/>
  <c r="AA82"/>
  <c r="AC82"/>
  <c r="AD82"/>
  <c r="AE82"/>
  <c r="AF82"/>
  <c r="AG82"/>
  <c r="AH82"/>
  <c r="AI82"/>
  <c r="AJ82"/>
  <c r="AK82"/>
  <c r="K81"/>
  <c r="R81"/>
  <c r="R104" s="1"/>
  <c r="R34" i="8" s="1"/>
  <c r="S81" i="7"/>
  <c r="S104" s="1"/>
  <c r="S34" i="8" s="1"/>
  <c r="T81" i="7"/>
  <c r="U81"/>
  <c r="V81"/>
  <c r="V104" s="1"/>
  <c r="V34" i="8" s="1"/>
  <c r="W81" i="7"/>
  <c r="X81"/>
  <c r="X104" s="1"/>
  <c r="X34" i="8" s="1"/>
  <c r="Y81" i="7"/>
  <c r="Y104" s="1"/>
  <c r="Y34" i="8" s="1"/>
  <c r="Z81" i="7"/>
  <c r="Z104" s="1"/>
  <c r="Z34" i="8" s="1"/>
  <c r="AA81" i="7"/>
  <c r="AC81"/>
  <c r="AD81"/>
  <c r="AE81"/>
  <c r="AE104" s="1"/>
  <c r="AE34" i="8" s="1"/>
  <c r="AF81" i="7"/>
  <c r="AG81"/>
  <c r="AH81"/>
  <c r="AI81"/>
  <c r="AI104" s="1"/>
  <c r="AI34" i="8" s="1"/>
  <c r="AJ81" i="7"/>
  <c r="AK81"/>
  <c r="F79"/>
  <c r="E33" i="8" s="1"/>
  <c r="F33" s="1"/>
  <c r="X79" i="7"/>
  <c r="X33" i="8" s="1"/>
  <c r="AL79" i="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R56"/>
  <c r="S56"/>
  <c r="T56"/>
  <c r="T79" s="1"/>
  <c r="T33" i="8" s="1"/>
  <c r="U56" i="7"/>
  <c r="U79" s="1"/>
  <c r="U33" i="8" s="1"/>
  <c r="V56" i="7"/>
  <c r="W56"/>
  <c r="X56"/>
  <c r="Y56"/>
  <c r="Z56"/>
  <c r="Z79" s="1"/>
  <c r="Z33" i="8" s="1"/>
  <c r="AA56" i="7"/>
  <c r="AB56"/>
  <c r="AB79" s="1"/>
  <c r="AB33" i="8" s="1"/>
  <c r="AC56" i="7"/>
  <c r="AD56"/>
  <c r="AE56"/>
  <c r="AF56"/>
  <c r="AF79" s="1"/>
  <c r="AF33" i="8" s="1"/>
  <c r="AG56" i="7"/>
  <c r="AH56"/>
  <c r="AI56"/>
  <c r="AJ56"/>
  <c r="AJ79" s="1"/>
  <c r="AJ33" i="8" s="1"/>
  <c r="AK56" i="7"/>
  <c r="AL54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K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K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S33"/>
  <c r="S54" s="1"/>
  <c r="S32" i="8" s="1"/>
  <c r="T33" i="7"/>
  <c r="U33"/>
  <c r="V33"/>
  <c r="W33"/>
  <c r="W54" s="1"/>
  <c r="W32" i="8" s="1"/>
  <c r="X33" i="7"/>
  <c r="Y33"/>
  <c r="Z33"/>
  <c r="AA33"/>
  <c r="AA54" s="1"/>
  <c r="AA32" i="8" s="1"/>
  <c r="AB33" i="7"/>
  <c r="AC33"/>
  <c r="AD33"/>
  <c r="AE33"/>
  <c r="AE54" s="1"/>
  <c r="AE32" i="8" s="1"/>
  <c r="AF33" i="7"/>
  <c r="AG33"/>
  <c r="AH33"/>
  <c r="AI33"/>
  <c r="AI54" s="1"/>
  <c r="AI32" i="8" s="1"/>
  <c r="AJ33" i="7"/>
  <c r="AK33"/>
  <c r="S32"/>
  <c r="T32"/>
  <c r="T54" s="1"/>
  <c r="T32" i="8" s="1"/>
  <c r="U32" i="7"/>
  <c r="V32"/>
  <c r="W32"/>
  <c r="X32"/>
  <c r="X54" s="1"/>
  <c r="X32" i="8" s="1"/>
  <c r="Y32" i="7"/>
  <c r="Z32"/>
  <c r="AA32"/>
  <c r="AB32"/>
  <c r="AB54" s="1"/>
  <c r="AB32" i="8" s="1"/>
  <c r="AC32" i="7"/>
  <c r="AD32"/>
  <c r="AE32"/>
  <c r="AF32"/>
  <c r="AF54" s="1"/>
  <c r="AF32" i="8" s="1"/>
  <c r="AG32" i="7"/>
  <c r="AH32"/>
  <c r="AI32"/>
  <c r="AJ32"/>
  <c r="AJ54" s="1"/>
  <c r="AJ32" i="8" s="1"/>
  <c r="AK32" i="7"/>
  <c r="J29"/>
  <c r="I31" i="8" s="1"/>
  <c r="J31" s="1"/>
  <c r="F29" i="7"/>
  <c r="E31" i="8" s="1"/>
  <c r="F31" s="1"/>
  <c r="Y29" i="7"/>
  <c r="Y31" i="8" s="1"/>
  <c r="AL29" i="7"/>
  <c r="R6"/>
  <c r="R29" s="1"/>
  <c r="R31" i="8" s="1"/>
  <c r="S6" i="7"/>
  <c r="S29" s="1"/>
  <c r="S31" i="8" s="1"/>
  <c r="T6" i="7"/>
  <c r="T29" s="1"/>
  <c r="T31" i="8" s="1"/>
  <c r="U6" i="7"/>
  <c r="U29" s="1"/>
  <c r="U31" i="8" s="1"/>
  <c r="V6" i="7"/>
  <c r="V29" s="1"/>
  <c r="V31" i="8" s="1"/>
  <c r="W6" i="7"/>
  <c r="W29" s="1"/>
  <c r="W31" i="8" s="1"/>
  <c r="X6" i="7"/>
  <c r="X29" s="1"/>
  <c r="X31" i="8" s="1"/>
  <c r="Y6" i="7"/>
  <c r="Z6"/>
  <c r="Z29" s="1"/>
  <c r="Z31" i="8" s="1"/>
  <c r="AA6" i="7"/>
  <c r="AA29" s="1"/>
  <c r="AA31" i="8" s="1"/>
  <c r="AB6" i="7"/>
  <c r="AB29" s="1"/>
  <c r="AB31" i="8" s="1"/>
  <c r="AC6" i="7"/>
  <c r="AC29" s="1"/>
  <c r="AC31" i="8" s="1"/>
  <c r="AD6" i="7"/>
  <c r="AD29" s="1"/>
  <c r="AD31" i="8" s="1"/>
  <c r="AE6" i="7"/>
  <c r="AE29" s="1"/>
  <c r="AE31" i="8" s="1"/>
  <c r="AF6" i="7"/>
  <c r="AF29" s="1"/>
  <c r="AF31" i="8" s="1"/>
  <c r="AG6" i="7"/>
  <c r="AG29" s="1"/>
  <c r="AG31" i="8" s="1"/>
  <c r="AH6" i="7"/>
  <c r="AH29" s="1"/>
  <c r="AH31" i="8" s="1"/>
  <c r="AI6" i="7"/>
  <c r="AI29" s="1"/>
  <c r="AI31" i="8" s="1"/>
  <c r="AJ6" i="7"/>
  <c r="AJ29" s="1"/>
  <c r="AJ31" i="8" s="1"/>
  <c r="AK6" i="7"/>
  <c r="AK29" s="1"/>
  <c r="AK31" i="8" s="1"/>
  <c r="AK104" i="7" l="1"/>
  <c r="AK34" i="8" s="1"/>
  <c r="AC104" i="7"/>
  <c r="AC34" i="8" s="1"/>
  <c r="T104" i="7"/>
  <c r="T34" i="8" s="1"/>
  <c r="AG104" i="7"/>
  <c r="AG34" i="8" s="1"/>
  <c r="AH104" i="7"/>
  <c r="AH34" i="8" s="1"/>
  <c r="AD104" i="7"/>
  <c r="AD34" i="8" s="1"/>
  <c r="U104" i="7"/>
  <c r="U34" i="8" s="1"/>
  <c r="S79" i="7"/>
  <c r="S33" i="8" s="1"/>
  <c r="R79" i="7"/>
  <c r="R33" i="8" s="1"/>
  <c r="Y79" i="7"/>
  <c r="Y33" i="8" s="1"/>
  <c r="AH54" i="7"/>
  <c r="AH32" i="8" s="1"/>
  <c r="Z54" i="7"/>
  <c r="Z32" i="8" s="1"/>
  <c r="Z54" s="1"/>
  <c r="Z5" s="1"/>
  <c r="Z29" s="1"/>
  <c r="Y54" i="7"/>
  <c r="Y32" i="8" s="1"/>
  <c r="AD54" i="7"/>
  <c r="AD32" i="8" s="1"/>
  <c r="V54" i="7"/>
  <c r="V32" i="8" s="1"/>
  <c r="AK54" i="7"/>
  <c r="AK32" i="8" s="1"/>
  <c r="AG54" i="7"/>
  <c r="AG32" i="8" s="1"/>
  <c r="AC54" i="7"/>
  <c r="AC32" i="8" s="1"/>
  <c r="AC54" s="1"/>
  <c r="AC5" s="1"/>
  <c r="AC29" s="1"/>
  <c r="U54" i="7"/>
  <c r="U32" i="8" s="1"/>
  <c r="U54" s="1"/>
  <c r="U5" s="1"/>
  <c r="U29" s="1"/>
  <c r="AL54"/>
  <c r="AL5" s="1"/>
  <c r="AL29" s="1"/>
  <c r="AH79" i="7"/>
  <c r="AH33" i="8" s="1"/>
  <c r="AD79" i="7"/>
  <c r="AD33" i="8" s="1"/>
  <c r="V79" i="7"/>
  <c r="V33" i="8" s="1"/>
  <c r="F104" i="7"/>
  <c r="L104" s="1"/>
  <c r="AI79"/>
  <c r="AI33" i="8" s="1"/>
  <c r="AI54" s="1"/>
  <c r="AI5" s="1"/>
  <c r="AI29" s="1"/>
  <c r="AE79" i="7"/>
  <c r="AE33" i="8" s="1"/>
  <c r="AE54" s="1"/>
  <c r="AE5" s="1"/>
  <c r="AE29" s="1"/>
  <c r="AA79" i="7"/>
  <c r="AA33" i="8" s="1"/>
  <c r="W79" i="7"/>
  <c r="W33" i="8" s="1"/>
  <c r="AK79" i="7"/>
  <c r="AK33" i="8" s="1"/>
  <c r="AG79" i="7"/>
  <c r="AG33" i="8" s="1"/>
  <c r="AC79" i="7"/>
  <c r="AC33" i="8" s="1"/>
  <c r="AJ104" i="7"/>
  <c r="AJ34" i="8" s="1"/>
  <c r="AF104" i="7"/>
  <c r="AF34" i="8" s="1"/>
  <c r="AF54" s="1"/>
  <c r="AF5" s="1"/>
  <c r="AF29" s="1"/>
  <c r="AA104" i="7"/>
  <c r="AA34" i="8" s="1"/>
  <c r="W104" i="7"/>
  <c r="W34" i="8" s="1"/>
  <c r="W54" s="1"/>
  <c r="W5" s="1"/>
  <c r="W29" s="1"/>
  <c r="Y54"/>
  <c r="Y5" s="1"/>
  <c r="Y29" s="1"/>
  <c r="AJ54"/>
  <c r="AJ5" s="1"/>
  <c r="AJ29" s="1"/>
  <c r="T54"/>
  <c r="T5" s="1"/>
  <c r="T29" s="1"/>
  <c r="S54"/>
  <c r="S5" s="1"/>
  <c r="S29" s="1"/>
  <c r="AD54"/>
  <c r="AD5" s="1"/>
  <c r="AD29" s="1"/>
  <c r="X54"/>
  <c r="X5" s="1"/>
  <c r="X29" s="1"/>
  <c r="L37" i="7"/>
  <c r="L81"/>
  <c r="AB81" s="1"/>
  <c r="AB104" s="1"/>
  <c r="AB34" i="8" s="1"/>
  <c r="AB54" s="1"/>
  <c r="AB5" s="1"/>
  <c r="AB29" s="1"/>
  <c r="K82" i="7"/>
  <c r="L35"/>
  <c r="L36"/>
  <c r="L57"/>
  <c r="J79"/>
  <c r="I33" i="8" s="1"/>
  <c r="K57" i="7"/>
  <c r="K35"/>
  <c r="AA54" i="8" l="1"/>
  <c r="AA5" s="1"/>
  <c r="AA29" s="1"/>
  <c r="AK54"/>
  <c r="AK5" s="1"/>
  <c r="AK29" s="1"/>
  <c r="V54"/>
  <c r="V5" s="1"/>
  <c r="V29" s="1"/>
  <c r="AG54"/>
  <c r="AG5" s="1"/>
  <c r="AG29" s="1"/>
  <c r="AH54"/>
  <c r="AH5" s="1"/>
  <c r="AH29" s="1"/>
  <c r="E34"/>
  <c r="F34" s="1"/>
  <c r="L34" s="1"/>
  <c r="J33"/>
  <c r="K34" l="1"/>
  <c r="K6" i="7"/>
  <c r="H29" l="1"/>
  <c r="L6"/>
  <c r="R34"/>
  <c r="L29" l="1"/>
  <c r="G31" i="8"/>
  <c r="K56" i="7" l="1"/>
  <c r="L38"/>
  <c r="K38"/>
  <c r="H31" i="8"/>
  <c r="K31"/>
  <c r="G12" i="11"/>
  <c r="H79" i="7" l="1"/>
  <c r="L56"/>
  <c r="L31" i="8"/>
  <c r="K32" i="7" l="1"/>
  <c r="L79"/>
  <c r="G33" i="8"/>
  <c r="R32" i="7" l="1"/>
  <c r="L32"/>
  <c r="H33" i="8"/>
  <c r="L33" s="1"/>
  <c r="K33"/>
  <c r="H54" i="7" l="1"/>
  <c r="G32" i="8" s="1"/>
  <c r="H32" s="1"/>
  <c r="K34" i="7" l="1"/>
  <c r="H54" i="8"/>
  <c r="G5" s="1"/>
  <c r="H5" s="1"/>
  <c r="H29" s="1"/>
  <c r="D9" i="10" s="1"/>
  <c r="K33" i="7"/>
  <c r="R33" l="1"/>
  <c r="R54" s="1"/>
  <c r="R32" i="8" s="1"/>
  <c r="R54" s="1"/>
  <c r="R5" s="1"/>
  <c r="R29" s="1"/>
  <c r="J54" i="7"/>
  <c r="I32" i="8" s="1"/>
  <c r="J32" s="1"/>
  <c r="J54" s="1"/>
  <c r="I5" s="1"/>
  <c r="J5" s="1"/>
  <c r="J29" s="1"/>
  <c r="D13" i="10" s="1"/>
  <c r="L33" i="7"/>
  <c r="L34"/>
  <c r="F54"/>
  <c r="D10" i="10"/>
  <c r="D11" s="1"/>
  <c r="D18"/>
  <c r="D21" s="1"/>
  <c r="D19"/>
  <c r="D14" l="1"/>
  <c r="D16"/>
  <c r="E32" i="8"/>
  <c r="L54" i="7"/>
  <c r="F32" i="8" l="1"/>
  <c r="K32"/>
  <c r="F54" l="1"/>
  <c r="L32"/>
  <c r="L54" l="1"/>
  <c r="E5"/>
  <c r="F5" l="1"/>
  <c r="K5"/>
  <c r="F29" l="1"/>
  <c r="L5"/>
  <c r="L29" l="1"/>
  <c r="D6" i="10"/>
  <c r="D8" s="1"/>
  <c r="D25" l="1"/>
  <c r="D15"/>
  <c r="D22"/>
  <c r="D26" l="1"/>
  <c r="D27" s="1"/>
  <c r="D28" l="1"/>
  <c r="D30" s="1"/>
  <c r="D31" s="1"/>
  <c r="D32" s="1"/>
  <c r="G11" i="11" s="1"/>
  <c r="G15" s="1"/>
  <c r="I7" s="1"/>
  <c r="C7" s="1"/>
</calcChain>
</file>

<file path=xl/sharedStrings.xml><?xml version="1.0" encoding="utf-8"?>
<sst xmlns="http://schemas.openxmlformats.org/spreadsheetml/2006/main" count="279" uniqueCount="167">
  <si>
    <t>단위</t>
  </si>
  <si>
    <t>비고</t>
  </si>
  <si>
    <t>M2</t>
  </si>
  <si>
    <t/>
  </si>
  <si>
    <t>M</t>
  </si>
  <si>
    <t>라인마킹</t>
  </si>
  <si>
    <t>농구-국제규격</t>
  </si>
  <si>
    <t>SET</t>
  </si>
  <si>
    <t>배구-국제규격</t>
  </si>
  <si>
    <t>배트민트-국제규격</t>
  </si>
  <si>
    <t>시스템마루틀</t>
  </si>
  <si>
    <t>23368868</t>
  </si>
  <si>
    <t>플로어링보드</t>
  </si>
  <si>
    <t>22mm, 경질단풍나무.UV도장</t>
  </si>
  <si>
    <t>23070059</t>
  </si>
  <si>
    <t>폐기물상차비</t>
  </si>
  <si>
    <t>톤</t>
  </si>
  <si>
    <t>폐기물처리비</t>
  </si>
  <si>
    <t>수  량</t>
  </si>
  <si>
    <t>재  료  비</t>
  </si>
  <si>
    <t>노  무  비</t>
  </si>
  <si>
    <t>경      비</t>
  </si>
  <si>
    <t>합      계</t>
  </si>
  <si>
    <t>단  가</t>
  </si>
  <si>
    <t>금  액</t>
  </si>
  <si>
    <t>손료요율</t>
  </si>
  <si>
    <t>손료구분</t>
  </si>
  <si>
    <t>적용구분</t>
  </si>
  <si>
    <t>합계구분</t>
  </si>
  <si>
    <t>제  1호</t>
  </si>
  <si>
    <t>건축물현장정리</t>
  </si>
  <si>
    <t>2가지이하공종,조적조의20%</t>
  </si>
  <si>
    <t>기계경비</t>
  </si>
  <si>
    <t>합  계</t>
  </si>
  <si>
    <t>제  2호</t>
  </si>
  <si>
    <t>합판깔기</t>
  </si>
  <si>
    <t>바닥,내수12MM</t>
  </si>
  <si>
    <t>01</t>
  </si>
  <si>
    <t>식</t>
  </si>
  <si>
    <t>제  3호</t>
  </si>
  <si>
    <t>후로링깔기</t>
  </si>
  <si>
    <t>바닥:경질단풍나무22MM.UV도장</t>
  </si>
  <si>
    <t>관급</t>
  </si>
  <si>
    <t>제  5호</t>
  </si>
  <si>
    <t>라왕환기형걸레받이설치</t>
  </si>
  <si>
    <t>라왕60*45,먼지받이24×24</t>
  </si>
  <si>
    <t>제  9호</t>
  </si>
  <si>
    <t>금구설치</t>
  </si>
  <si>
    <t>금구기존사용</t>
  </si>
  <si>
    <t>제 10호</t>
  </si>
  <si>
    <t>마루틀및마루널 철거</t>
  </si>
  <si>
    <t>수량</t>
  </si>
  <si>
    <t>내       역       서</t>
  </si>
  <si>
    <t>품      명</t>
  </si>
  <si>
    <t>규      격</t>
  </si>
  <si>
    <t>운반비</t>
  </si>
  <si>
    <t>작업부산물</t>
  </si>
  <si>
    <t>외주비</t>
  </si>
  <si>
    <t>장비비</t>
  </si>
  <si>
    <t>가설비</t>
  </si>
  <si>
    <t>잡비제외분</t>
  </si>
  <si>
    <t>사급자재대</t>
  </si>
  <si>
    <t>관급자재대</t>
  </si>
  <si>
    <t>사용자항목1</t>
  </si>
  <si>
    <t>사용자항목2</t>
  </si>
  <si>
    <t>사용자항목3</t>
  </si>
  <si>
    <t>사용자항목4</t>
  </si>
  <si>
    <t>사용자항목5</t>
  </si>
  <si>
    <t>사용자항목6</t>
  </si>
  <si>
    <t>사용자항목7</t>
  </si>
  <si>
    <t>사용자항목8</t>
  </si>
  <si>
    <t>사용자항목9</t>
  </si>
  <si>
    <t>간접재료비</t>
  </si>
  <si>
    <t>1. 건축 &gt; 1. 가설공사</t>
  </si>
  <si>
    <t>1. 건축 &gt; 2. 목공사</t>
  </si>
  <si>
    <t>물자P667</t>
  </si>
  <si>
    <t>1. 건축 &gt; 3. 철거공사</t>
  </si>
  <si>
    <t>거래P1561</t>
  </si>
  <si>
    <t>03</t>
  </si>
  <si>
    <t>조달수수료</t>
  </si>
  <si>
    <t>％</t>
  </si>
  <si>
    <t>단수정리</t>
  </si>
  <si>
    <t>집      계      표</t>
  </si>
  <si>
    <t>1. 건축</t>
  </si>
  <si>
    <t>1. 가설공사</t>
  </si>
  <si>
    <t>2. 목공사</t>
  </si>
  <si>
    <t>3. 철거공사</t>
  </si>
  <si>
    <t>합계제외</t>
  </si>
  <si>
    <t>공 사 원 가 계 산 서</t>
  </si>
  <si>
    <t xml:space="preserve"> </t>
    <phoneticPr fontId="9" type="noConversion"/>
  </si>
  <si>
    <t>비 목</t>
    <phoneticPr fontId="9" type="noConversion"/>
  </si>
  <si>
    <t>구    분</t>
    <phoneticPr fontId="9" type="noConversion"/>
  </si>
  <si>
    <t>금    액</t>
  </si>
  <si>
    <t>비     고</t>
  </si>
  <si>
    <t>재   료   비</t>
    <phoneticPr fontId="9" type="noConversion"/>
  </si>
  <si>
    <t xml:space="preserve">         재      료      비</t>
    <phoneticPr fontId="9" type="noConversion"/>
  </si>
  <si>
    <t xml:space="preserve">         작  업  부  산  물 </t>
    <phoneticPr fontId="9" type="noConversion"/>
  </si>
  <si>
    <t xml:space="preserve">         소              계</t>
    <phoneticPr fontId="9" type="noConversion"/>
  </si>
  <si>
    <t xml:space="preserve">  공  </t>
    <phoneticPr fontId="9" type="noConversion"/>
  </si>
  <si>
    <t>노   무   비</t>
    <phoneticPr fontId="9" type="noConversion"/>
  </si>
  <si>
    <t xml:space="preserve">         직  접  노  무  비</t>
    <phoneticPr fontId="9" type="noConversion"/>
  </si>
  <si>
    <t xml:space="preserve">         간  접  노  무  비</t>
    <phoneticPr fontId="9" type="noConversion"/>
  </si>
  <si>
    <t>(직접노무비)*8.0%</t>
    <phoneticPr fontId="16" type="noConversion"/>
  </si>
  <si>
    <t xml:space="preserve">         운      반      비</t>
    <phoneticPr fontId="9" type="noConversion"/>
  </si>
  <si>
    <t>사</t>
    <phoneticPr fontId="9" type="noConversion"/>
  </si>
  <si>
    <t xml:space="preserve">         기   계   경    비</t>
    <phoneticPr fontId="9" type="noConversion"/>
  </si>
  <si>
    <t xml:space="preserve"> </t>
  </si>
  <si>
    <t>경</t>
    <phoneticPr fontId="9" type="noConversion"/>
  </si>
  <si>
    <t xml:space="preserve">         산  재  보  험  료</t>
    <phoneticPr fontId="9" type="noConversion"/>
  </si>
  <si>
    <t>(노무비)*3.75%</t>
    <phoneticPr fontId="9" type="noConversion"/>
  </si>
  <si>
    <t xml:space="preserve">         안  전  관  리  비</t>
    <phoneticPr fontId="9" type="noConversion"/>
  </si>
  <si>
    <t xml:space="preserve">         고  용  보  험  료</t>
    <phoneticPr fontId="9" type="noConversion"/>
  </si>
  <si>
    <t>(노무비)*0.87%</t>
    <phoneticPr fontId="9" type="noConversion"/>
  </si>
  <si>
    <t>원</t>
    <phoneticPr fontId="9" type="noConversion"/>
  </si>
  <si>
    <t xml:space="preserve">         연  구  개  발  비</t>
    <phoneticPr fontId="9" type="noConversion"/>
  </si>
  <si>
    <t xml:space="preserve">         건  강  보  험  료</t>
    <phoneticPr fontId="9" type="noConversion"/>
  </si>
  <si>
    <t>(직접노무비)*3.23%</t>
    <phoneticPr fontId="9" type="noConversion"/>
  </si>
  <si>
    <t xml:space="preserve">         연  금  보  험  료</t>
    <phoneticPr fontId="9" type="noConversion"/>
  </si>
  <si>
    <t>(직접노무비)*4.5%</t>
    <phoneticPr fontId="9" type="noConversion"/>
  </si>
  <si>
    <t xml:space="preserve">         퇴  직  공  제  비</t>
    <phoneticPr fontId="9" type="noConversion"/>
  </si>
  <si>
    <t xml:space="preserve">         노인장기요양보험료</t>
    <phoneticPr fontId="9" type="noConversion"/>
  </si>
  <si>
    <t>(건강보험료)*8.51%</t>
    <phoneticPr fontId="9" type="noConversion"/>
  </si>
  <si>
    <t>가</t>
    <phoneticPr fontId="9" type="noConversion"/>
  </si>
  <si>
    <t xml:space="preserve">         환  경  보  존  비</t>
    <phoneticPr fontId="9" type="noConversion"/>
  </si>
  <si>
    <t>비</t>
    <phoneticPr fontId="9" type="noConversion"/>
  </si>
  <si>
    <t xml:space="preserve">         건설하도급보증수수료</t>
    <phoneticPr fontId="9" type="noConversion"/>
  </si>
  <si>
    <t xml:space="preserve">         건설기계대여보증수수료</t>
    <phoneticPr fontId="9" type="noConversion"/>
  </si>
  <si>
    <t xml:space="preserve">         기  타  경  비  계</t>
    <phoneticPr fontId="9" type="noConversion"/>
  </si>
  <si>
    <t>(재료비+노무비)*5.6%</t>
    <phoneticPr fontId="9" type="noConversion"/>
  </si>
  <si>
    <t>계</t>
    <phoneticPr fontId="9" type="noConversion"/>
  </si>
  <si>
    <t xml:space="preserve">              일  반  관  리  비</t>
    <phoneticPr fontId="9" type="noConversion"/>
  </si>
  <si>
    <t>(재료비+노무비+경비)*6.0%</t>
    <phoneticPr fontId="9" type="noConversion"/>
  </si>
  <si>
    <t xml:space="preserve">              이              윤</t>
    <phoneticPr fontId="9" type="noConversion"/>
  </si>
  <si>
    <t>(노무비+경비+일반관리비)*15.0%</t>
    <phoneticPr fontId="9" type="noConversion"/>
  </si>
  <si>
    <t xml:space="preserve">              총      원      가</t>
    <phoneticPr fontId="9" type="noConversion"/>
  </si>
  <si>
    <t xml:space="preserve">              부  가  가  치  세</t>
    <phoneticPr fontId="9" type="noConversion"/>
  </si>
  <si>
    <t>(총원가)*10%</t>
    <phoneticPr fontId="9" type="noConversion"/>
  </si>
  <si>
    <t xml:space="preserve">              도   급    금   액</t>
    <phoneticPr fontId="9" type="noConversion"/>
  </si>
  <si>
    <t xml:space="preserve">              총  공  사  금  액</t>
    <phoneticPr fontId="9" type="noConversion"/>
  </si>
  <si>
    <t>과 장</t>
    <phoneticPr fontId="9" type="noConversion"/>
  </si>
  <si>
    <t>심사자</t>
    <phoneticPr fontId="9" type="noConversion"/>
  </si>
  <si>
    <t>검산자</t>
    <phoneticPr fontId="9" type="noConversion"/>
  </si>
  <si>
    <t>설계자</t>
    <phoneticPr fontId="9" type="noConversion"/>
  </si>
  <si>
    <t>날 짜</t>
    <phoneticPr fontId="9" type="noConversion"/>
  </si>
  <si>
    <t xml:space="preserve"> 2019 년도 </t>
    <phoneticPr fontId="2" type="noConversion"/>
  </si>
  <si>
    <t>◈</t>
    <phoneticPr fontId="9" type="noConversion"/>
  </si>
  <si>
    <t xml:space="preserve">공 사 개 요:    </t>
    <phoneticPr fontId="9" type="noConversion"/>
  </si>
  <si>
    <t>총 공 사 비:</t>
    <phoneticPr fontId="9" type="noConversion"/>
  </si>
  <si>
    <t xml:space="preserve">⊙ 도  급  예  산  액 </t>
    <phoneticPr fontId="9" type="noConversion"/>
  </si>
  <si>
    <t>원</t>
    <phoneticPr fontId="9" type="noConversion"/>
  </si>
  <si>
    <t xml:space="preserve">⊙ 관  급  자  재  대 </t>
    <phoneticPr fontId="9" type="noConversion"/>
  </si>
  <si>
    <t>원</t>
    <phoneticPr fontId="9" type="noConversion"/>
  </si>
  <si>
    <t xml:space="preserve"> </t>
    <phoneticPr fontId="9" type="noConversion"/>
  </si>
  <si>
    <t>⊙ 총                계</t>
    <phoneticPr fontId="9" type="noConversion"/>
  </si>
  <si>
    <t xml:space="preserve">  2019 년 05월    일</t>
    <phoneticPr fontId="9" type="noConversion"/>
  </si>
  <si>
    <t>(재료비+직접노무비+기계경비)*0.3%</t>
    <phoneticPr fontId="9" type="noConversion"/>
  </si>
  <si>
    <t>1. 건축 &gt; 4. 관급자재대</t>
  </si>
  <si>
    <t>4. 관급자재대</t>
  </si>
  <si>
    <t xml:space="preserve">              폐 기 물  처 리 비</t>
    <phoneticPr fontId="9" type="noConversion"/>
  </si>
  <si>
    <t>⊙ 폐 기 물 처 리 비</t>
    <phoneticPr fontId="9" type="noConversion"/>
  </si>
  <si>
    <t>((재료비+직접노무비)*2.93%)*1.2</t>
    <phoneticPr fontId="9" type="noConversion"/>
  </si>
  <si>
    <t>관  급  자  재  대</t>
    <phoneticPr fontId="9" type="noConversion"/>
  </si>
  <si>
    <t xml:space="preserve"> 관급자 설치 : 자재 납품 업체</t>
    <phoneticPr fontId="2" type="noConversion"/>
  </si>
  <si>
    <t xml:space="preserve"> 도급자 설치 : 공사업체</t>
    <phoneticPr fontId="2" type="noConversion"/>
  </si>
  <si>
    <t xml:space="preserve"> 서구국민체육센터 체육관 바닥 교체공사 설계예산서</t>
    <phoneticPr fontId="9" type="noConversion"/>
  </si>
  <si>
    <t>공사명 : 서구국민체육센터 체육관 바닥 교체공사</t>
    <phoneticPr fontId="2" type="noConversion"/>
  </si>
  <si>
    <t>공사명 : 서구국민체육센터 체육관 바닥 교체공사</t>
    <phoneticPr fontId="2" type="noConversion"/>
  </si>
</sst>
</file>

<file path=xl/styles.xml><?xml version="1.0" encoding="utf-8"?>
<styleSheet xmlns="http://schemas.openxmlformats.org/spreadsheetml/2006/main">
  <numFmts count="51">
    <numFmt numFmtId="41" formatCode="_-* #,##0_-;\-* #,##0_-;_-* &quot;-&quot;_-;_-@_-"/>
    <numFmt numFmtId="43" formatCode="_-* #,##0.00_-;\-* #,##0.00_-;_-* &quot;-&quot;??_-;_-@_-"/>
    <numFmt numFmtId="176" formatCode="###,###,###,###"/>
    <numFmt numFmtId="177" formatCode=";;;"/>
    <numFmt numFmtId="178" formatCode="###,###,###,##0.0###"/>
    <numFmt numFmtId="179" formatCode="###,###,###,###,###"/>
    <numFmt numFmtId="180" formatCode="_ * #,##0_ ;_ * \-#,##0_ ;_ * &quot;-&quot;_ ;_ @_ "/>
    <numFmt numFmtId="181" formatCode="yy/mm/d"/>
    <numFmt numFmtId="182" formatCode="_ * #,##0.00_ ;_ * &quot;₩&quot;&quot;₩&quot;&quot;₩&quot;&quot;₩&quot;&quot;₩&quot;&quot;₩&quot;&quot;₩&quot;\-#,##0.00_ ;_ * &quot;-&quot;??_ ;_ @_ "/>
    <numFmt numFmtId="183" formatCode="&quot;₩&quot;#,##0;[Red]&quot;₩&quot;&quot;₩&quot;&quot;₩&quot;&quot;₩&quot;&quot;₩&quot;&quot;₩&quot;&quot;₩&quot;&quot;₩&quot;\-#,##0"/>
    <numFmt numFmtId="184" formatCode="_-* #,##0.00_-;\-* #,##0.00_-;_-* &quot;-&quot;_-;_-@_-"/>
    <numFmt numFmtId="185" formatCode="_-* #,##0.000_-;\-* #,##0.000_-;_-* &quot;-&quot;_-;_-@_-"/>
    <numFmt numFmtId="186" formatCode="&quot;     &quot;@"/>
    <numFmt numFmtId="187" formatCode="_-&quot;₩&quot;* #,##0.00_-;&quot;₩&quot;&quot;₩&quot;&quot;₩&quot;\-&quot;₩&quot;* #,##0.00_-;_-&quot;₩&quot;* &quot;-&quot;??_-;_-@_-"/>
    <numFmt numFmtId="188" formatCode="_-* #,##0.00_-;&quot;₩&quot;&quot;₩&quot;&quot;₩&quot;\-* #,##0.00_-;_-* &quot;-&quot;??_-;_-@_-"/>
    <numFmt numFmtId="189" formatCode="&quot;₩&quot;#,##0;&quot;₩&quot;&quot;₩&quot;&quot;₩&quot;&quot;₩&quot;\-&quot;₩&quot;#,##0"/>
    <numFmt numFmtId="190" formatCode="&quot;₩&quot;#,##0;[Red]&quot;₩&quot;&quot;₩&quot;&quot;₩&quot;&quot;₩&quot;\-&quot;₩&quot;#,##0"/>
    <numFmt numFmtId="191" formatCode="_(&quot;$&quot;* #,##0_);_(&quot;$&quot;* &quot;₩&quot;&quot;₩&quot;&quot;₩&quot;&quot;₩&quot;&quot;₩&quot;&quot;₩&quot;&quot;₩&quot;&quot;₩&quot;&quot;₩&quot;\(#,##0&quot;₩&quot;&quot;₩&quot;&quot;₩&quot;&quot;₩&quot;&quot;₩&quot;&quot;₩&quot;&quot;₩&quot;&quot;₩&quot;&quot;₩&quot;\);_(&quot;$&quot;* &quot;-&quot;_);_(@_)"/>
    <numFmt numFmtId="192" formatCode="&quot;₩&quot;#,##0.00;&quot;₩&quot;&quot;₩&quot;&quot;₩&quot;&quot;₩&quot;\-&quot;₩&quot;#,##0.00"/>
    <numFmt numFmtId="193" formatCode="_ * #,##0.0000000_ ;_ * \-#,##0.0000000_ ;_ * &quot;-&quot;_ ;_ @_ "/>
    <numFmt numFmtId="194" formatCode="_ * #,##0.00_ ;_ * \-#,##0.00_ ;_ * &quot;-&quot;??_ ;_ @_ "/>
    <numFmt numFmtId="195" formatCode="&quot;$&quot;#,##0.00_);[Red]&quot;₩&quot;&quot;₩&quot;&quot;₩&quot;\(&quot;$&quot;#,##0.00&quot;₩&quot;&quot;₩&quot;&quot;₩&quot;\)"/>
    <numFmt numFmtId="196" formatCode="&quot;$&quot;#,##0_);[Red]\(&quot;$&quot;#,##0\)"/>
    <numFmt numFmtId="197" formatCode="_(&quot;$&quot;* #,##0.00_);_(&quot;$&quot;* \(#,##0.00\);_(&quot;$&quot;* &quot;-&quot;??_);_(@_)"/>
    <numFmt numFmtId="198" formatCode="_-* #,##0.00_-;&quot;₩&quot;\!\-* #,##0.00_-;_-* &quot;-&quot;_-;_-@_-"/>
    <numFmt numFmtId="199" formatCode="yyyy&quot;₩&quot;&quot;₩&quot;&quot;₩&quot;/m&quot;₩&quot;&quot;₩&quot;&quot;₩&quot;/d"/>
    <numFmt numFmtId="200" formatCode="0&quot;  &quot;"/>
    <numFmt numFmtId="201" formatCode="yyyy&quot;년&quot;&quot;₩&quot;&quot;₩&quot;&quot;₩&quot;\ m&quot;월&quot;&quot;₩&quot;&quot;₩&quot;&quot;₩&quot;\ d&quot;일&quot;"/>
    <numFmt numFmtId="202" formatCode="m&quot;₩&quot;&quot;₩&quot;/d"/>
    <numFmt numFmtId="203" formatCode="yy/m/d"/>
    <numFmt numFmtId="204" formatCode="0.00&quot;  &quot;"/>
    <numFmt numFmtId="205" formatCode="yyyy&quot;年&quot;&quot;₩&quot;&quot;₩&quot;&quot;₩&quot;\ m&quot;月&quot;&quot;₩&quot;&quot;₩&quot;&quot;₩&quot;\ d&quot;日&quot;"/>
    <numFmt numFmtId="206" formatCode="&quot;₩&quot;\$#,##0.00_);&quot;₩&quot;\(&quot;₩&quot;\$#,##0.00&quot;₩&quot;\)"/>
    <numFmt numFmtId="207" formatCode="&quot;₩&quot;#,##0.00;[Red]&quot;₩&quot;&quot;₩&quot;&quot;₩&quot;&quot;₩&quot;\-&quot;₩&quot;#,##0.00"/>
    <numFmt numFmtId="208" formatCode="mm&quot;월&quot;\ dd&quot;일&quot;"/>
    <numFmt numFmtId="209" formatCode="_-&quot;₩&quot;* #,##0_-;&quot;₩&quot;&quot;₩&quot;&quot;₩&quot;&quot;₩&quot;\-&quot;₩&quot;* #,##0_-;_-&quot;₩&quot;* &quot;-&quot;_-;_-@_-"/>
    <numFmt numFmtId="210" formatCode="0.00\ \ "/>
    <numFmt numFmtId="211" formatCode="_ * #,##0.00_)\ _$_ ;_ * \(#,##0.00\)\ _$_ ;_ * &quot;-&quot;??_)\ _$_ ;_ @_ "/>
    <numFmt numFmtId="212" formatCode="#,##0_ "/>
    <numFmt numFmtId="213" formatCode="_ * #,##0_ \ \ \ \ ;_ * \-#,##0_ ;_ * &quot;-&quot;_ ;_ @_ "/>
    <numFmt numFmtId="214" formatCode="&quot;$&quot;#,##0.00_);\(&quot;$&quot;#,##0.00\)"/>
    <numFmt numFmtId="215" formatCode="0\ \ "/>
    <numFmt numFmtId="216" formatCode="#,##0.00_ "/>
    <numFmt numFmtId="217" formatCode="#,##0.00000"/>
    <numFmt numFmtId="218" formatCode="#,##0_);[Red]&quot;₩&quot;\!\-#,##0"/>
    <numFmt numFmtId="219" formatCode="#,##0.000000"/>
    <numFmt numFmtId="220" formatCode="0\ "/>
    <numFmt numFmtId="221" formatCode="[DBNum4]&quot;일금&quot;\ General&quot;원정&quot;"/>
    <numFmt numFmtId="222" formatCode="&quot;₩&quot;#,##0_);\(&quot;₩&quot;#,##0\)"/>
    <numFmt numFmtId="223" formatCode="[DBNum4][$-412]&quot;일금&quot;\ General&quot;원정&quot;"/>
    <numFmt numFmtId="224" formatCode="0.00_ "/>
  </numFmts>
  <fonts count="63">
    <font>
      <sz val="11"/>
      <color theme="1"/>
      <name val="맑은 고딕"/>
      <family val="2"/>
      <charset val="129"/>
      <scheme val="minor"/>
    </font>
    <font>
      <sz val="8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u/>
      <sz val="20"/>
      <color theme="1"/>
      <name val="굴림체"/>
      <family val="3"/>
      <charset val="129"/>
    </font>
    <font>
      <sz val="8"/>
      <color theme="1"/>
      <name val="돋움체"/>
      <family val="3"/>
      <charset val="129"/>
    </font>
    <font>
      <u/>
      <sz val="20"/>
      <color theme="1"/>
      <name val="굴림체"/>
      <family val="3"/>
      <charset val="129"/>
    </font>
    <font>
      <sz val="11"/>
      <name val="돋움"/>
      <family val="3"/>
      <charset val="129"/>
    </font>
    <font>
      <b/>
      <sz val="18"/>
      <name val="굴림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b/>
      <sz val="14"/>
      <color theme="1"/>
      <name val="굴림체"/>
      <family val="3"/>
      <charset val="129"/>
    </font>
    <font>
      <b/>
      <sz val="14"/>
      <name val="굴림체"/>
      <family val="3"/>
      <charset val="129"/>
    </font>
    <font>
      <sz val="14"/>
      <name val="돋움"/>
      <family val="3"/>
      <charset val="129"/>
    </font>
    <font>
      <sz val="13"/>
      <name val="굴림체"/>
      <family val="3"/>
      <charset val="129"/>
    </font>
    <font>
      <sz val="13"/>
      <name val="돋움"/>
      <family val="3"/>
      <charset val="129"/>
    </font>
    <font>
      <sz val="8"/>
      <name val="바탕"/>
      <family val="1"/>
      <charset val="129"/>
    </font>
    <font>
      <b/>
      <sz val="11"/>
      <name val="돋움"/>
      <family val="3"/>
      <charset val="129"/>
    </font>
    <font>
      <sz val="10"/>
      <name val="바탕체"/>
      <family val="1"/>
      <charset val="129"/>
    </font>
    <font>
      <sz val="12"/>
      <name val="돋움체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0"/>
      <name val="굴림체"/>
      <family val="3"/>
      <charset val="129"/>
    </font>
    <font>
      <sz val="12"/>
      <name val="Times New Roman"/>
      <family val="1"/>
    </font>
    <font>
      <sz val="13"/>
      <name val="돋움체"/>
      <family val="3"/>
      <charset val="129"/>
    </font>
    <font>
      <sz val="12"/>
      <name val="¹UAAA¼"/>
      <family val="3"/>
      <charset val="129"/>
    </font>
    <font>
      <sz val="11"/>
      <name val="μ¸¿o"/>
      <family val="3"/>
      <charset val="129"/>
    </font>
    <font>
      <sz val="12"/>
      <name val="¹UAAA¼"/>
      <family val="1"/>
    </font>
    <font>
      <sz val="10"/>
      <name val="Helv"/>
      <family val="2"/>
    </font>
    <font>
      <b/>
      <sz val="10"/>
      <name val="Helv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sz val="10"/>
      <name val="MS Serif"/>
      <family val="1"/>
    </font>
    <font>
      <sz val="10"/>
      <color indexed="8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u/>
      <sz val="8"/>
      <color indexed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b/>
      <sz val="1"/>
      <color indexed="8"/>
      <name val="Courier"/>
      <family val="3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name val="뼻뮝"/>
      <family val="3"/>
      <charset val="129"/>
    </font>
    <font>
      <sz val="10"/>
      <name val="바탕"/>
      <family val="1"/>
      <charset val="129"/>
    </font>
    <font>
      <sz val="10"/>
      <name val="명조"/>
      <family val="3"/>
      <charset val="129"/>
    </font>
    <font>
      <u/>
      <sz val="8"/>
      <color indexed="36"/>
      <name val="돋움"/>
      <family val="3"/>
      <charset val="129"/>
    </font>
    <font>
      <sz val="10"/>
      <name val="궁서(English)"/>
      <family val="3"/>
      <charset val="129"/>
    </font>
    <font>
      <sz val="11"/>
      <color indexed="8"/>
      <name val="맑은 고딕"/>
      <family val="3"/>
      <charset val="129"/>
    </font>
    <font>
      <b/>
      <sz val="12"/>
      <name val="굴림"/>
      <family val="3"/>
      <charset val="129"/>
    </font>
    <font>
      <b/>
      <sz val="14"/>
      <name val="굴림"/>
      <family val="3"/>
      <charset val="129"/>
    </font>
    <font>
      <b/>
      <u/>
      <sz val="16"/>
      <name val="굴림"/>
      <family val="3"/>
      <charset val="129"/>
    </font>
    <font>
      <sz val="11"/>
      <name val="HY헤드라인M"/>
      <family val="1"/>
      <charset val="129"/>
    </font>
    <font>
      <b/>
      <sz val="24"/>
      <name val="굴림"/>
      <family val="3"/>
      <charset val="129"/>
    </font>
    <font>
      <sz val="16"/>
      <name val="굴림"/>
      <family val="3"/>
      <charset val="129"/>
    </font>
    <font>
      <b/>
      <sz val="16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</borders>
  <cellStyleXfs count="203">
    <xf numFmtId="0" fontId="0" fillId="0" borderId="0">
      <alignment vertical="center"/>
    </xf>
    <xf numFmtId="0" fontId="6" fillId="0" borderId="0"/>
    <xf numFmtId="0" fontId="18" fillId="0" borderId="0"/>
    <xf numFmtId="180" fontId="19" fillId="0" borderId="0" applyFont="0" applyFill="0" applyBorder="0" applyAlignment="0" applyProtection="0"/>
    <xf numFmtId="0" fontId="20" fillId="0" borderId="0"/>
    <xf numFmtId="0" fontId="2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1" fontId="20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2" fillId="0" borderId="0"/>
    <xf numFmtId="0" fontId="22" fillId="0" borderId="0"/>
    <xf numFmtId="180" fontId="20" fillId="0" borderId="0" applyFont="0" applyFill="0" applyBorder="0" applyAlignment="0" applyProtection="0"/>
    <xf numFmtId="0" fontId="22" fillId="0" borderId="0"/>
    <xf numFmtId="0" fontId="21" fillId="0" borderId="0"/>
    <xf numFmtId="0" fontId="21" fillId="0" borderId="0"/>
    <xf numFmtId="182" fontId="20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2" fontId="20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0" fontId="20" fillId="0" borderId="0" applyFont="0" applyFill="0" applyBorder="0" applyAlignment="0" applyProtection="0"/>
    <xf numFmtId="0" fontId="21" fillId="0" borderId="0"/>
    <xf numFmtId="0" fontId="22" fillId="0" borderId="0"/>
    <xf numFmtId="186" fontId="20" fillId="0" borderId="0" applyFont="0" applyFill="0" applyBorder="0" applyAlignment="0" applyProtection="0"/>
    <xf numFmtId="0" fontId="22" fillId="0" borderId="0"/>
    <xf numFmtId="0" fontId="21" fillId="0" borderId="0"/>
    <xf numFmtId="0" fontId="22" fillId="0" borderId="0"/>
    <xf numFmtId="0" fontId="22" fillId="0" borderId="0"/>
    <xf numFmtId="18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/>
    <xf numFmtId="180" fontId="24" fillId="0" borderId="0" applyFont="0" applyFill="0" applyBorder="0" applyAlignment="0" applyProtection="0"/>
    <xf numFmtId="0" fontId="10" fillId="0" borderId="0"/>
    <xf numFmtId="0" fontId="21" fillId="0" borderId="0" applyNumberFormat="0" applyFill="0" applyBorder="0" applyAlignment="0" applyProtection="0"/>
    <xf numFmtId="1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7" fillId="0" borderId="0"/>
    <xf numFmtId="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6" fillId="0" borderId="0" applyFill="0" applyBorder="0" applyAlignment="0"/>
    <xf numFmtId="187" fontId="28" fillId="0" borderId="0" applyFill="0" applyBorder="0" applyAlignment="0"/>
    <xf numFmtId="188" fontId="28" fillId="0" borderId="0" applyFill="0" applyBorder="0" applyAlignment="0"/>
    <xf numFmtId="189" fontId="28" fillId="0" borderId="0" applyFill="0" applyBorder="0" applyAlignment="0"/>
    <xf numFmtId="190" fontId="28" fillId="0" borderId="0" applyFill="0" applyBorder="0" applyAlignment="0"/>
    <xf numFmtId="191" fontId="6" fillId="0" borderId="0" applyFill="0" applyBorder="0" applyAlignment="0"/>
    <xf numFmtId="192" fontId="28" fillId="0" borderId="0" applyFill="0" applyBorder="0" applyAlignment="0"/>
    <xf numFmtId="187" fontId="28" fillId="0" borderId="0" applyFill="0" applyBorder="0" applyAlignment="0"/>
    <xf numFmtId="0" fontId="29" fillId="0" borderId="0"/>
    <xf numFmtId="4" fontId="30" fillId="0" borderId="0">
      <protection locked="0"/>
    </xf>
    <xf numFmtId="38" fontId="21" fillId="0" borderId="0" applyFont="0" applyFill="0" applyBorder="0" applyAlignment="0" applyProtection="0"/>
    <xf numFmtId="191" fontId="6" fillId="0" borderId="0" applyFont="0" applyFill="0" applyBorder="0" applyAlignment="0" applyProtection="0"/>
    <xf numFmtId="193" fontId="6" fillId="0" borderId="0"/>
    <xf numFmtId="194" fontId="2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2" fillId="0" borderId="0" applyNumberFormat="0" applyAlignment="0">
      <alignment horizontal="left"/>
    </xf>
    <xf numFmtId="0" fontId="22" fillId="0" borderId="0" applyFont="0" applyFill="0" applyBorder="0" applyAlignment="0" applyProtection="0"/>
    <xf numFmtId="195" fontId="20" fillId="0" borderId="0">
      <protection locked="0"/>
    </xf>
    <xf numFmtId="196" fontId="21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0" fillId="0" borderId="27" applyFill="0" applyBorder="0" applyAlignment="0"/>
    <xf numFmtId="197" fontId="21" fillId="0" borderId="0" applyFont="0" applyFill="0" applyBorder="0" applyAlignment="0" applyProtection="0"/>
    <xf numFmtId="198" fontId="8" fillId="0" borderId="0"/>
    <xf numFmtId="199" fontId="20" fillId="0" borderId="0">
      <protection locked="0"/>
    </xf>
    <xf numFmtId="14" fontId="33" fillId="0" borderId="0" applyFill="0" applyBorder="0" applyAlignment="0"/>
    <xf numFmtId="200" fontId="6" fillId="0" borderId="0"/>
    <xf numFmtId="191" fontId="6" fillId="0" borderId="0" applyFill="0" applyBorder="0" applyAlignment="0"/>
    <xf numFmtId="187" fontId="28" fillId="0" borderId="0" applyFill="0" applyBorder="0" applyAlignment="0"/>
    <xf numFmtId="191" fontId="6" fillId="0" borderId="0" applyFill="0" applyBorder="0" applyAlignment="0"/>
    <xf numFmtId="192" fontId="28" fillId="0" borderId="0" applyFill="0" applyBorder="0" applyAlignment="0"/>
    <xf numFmtId="187" fontId="28" fillId="0" borderId="0" applyFill="0" applyBorder="0" applyAlignment="0"/>
    <xf numFmtId="0" fontId="34" fillId="0" borderId="0" applyNumberFormat="0" applyAlignment="0">
      <alignment horizontal="left"/>
    </xf>
    <xf numFmtId="0" fontId="30" fillId="0" borderId="0">
      <protection locked="0"/>
    </xf>
    <xf numFmtId="0" fontId="30" fillId="0" borderId="0">
      <protection locked="0"/>
    </xf>
    <xf numFmtId="0" fontId="35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5" fillId="0" borderId="0">
      <protection locked="0"/>
    </xf>
    <xf numFmtId="201" fontId="20" fillId="0" borderId="0">
      <protection locked="0"/>
    </xf>
    <xf numFmtId="180" fontId="20" fillId="0" borderId="0" applyFont="0" applyFill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7" applyNumberFormat="0" applyAlignment="0" applyProtection="0">
      <alignment horizontal="left" vertical="center"/>
    </xf>
    <xf numFmtId="0" fontId="38" fillId="0" borderId="28">
      <alignment horizontal="left" vertical="center"/>
    </xf>
    <xf numFmtId="202" fontId="20" fillId="0" borderId="0">
      <protection locked="0"/>
    </xf>
    <xf numFmtId="202" fontId="20" fillId="0" borderId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203" fontId="20" fillId="0" borderId="0" applyFont="0" applyFill="0" applyBorder="0" applyAlignment="0" applyProtection="0"/>
    <xf numFmtId="10" fontId="36" fillId="2" borderId="27" applyNumberFormat="0" applyBorder="0" applyAlignment="0" applyProtection="0"/>
    <xf numFmtId="180" fontId="19" fillId="0" borderId="0" applyFont="0" applyFill="0" applyBorder="0" applyAlignment="0" applyProtection="0"/>
    <xf numFmtId="181" fontId="20" fillId="0" borderId="0" applyFont="0" applyFill="0" applyBorder="0" applyAlignment="0" applyProtection="0"/>
    <xf numFmtId="191" fontId="6" fillId="0" borderId="0" applyFill="0" applyBorder="0" applyAlignment="0"/>
    <xf numFmtId="187" fontId="28" fillId="0" borderId="0" applyFill="0" applyBorder="0" applyAlignment="0"/>
    <xf numFmtId="191" fontId="6" fillId="0" borderId="0" applyFill="0" applyBorder="0" applyAlignment="0"/>
    <xf numFmtId="192" fontId="28" fillId="0" borderId="0" applyFill="0" applyBorder="0" applyAlignment="0"/>
    <xf numFmtId="187" fontId="28" fillId="0" borderId="0" applyFill="0" applyBorder="0" applyAlignment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0" fillId="0" borderId="29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7" fontId="41" fillId="0" borderId="0"/>
    <xf numFmtId="204" fontId="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205" fontId="20" fillId="0" borderId="0">
      <protection locked="0"/>
    </xf>
    <xf numFmtId="190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10" fontId="21" fillId="0" borderId="0" applyFont="0" applyFill="0" applyBorder="0" applyAlignment="0" applyProtection="0"/>
    <xf numFmtId="207" fontId="28" fillId="0" borderId="0" applyFont="0" applyFill="0" applyBorder="0" applyAlignment="0" applyProtection="0"/>
    <xf numFmtId="191" fontId="6" fillId="0" borderId="0" applyFill="0" applyBorder="0" applyAlignment="0"/>
    <xf numFmtId="187" fontId="28" fillId="0" borderId="0" applyFill="0" applyBorder="0" applyAlignment="0"/>
    <xf numFmtId="191" fontId="6" fillId="0" borderId="0" applyFill="0" applyBorder="0" applyAlignment="0"/>
    <xf numFmtId="192" fontId="28" fillId="0" borderId="0" applyFill="0" applyBorder="0" applyAlignment="0"/>
    <xf numFmtId="187" fontId="28" fillId="0" borderId="0" applyFill="0" applyBorder="0" applyAlignment="0"/>
    <xf numFmtId="208" fontId="20" fillId="0" borderId="0" applyFont="0" applyFill="0" applyBorder="0" applyAlignment="0" applyProtection="0"/>
    <xf numFmtId="30" fontId="43" fillId="0" borderId="0" applyNumberFormat="0" applyFill="0" applyBorder="0" applyAlignment="0" applyProtection="0">
      <alignment horizontal="left"/>
    </xf>
    <xf numFmtId="181" fontId="20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40" fillId="0" borderId="0"/>
    <xf numFmtId="40" fontId="44" fillId="0" borderId="0" applyBorder="0">
      <alignment horizontal="right"/>
    </xf>
    <xf numFmtId="49" fontId="33" fillId="0" borderId="0" applyFill="0" applyBorder="0" applyAlignment="0"/>
    <xf numFmtId="207" fontId="28" fillId="0" borderId="0" applyFill="0" applyBorder="0" applyAlignment="0"/>
    <xf numFmtId="209" fontId="28" fillId="0" borderId="0" applyFill="0" applyBorder="0" applyAlignment="0"/>
    <xf numFmtId="0" fontId="45" fillId="0" borderId="0" applyFill="0" applyBorder="0" applyProtection="0">
      <alignment horizontal="centerContinuous" vertical="center"/>
    </xf>
    <xf numFmtId="0" fontId="10" fillId="2" borderId="0" applyFill="0" applyBorder="0" applyProtection="0">
      <alignment horizontal="center" vertical="center"/>
    </xf>
    <xf numFmtId="202" fontId="20" fillId="0" borderId="30">
      <protection locked="0"/>
    </xf>
    <xf numFmtId="0" fontId="46" fillId="0" borderId="31">
      <alignment horizontal="left"/>
    </xf>
    <xf numFmtId="203" fontId="20" fillId="0" borderId="0" applyFont="0" applyFill="0" applyBorder="0" applyAlignment="0" applyProtection="0"/>
    <xf numFmtId="184" fontId="6" fillId="0" borderId="0" applyFont="0" applyFill="0" applyBorder="0" applyAlignment="0" applyProtection="0"/>
    <xf numFmtId="210" fontId="6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40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9" fontId="8" fillId="2" borderId="0" applyFill="0" applyBorder="0" applyProtection="0">
      <alignment horizontal="right"/>
    </xf>
    <xf numFmtId="10" fontId="8" fillId="0" borderId="0" applyFill="0" applyBorder="0" applyProtection="0">
      <alignment horizontal="right"/>
    </xf>
    <xf numFmtId="0" fontId="50" fillId="0" borderId="0"/>
    <xf numFmtId="211" fontId="6" fillId="0" borderId="32" applyBorder="0"/>
    <xf numFmtId="212" fontId="51" fillId="0" borderId="2">
      <alignment vertical="center"/>
    </xf>
    <xf numFmtId="0" fontId="6" fillId="0" borderId="0" applyFont="0" applyFill="0" applyBorder="0" applyAlignment="0" applyProtection="0"/>
    <xf numFmtId="1" fontId="20" fillId="0" borderId="0"/>
    <xf numFmtId="213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1" fillId="0" borderId="0"/>
    <xf numFmtId="182" fontId="20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52" fillId="0" borderId="33"/>
    <xf numFmtId="0" fontId="53" fillId="0" borderId="0" applyNumberFormat="0" applyFill="0" applyBorder="0" applyAlignment="0" applyProtection="0">
      <alignment vertical="top"/>
      <protection locked="0"/>
    </xf>
    <xf numFmtId="214" fontId="6" fillId="0" borderId="0" applyFont="0" applyFill="0" applyBorder="0" applyAlignment="0" applyProtection="0"/>
    <xf numFmtId="0" fontId="54" fillId="0" borderId="0" applyFont="0" applyFill="0" applyBorder="0" applyAlignment="0" applyProtection="0"/>
    <xf numFmtId="4" fontId="30" fillId="0" borderId="0">
      <protection locked="0"/>
    </xf>
    <xf numFmtId="215" fontId="6" fillId="0" borderId="0">
      <protection locked="0"/>
    </xf>
    <xf numFmtId="0" fontId="20" fillId="0" borderId="0"/>
    <xf numFmtId="41" fontId="6" fillId="0" borderId="0" applyFont="0" applyFill="0" applyBorder="0" applyAlignment="0" applyProtection="0"/>
    <xf numFmtId="216" fontId="8" fillId="2" borderId="0" applyFill="0" applyBorder="0" applyProtection="0">
      <alignment horizontal="right"/>
    </xf>
    <xf numFmtId="20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7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6" fillId="0" borderId="0"/>
    <xf numFmtId="0" fontId="6" fillId="0" borderId="0"/>
    <xf numFmtId="0" fontId="30" fillId="0" borderId="34">
      <protection locked="0"/>
    </xf>
    <xf numFmtId="218" fontId="20" fillId="0" borderId="0">
      <protection locked="0"/>
    </xf>
    <xf numFmtId="219" fontId="6" fillId="0" borderId="0">
      <protection locked="0"/>
    </xf>
    <xf numFmtId="220" fontId="6" fillId="0" borderId="0">
      <protection locked="0"/>
    </xf>
  </cellStyleXfs>
  <cellXfs count="15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quotePrefix="1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right" vertical="center" shrinkToFit="1"/>
    </xf>
    <xf numFmtId="0" fontId="1" fillId="0" borderId="1" xfId="0" applyFont="1" applyBorder="1" applyAlignment="1">
      <alignment horizontal="left" vertical="center" shrinkToFit="1"/>
    </xf>
    <xf numFmtId="0" fontId="6" fillId="2" borderId="0" xfId="1" applyFill="1"/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3" fontId="8" fillId="0" borderId="0" xfId="1" applyNumberFormat="1" applyFont="1" applyAlignment="1">
      <alignment vertical="center"/>
    </xf>
    <xf numFmtId="0" fontId="8" fillId="0" borderId="0" xfId="1" applyFont="1" applyAlignment="1">
      <alignment horizontal="left" vertical="center"/>
    </xf>
    <xf numFmtId="0" fontId="6" fillId="0" borderId="0" xfId="1"/>
    <xf numFmtId="0" fontId="11" fillId="0" borderId="0" xfId="0" applyFont="1" applyAlignment="1">
      <alignment vertical="center"/>
    </xf>
    <xf numFmtId="0" fontId="12" fillId="0" borderId="0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left" vertical="center"/>
    </xf>
    <xf numFmtId="0" fontId="12" fillId="2" borderId="9" xfId="1" applyFont="1" applyFill="1" applyBorder="1" applyAlignment="1">
      <alignment horizontal="centerContinuous" vertical="center"/>
    </xf>
    <xf numFmtId="3" fontId="12" fillId="2" borderId="10" xfId="1" applyNumberFormat="1" applyFont="1" applyFill="1" applyBorder="1" applyAlignment="1">
      <alignment horizontal="centerContinuous" vertical="center"/>
    </xf>
    <xf numFmtId="0" fontId="12" fillId="2" borderId="11" xfId="1" applyFont="1" applyFill="1" applyBorder="1" applyAlignment="1">
      <alignment horizontal="center" vertical="center"/>
    </xf>
    <xf numFmtId="0" fontId="13" fillId="2" borderId="0" xfId="1" applyFont="1" applyFill="1"/>
    <xf numFmtId="0" fontId="14" fillId="0" borderId="12" xfId="1" applyFont="1" applyBorder="1" applyAlignment="1">
      <alignment horizontal="centerContinuous" vertical="center"/>
    </xf>
    <xf numFmtId="3" fontId="14" fillId="0" borderId="4" xfId="1" applyNumberFormat="1" applyFont="1" applyBorder="1" applyAlignment="1">
      <alignment horizontal="left" vertical="center"/>
    </xf>
    <xf numFmtId="3" fontId="14" fillId="0" borderId="4" xfId="1" applyNumberFormat="1" applyFont="1" applyBorder="1" applyAlignment="1">
      <alignment vertical="center"/>
    </xf>
    <xf numFmtId="0" fontId="14" fillId="0" borderId="13" xfId="1" applyFont="1" applyBorder="1" applyAlignment="1">
      <alignment horizontal="left" vertical="center"/>
    </xf>
    <xf numFmtId="0" fontId="15" fillId="0" borderId="0" xfId="1" applyFont="1"/>
    <xf numFmtId="0" fontId="14" fillId="0" borderId="12" xfId="1" applyFont="1" applyBorder="1" applyAlignment="1">
      <alignment horizontal="center" vertical="center"/>
    </xf>
    <xf numFmtId="3" fontId="14" fillId="0" borderId="2" xfId="1" applyNumberFormat="1" applyFont="1" applyBorder="1" applyAlignment="1">
      <alignment horizontal="left" vertical="center"/>
    </xf>
    <xf numFmtId="3" fontId="14" fillId="0" borderId="2" xfId="1" applyNumberFormat="1" applyFont="1" applyBorder="1" applyAlignment="1">
      <alignment vertical="center"/>
    </xf>
    <xf numFmtId="0" fontId="14" fillId="0" borderId="14" xfId="1" applyFont="1" applyBorder="1" applyAlignment="1">
      <alignment horizontal="left" vertical="center"/>
    </xf>
    <xf numFmtId="3" fontId="14" fillId="0" borderId="15" xfId="1" applyNumberFormat="1" applyFont="1" applyBorder="1" applyAlignment="1">
      <alignment horizontal="left" vertical="center"/>
    </xf>
    <xf numFmtId="3" fontId="14" fillId="0" borderId="16" xfId="1" applyNumberFormat="1" applyFont="1" applyBorder="1" applyAlignment="1">
      <alignment vertical="center"/>
    </xf>
    <xf numFmtId="0" fontId="14" fillId="0" borderId="17" xfId="1" applyFont="1" applyBorder="1" applyAlignment="1">
      <alignment horizontal="left" vertical="center"/>
    </xf>
    <xf numFmtId="3" fontId="14" fillId="0" borderId="18" xfId="1" applyNumberFormat="1" applyFont="1" applyBorder="1" applyAlignment="1">
      <alignment horizontal="left" vertical="center"/>
    </xf>
    <xf numFmtId="3" fontId="14" fillId="0" borderId="19" xfId="1" applyNumberFormat="1" applyFont="1" applyBorder="1" applyAlignment="1">
      <alignment vertical="center"/>
    </xf>
    <xf numFmtId="0" fontId="14" fillId="0" borderId="20" xfId="1" applyFont="1" applyBorder="1" applyAlignment="1">
      <alignment horizontal="left" vertical="center"/>
    </xf>
    <xf numFmtId="3" fontId="14" fillId="0" borderId="0" xfId="1" applyNumberFormat="1" applyFont="1" applyBorder="1" applyAlignment="1">
      <alignment vertical="center"/>
    </xf>
    <xf numFmtId="0" fontId="14" fillId="0" borderId="21" xfId="1" applyFont="1" applyBorder="1" applyAlignment="1">
      <alignment horizontal="left" vertical="center"/>
    </xf>
    <xf numFmtId="0" fontId="14" fillId="0" borderId="4" xfId="1" applyFont="1" applyBorder="1" applyAlignment="1">
      <alignment horizontal="centerContinuous" vertical="center"/>
    </xf>
    <xf numFmtId="3" fontId="14" fillId="0" borderId="3" xfId="1" applyNumberFormat="1" applyFont="1" applyBorder="1" applyAlignment="1">
      <alignment horizontal="left" vertical="center"/>
    </xf>
    <xf numFmtId="3" fontId="14" fillId="0" borderId="3" xfId="1" applyNumberFormat="1" applyFont="1" applyBorder="1" applyAlignment="1">
      <alignment vertical="center"/>
    </xf>
    <xf numFmtId="3" fontId="14" fillId="0" borderId="5" xfId="1" applyNumberFormat="1" applyFont="1" applyBorder="1" applyAlignment="1">
      <alignment horizontal="left" vertical="center"/>
    </xf>
    <xf numFmtId="3" fontId="14" fillId="0" borderId="5" xfId="1" applyNumberFormat="1" applyFont="1" applyBorder="1" applyAlignment="1">
      <alignment vertical="center"/>
    </xf>
    <xf numFmtId="0" fontId="14" fillId="0" borderId="5" xfId="1" applyFont="1" applyBorder="1" applyAlignment="1">
      <alignment horizontal="centerContinuous" vertical="center"/>
    </xf>
    <xf numFmtId="3" fontId="14" fillId="0" borderId="15" xfId="1" applyNumberFormat="1" applyFont="1" applyBorder="1" applyAlignment="1">
      <alignment vertical="center"/>
    </xf>
    <xf numFmtId="0" fontId="15" fillId="0" borderId="13" xfId="1" applyFont="1" applyBorder="1" applyAlignment="1">
      <alignment vertical="center"/>
    </xf>
    <xf numFmtId="0" fontId="15" fillId="0" borderId="21" xfId="1" applyFont="1" applyBorder="1" applyAlignment="1">
      <alignment vertical="center"/>
    </xf>
    <xf numFmtId="0" fontId="15" fillId="0" borderId="17" xfId="1" applyFont="1" applyBorder="1" applyAlignment="1">
      <alignment vertical="center"/>
    </xf>
    <xf numFmtId="3" fontId="14" fillId="0" borderId="25" xfId="1" applyNumberFormat="1" applyFont="1" applyFill="1" applyBorder="1" applyAlignment="1">
      <alignment vertical="center"/>
    </xf>
    <xf numFmtId="0" fontId="17" fillId="0" borderId="26" xfId="1" applyFont="1" applyBorder="1" applyAlignment="1">
      <alignment horizontal="left" vertical="center"/>
    </xf>
    <xf numFmtId="3" fontId="6" fillId="0" borderId="0" xfId="1" applyNumberFormat="1"/>
    <xf numFmtId="0" fontId="6" fillId="0" borderId="0" xfId="1" applyAlignment="1">
      <alignment horizontal="left"/>
    </xf>
    <xf numFmtId="0" fontId="17" fillId="0" borderId="0" xfId="1" applyFont="1"/>
    <xf numFmtId="0" fontId="56" fillId="0" borderId="35" xfId="0" applyFont="1" applyBorder="1" applyAlignment="1">
      <alignment vertical="center" textRotation="255"/>
    </xf>
    <xf numFmtId="0" fontId="56" fillId="0" borderId="36" xfId="0" applyFont="1" applyBorder="1">
      <alignment vertical="center"/>
    </xf>
    <xf numFmtId="0" fontId="56" fillId="0" borderId="36" xfId="0" applyFont="1" applyBorder="1" applyAlignment="1">
      <alignment vertical="center" textRotation="255"/>
    </xf>
    <xf numFmtId="0" fontId="0" fillId="0" borderId="37" xfId="0" applyBorder="1" applyAlignment="1">
      <alignment vertical="center"/>
    </xf>
    <xf numFmtId="0" fontId="56" fillId="0" borderId="38" xfId="0" applyFont="1" applyBorder="1" applyAlignment="1">
      <alignment vertical="center" textRotation="255"/>
    </xf>
    <xf numFmtId="0" fontId="57" fillId="0" borderId="39" xfId="0" applyFont="1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58" fillId="0" borderId="4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>
      <alignment vertical="center"/>
    </xf>
    <xf numFmtId="0" fontId="59" fillId="0" borderId="13" xfId="0" applyFont="1" applyBorder="1">
      <alignment vertical="center"/>
    </xf>
    <xf numFmtId="0" fontId="59" fillId="0" borderId="40" xfId="0" applyFont="1" applyBorder="1">
      <alignment vertical="center"/>
    </xf>
    <xf numFmtId="0" fontId="61" fillId="0" borderId="40" xfId="0" applyFont="1" applyBorder="1" applyAlignment="1">
      <alignment horizontal="right" vertical="center"/>
    </xf>
    <xf numFmtId="0" fontId="62" fillId="0" borderId="0" xfId="0" applyFont="1" applyBorder="1">
      <alignment vertical="center"/>
    </xf>
    <xf numFmtId="0" fontId="56" fillId="0" borderId="0" xfId="0" applyFont="1" applyBorder="1" applyAlignment="1">
      <alignment horizontal="right" vertical="center"/>
    </xf>
    <xf numFmtId="223" fontId="56" fillId="0" borderId="0" xfId="0" applyNumberFormat="1" applyFont="1" applyBorder="1" applyAlignment="1">
      <alignment vertical="center"/>
    </xf>
    <xf numFmtId="4" fontId="56" fillId="0" borderId="0" xfId="0" applyNumberFormat="1" applyFont="1" applyBorder="1" applyAlignment="1">
      <alignment vertical="center"/>
    </xf>
    <xf numFmtId="223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224" fontId="56" fillId="0" borderId="0" xfId="0" applyNumberFormat="1" applyFont="1" applyBorder="1" applyAlignment="1">
      <alignment vertical="center"/>
    </xf>
    <xf numFmtId="222" fontId="59" fillId="0" borderId="13" xfId="0" applyNumberFormat="1" applyFont="1" applyBorder="1">
      <alignment vertical="center"/>
    </xf>
    <xf numFmtId="221" fontId="0" fillId="0" borderId="0" xfId="0" applyNumberFormat="1">
      <alignment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41" fontId="62" fillId="0" borderId="0" xfId="174" applyFont="1" applyBorder="1" applyAlignment="1">
      <alignment horizontal="center" vertical="center"/>
    </xf>
    <xf numFmtId="0" fontId="62" fillId="0" borderId="13" xfId="0" applyFont="1" applyBorder="1">
      <alignment vertical="center"/>
    </xf>
    <xf numFmtId="0" fontId="0" fillId="0" borderId="41" xfId="0" applyBorder="1">
      <alignment vertical="center"/>
    </xf>
    <xf numFmtId="0" fontId="0" fillId="0" borderId="29" xfId="0" applyBorder="1">
      <alignment vertical="center"/>
    </xf>
    <xf numFmtId="0" fontId="0" fillId="0" borderId="42" xfId="0" applyBorder="1">
      <alignment vertical="center"/>
    </xf>
    <xf numFmtId="0" fontId="4" fillId="0" borderId="43" xfId="0" applyFont="1" applyBorder="1" applyAlignment="1">
      <alignment vertical="center" shrinkToFit="1"/>
    </xf>
    <xf numFmtId="0" fontId="4" fillId="0" borderId="43" xfId="0" applyFont="1" applyBorder="1" applyAlignment="1">
      <alignment horizontal="center" vertical="center" shrinkToFit="1"/>
    </xf>
    <xf numFmtId="178" fontId="4" fillId="0" borderId="43" xfId="0" applyNumberFormat="1" applyFont="1" applyBorder="1" applyAlignment="1">
      <alignment horizontal="right" vertical="center" shrinkToFit="1"/>
    </xf>
    <xf numFmtId="0" fontId="4" fillId="0" borderId="43" xfId="0" quotePrefix="1" applyFont="1" applyBorder="1" applyAlignment="1">
      <alignment horizontal="right" vertical="center" shrinkToFit="1"/>
    </xf>
    <xf numFmtId="179" fontId="4" fillId="0" borderId="43" xfId="0" applyNumberFormat="1" applyFont="1" applyBorder="1" applyAlignment="1">
      <alignment horizontal="right" vertical="center" shrinkToFit="1"/>
    </xf>
    <xf numFmtId="0" fontId="4" fillId="0" borderId="43" xfId="0" applyFont="1" applyBorder="1" applyAlignment="1">
      <alignment horizontal="right" vertical="center" shrinkToFit="1"/>
    </xf>
    <xf numFmtId="0" fontId="4" fillId="0" borderId="43" xfId="0" quotePrefix="1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43" xfId="0" quotePrefix="1" applyFont="1" applyBorder="1" applyAlignment="1">
      <alignment vertical="center" shrinkToFit="1"/>
    </xf>
    <xf numFmtId="0" fontId="1" fillId="0" borderId="43" xfId="0" quotePrefix="1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right" vertical="center" shrinkToFit="1"/>
    </xf>
    <xf numFmtId="0" fontId="1" fillId="0" borderId="43" xfId="0" quotePrefix="1" applyFont="1" applyBorder="1" applyAlignment="1">
      <alignment horizontal="left" vertical="center" shrinkToFit="1"/>
    </xf>
    <xf numFmtId="0" fontId="1" fillId="0" borderId="43" xfId="0" applyFont="1" applyBorder="1" applyAlignment="1">
      <alignment vertical="center" shrinkToFit="1"/>
    </xf>
    <xf numFmtId="0" fontId="1" fillId="0" borderId="43" xfId="0" applyFont="1" applyBorder="1" applyAlignment="1">
      <alignment horizontal="left" vertical="center" shrinkToFit="1"/>
    </xf>
    <xf numFmtId="0" fontId="4" fillId="0" borderId="44" xfId="0" applyFont="1" applyBorder="1" applyAlignment="1">
      <alignment vertical="center" shrinkToFit="1"/>
    </xf>
    <xf numFmtId="0" fontId="4" fillId="0" borderId="44" xfId="0" applyFont="1" applyBorder="1" applyAlignment="1">
      <alignment horizontal="center" vertical="center" shrinkToFit="1"/>
    </xf>
    <xf numFmtId="178" fontId="4" fillId="0" borderId="44" xfId="0" applyNumberFormat="1" applyFont="1" applyBorder="1" applyAlignment="1">
      <alignment horizontal="right" vertical="center" shrinkToFit="1"/>
    </xf>
    <xf numFmtId="177" fontId="4" fillId="0" borderId="44" xfId="0" applyNumberFormat="1" applyFont="1" applyBorder="1" applyAlignment="1">
      <alignment horizontal="right" vertical="center" shrinkToFit="1"/>
    </xf>
    <xf numFmtId="179" fontId="4" fillId="0" borderId="44" xfId="0" quotePrefix="1" applyNumberFormat="1" applyFont="1" applyBorder="1" applyAlignment="1">
      <alignment horizontal="right" vertical="center" shrinkToFit="1"/>
    </xf>
    <xf numFmtId="0" fontId="4" fillId="0" borderId="44" xfId="0" quotePrefix="1" applyFont="1" applyBorder="1" applyAlignment="1">
      <alignment horizontal="right" vertical="center" shrinkToFit="1"/>
    </xf>
    <xf numFmtId="179" fontId="4" fillId="0" borderId="44" xfId="0" applyNumberFormat="1" applyFont="1" applyBorder="1" applyAlignment="1">
      <alignment horizontal="right" vertical="center" shrinkToFit="1"/>
    </xf>
    <xf numFmtId="0" fontId="4" fillId="0" borderId="44" xfId="0" applyFont="1" applyBorder="1" applyAlignment="1">
      <alignment horizontal="right" vertical="center" shrinkToFit="1"/>
    </xf>
    <xf numFmtId="0" fontId="4" fillId="0" borderId="44" xfId="0" quotePrefix="1" applyFont="1" applyBorder="1" applyAlignment="1">
      <alignment horizontal="center" vertical="center" shrinkToFit="1"/>
    </xf>
    <xf numFmtId="176" fontId="1" fillId="0" borderId="43" xfId="0" applyNumberFormat="1" applyFont="1" applyBorder="1" applyAlignment="1">
      <alignment horizontal="center" vertical="center" shrinkToFit="1"/>
    </xf>
    <xf numFmtId="179" fontId="1" fillId="0" borderId="43" xfId="0" applyNumberFormat="1" applyFont="1" applyBorder="1" applyAlignment="1">
      <alignment horizontal="right" vertical="center" shrinkToFit="1"/>
    </xf>
    <xf numFmtId="41" fontId="62" fillId="0" borderId="0" xfId="174" applyFont="1" applyBorder="1" applyAlignment="1">
      <alignment horizontal="center" vertical="center"/>
    </xf>
    <xf numFmtId="3" fontId="14" fillId="0" borderId="3" xfId="1" applyNumberFormat="1" applyFont="1" applyBorder="1" applyAlignment="1">
      <alignment horizontal="right" vertical="center"/>
    </xf>
    <xf numFmtId="3" fontId="14" fillId="0" borderId="5" xfId="1" applyNumberFormat="1" applyFont="1" applyBorder="1" applyAlignment="1">
      <alignment horizontal="right" vertical="center"/>
    </xf>
    <xf numFmtId="41" fontId="62" fillId="0" borderId="0" xfId="174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221" fontId="62" fillId="0" borderId="0" xfId="0" applyNumberFormat="1" applyFont="1" applyBorder="1" applyAlignment="1">
      <alignment horizontal="left" vertical="center"/>
    </xf>
    <xf numFmtId="222" fontId="62" fillId="0" borderId="0" xfId="198" applyNumberFormat="1" applyFont="1" applyBorder="1" applyAlignment="1">
      <alignment horizontal="center" vertical="center"/>
    </xf>
    <xf numFmtId="222" fontId="62" fillId="0" borderId="13" xfId="198" applyNumberFormat="1" applyFont="1" applyBorder="1" applyAlignment="1">
      <alignment horizontal="center" vertical="center"/>
    </xf>
    <xf numFmtId="224" fontId="56" fillId="0" borderId="0" xfId="0" applyNumberFormat="1" applyFont="1" applyBorder="1" applyAlignment="1">
      <alignment vertical="center"/>
    </xf>
    <xf numFmtId="0" fontId="14" fillId="0" borderId="22" xfId="1" applyFont="1" applyBorder="1" applyAlignment="1">
      <alignment horizontal="center" vertical="center"/>
    </xf>
    <xf numFmtId="0" fontId="6" fillId="0" borderId="15" xfId="1" applyFont="1" applyBorder="1" applyAlignment="1">
      <alignment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3" fontId="12" fillId="2" borderId="10" xfId="1" applyNumberFormat="1" applyFont="1" applyFill="1" applyBorder="1" applyAlignment="1">
      <alignment horizontal="center"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left" vertical="center"/>
    </xf>
    <xf numFmtId="0" fontId="14" fillId="0" borderId="25" xfId="1" applyFont="1" applyBorder="1" applyAlignment="1">
      <alignment horizontal="left" vertical="center"/>
    </xf>
    <xf numFmtId="0" fontId="14" fillId="0" borderId="23" xfId="1" applyFont="1" applyBorder="1" applyAlignment="1">
      <alignment horizontal="left" vertical="center"/>
    </xf>
    <xf numFmtId="0" fontId="14" fillId="0" borderId="2" xfId="1" applyFont="1" applyBorder="1" applyAlignment="1">
      <alignment horizontal="left" vertical="center"/>
    </xf>
    <xf numFmtId="0" fontId="14" fillId="0" borderId="45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46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4" fillId="0" borderId="47" xfId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43" xfId="0" quotePrefix="1" applyFont="1" applyBorder="1" applyAlignment="1">
      <alignment vertical="center" shrinkToFit="1"/>
    </xf>
    <xf numFmtId="0" fontId="4" fillId="0" borderId="44" xfId="0" quotePrefix="1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43" xfId="0" applyFont="1" applyBorder="1" applyAlignment="1">
      <alignment horizontal="center" vertical="center" shrinkToFit="1"/>
    </xf>
  </cellXfs>
  <cellStyles count="203">
    <cellStyle name="          _x000d__x000a_386grabber=vga.3gr_x000d__x000a_" xfId="2"/>
    <cellStyle name="_x0004__x0004__x0019__x001b__x0004_$_x0010__x0010__x0008__x0001_" xfId="3"/>
    <cellStyle name="??&amp;O?&amp;H?_x0008__x000f__x0007_?_x0007__x0001__x0001_" xfId="4"/>
    <cellStyle name="??&amp;O?&amp;H?_x0008_??_x0007__x0001__x0001_" xfId="5"/>
    <cellStyle name="?W?_laroux" xfId="6"/>
    <cellStyle name="_01. 김천 양천초등학교 전기-2차" xfId="7"/>
    <cellStyle name="_1. 전기" xfId="8"/>
    <cellStyle name="_2.통신내역서" xfId="9"/>
    <cellStyle name="_4.단가대비표" xfId="10"/>
    <cellStyle name="_9ct2wjhVUP8s0ZPSbNxjaUl2F" xfId="11"/>
    <cellStyle name="_FAX 양식" xfId="12"/>
    <cellStyle name="_가방마을 정각 신축공사" xfId="13"/>
    <cellStyle name="_건축내역" xfId="14"/>
    <cellStyle name="_경대공문" xfId="15"/>
    <cellStyle name="_계약서류" xfId="16"/>
    <cellStyle name="_군위내역서(A동)" xfId="17"/>
    <cellStyle name="_급식소 소방내역서" xfId="18"/>
    <cellStyle name="_노후창호개체공사" xfId="19"/>
    <cellStyle name="_대관업무비" xfId="20"/>
    <cellStyle name="_사본 - 전기(2)" xfId="21"/>
    <cellStyle name="_사본 - 전기(328)" xfId="22"/>
    <cellStyle name="_산동 농협동로지소 청사 신축공사-1" xfId="23"/>
    <cellStyle name="_산동 농협동로지소 청사 신축공사-1_1" xfId="24"/>
    <cellStyle name="_산동 농협동로지소 청사 신축공사-1_1_대구 가톨릭대학교 고시원  증축공사" xfId="25"/>
    <cellStyle name="_산동 농협동로지소 청사 신축공사-1_1_표지" xfId="26"/>
    <cellStyle name="_산동 농협동로지소 청사 신축공사-1_1_학수경로당 신축공사" xfId="27"/>
    <cellStyle name="_산동 농협동로지소 청사 신축공사-1_대구 가톨릭대학교 고시원  증축공사" xfId="28"/>
    <cellStyle name="_산동 농협동로지소 청사 신축공사-1_표지" xfId="29"/>
    <cellStyle name="_산동 농협동로지소 청사 신축공사-1_학수경로당 신축공사" xfId="30"/>
    <cellStyle name="_설계서 용지" xfId="31"/>
    <cellStyle name="_설비견적(덕진)" xfId="32"/>
    <cellStyle name="_울진고등학교B동교사증축 내역서" xfId="33"/>
    <cellStyle name="_전기공사원가, 단가대비" xfId="34"/>
    <cellStyle name="_정보관건축내역(2층완성)" xfId="35"/>
    <cellStyle name="_천체투영실설치공사" xfId="36"/>
    <cellStyle name="_통신(328)" xfId="37"/>
    <cellStyle name="_통신공사원가, 단가대비" xfId="38"/>
    <cellStyle name="_팩스교신" xfId="39"/>
    <cellStyle name="_표지" xfId="40"/>
    <cellStyle name="_표지," xfId="41"/>
    <cellStyle name="_화동초-전기" xfId="42"/>
    <cellStyle name="_화장실내역" xfId="43"/>
    <cellStyle name="_효성설계변경완결" xfId="44"/>
    <cellStyle name="’E‰Y [0.00]_laroux" xfId="45"/>
    <cellStyle name="’E‰Y_laroux" xfId="46"/>
    <cellStyle name="¤@?e_TEST-1 " xfId="47"/>
    <cellStyle name="_x0007_ _x000d__x000d_­­_x0007_ ­" xfId="48"/>
    <cellStyle name="1" xfId="49"/>
    <cellStyle name="19990216" xfId="50"/>
    <cellStyle name="¹eºÐA²_AIAIC°AuCoE² " xfId="51"/>
    <cellStyle name="AeE­ [0]_  A¾  CO  " xfId="52"/>
    <cellStyle name="AeE­_  A¾  CO  " xfId="53"/>
    <cellStyle name="AoA¤μCAo ¾EA½" xfId="54"/>
    <cellStyle name="AÞ¸¶ [0]_  A¾  CO  " xfId="55"/>
    <cellStyle name="AÞ¸¶_  A¾  CO  " xfId="56"/>
    <cellStyle name="C￥AØ_  A¾  CO  " xfId="57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ategory" xfId="66"/>
    <cellStyle name="Comma" xfId="67"/>
    <cellStyle name="Comma [0]" xfId="68"/>
    <cellStyle name="Comma [00]" xfId="69"/>
    <cellStyle name="comma zerodec" xfId="70"/>
    <cellStyle name="Comma_ SG&amp;A Bridge " xfId="71"/>
    <cellStyle name="Comm뼬_E&amp;ONW2" xfId="72"/>
    <cellStyle name="Copied" xfId="73"/>
    <cellStyle name="Curren?_x0012_퐀_x0017_?" xfId="74"/>
    <cellStyle name="Currency" xfId="75"/>
    <cellStyle name="Currency [0]" xfId="76"/>
    <cellStyle name="Currency [00]" xfId="77"/>
    <cellStyle name="currency-$_표지 " xfId="78"/>
    <cellStyle name="Currency_ SG&amp;A Bridge " xfId="79"/>
    <cellStyle name="Currency1" xfId="80"/>
    <cellStyle name="Date" xfId="81"/>
    <cellStyle name="Date Short" xfId="82"/>
    <cellStyle name="Dollar (zero dec)" xfId="83"/>
    <cellStyle name="Enter Currency (0)" xfId="84"/>
    <cellStyle name="Enter Currency (2)" xfId="85"/>
    <cellStyle name="Enter Units (0)" xfId="86"/>
    <cellStyle name="Enter Units (1)" xfId="87"/>
    <cellStyle name="Enter Units (2)" xfId="88"/>
    <cellStyle name="Entered" xfId="89"/>
    <cellStyle name="F2" xfId="90"/>
    <cellStyle name="F3" xfId="91"/>
    <cellStyle name="F4" xfId="92"/>
    <cellStyle name="F5" xfId="93"/>
    <cellStyle name="F6" xfId="94"/>
    <cellStyle name="F7" xfId="95"/>
    <cellStyle name="F8" xfId="96"/>
    <cellStyle name="Fixed" xfId="97"/>
    <cellStyle name="ǦǦ_x0003_" xfId="98"/>
    <cellStyle name="Grey" xfId="99"/>
    <cellStyle name="HEADER" xfId="100"/>
    <cellStyle name="Header1" xfId="101"/>
    <cellStyle name="Header2" xfId="102"/>
    <cellStyle name="Heading1" xfId="103"/>
    <cellStyle name="Heading2" xfId="104"/>
    <cellStyle name="Hyperlink" xfId="105"/>
    <cellStyle name="iles|_x0005_h" xfId="106"/>
    <cellStyle name="Input [yellow]" xfId="107"/>
    <cellStyle name="_x0001__x0002_ĵĵ_x0007_ ĵĵ_x000d__x000d_ƨƬ_x0001__x0002_ƨƬ_x0007__x000d_ǒǓ _x000d_ǜǜ_x000d__x000d_ǪǪ_x0007__x0007__x0005__x0005__x0010__x0001_ဠ" xfId="108"/>
    <cellStyle name="les" xfId="109"/>
    <cellStyle name="Link Currency (0)" xfId="110"/>
    <cellStyle name="Link Currency (2)" xfId="111"/>
    <cellStyle name="Link Units (0)" xfId="112"/>
    <cellStyle name="Link Units (1)" xfId="113"/>
    <cellStyle name="Link Units (2)" xfId="114"/>
    <cellStyle name="Milliers [0]_Arabian Spec" xfId="115"/>
    <cellStyle name="Milliers_Arabian Spec" xfId="116"/>
    <cellStyle name="Model" xfId="117"/>
    <cellStyle name="Mon?aire [0]_Arabian Spec" xfId="118"/>
    <cellStyle name="Mon?aire_Arabian Spec" xfId="119"/>
    <cellStyle name="no dec" xfId="120"/>
    <cellStyle name="Normal - Style1" xfId="121"/>
    <cellStyle name="Normal - Style2" xfId="122"/>
    <cellStyle name="Normal - Style3" xfId="123"/>
    <cellStyle name="Normal - Style4" xfId="124"/>
    <cellStyle name="Normal - Style5" xfId="125"/>
    <cellStyle name="Normal - Style6" xfId="126"/>
    <cellStyle name="Normal - Style7" xfId="127"/>
    <cellStyle name="Normal - Style8" xfId="128"/>
    <cellStyle name="Normal_ SG&amp;A Bridge " xfId="129"/>
    <cellStyle name="oft Excel]_x000d__x000a_Comment=The open=/f lines load custom functions into the Paste Function list._x000d__x000a_Maximized=3_x000d__x000a_AutoFormat=" xfId="130"/>
    <cellStyle name="Percent" xfId="131"/>
    <cellStyle name="Percent [0]" xfId="132"/>
    <cellStyle name="Percent [00]" xfId="133"/>
    <cellStyle name="Percent [2]" xfId="134"/>
    <cellStyle name="Percent_#6 Temps &amp; Contractors" xfId="135"/>
    <cellStyle name="PrePop Currency (0)" xfId="136"/>
    <cellStyle name="PrePop Currency (2)" xfId="137"/>
    <cellStyle name="PrePop Units (0)" xfId="138"/>
    <cellStyle name="PrePop Units (1)" xfId="139"/>
    <cellStyle name="PrePop Units (2)" xfId="140"/>
    <cellStyle name="R?" xfId="141"/>
    <cellStyle name="RevList" xfId="142"/>
    <cellStyle name="sche|_x0005_" xfId="143"/>
    <cellStyle name="_x0001__x0002_ƨƬ_x0007__x000d_ǒǓ _x000d_ǜǜ_x000d__x000d_ǪǪ_x0007__x0007__x0005__x0005__x0010__x0001_ဠ" xfId="144"/>
    <cellStyle name="subhead" xfId="145"/>
    <cellStyle name="Subtotal" xfId="146"/>
    <cellStyle name="Text Indent A" xfId="147"/>
    <cellStyle name="Text Indent B" xfId="148"/>
    <cellStyle name="Text Indent C" xfId="149"/>
    <cellStyle name="title [1]" xfId="150"/>
    <cellStyle name="title [2]" xfId="151"/>
    <cellStyle name="Total" xfId="152"/>
    <cellStyle name="UM" xfId="153"/>
    <cellStyle name="XLS'|_x0005_t" xfId="154"/>
    <cellStyle name="_x0010__x0001_ဠ" xfId="155"/>
    <cellStyle name="고정소숫점" xfId="156"/>
    <cellStyle name="고정출력1" xfId="157"/>
    <cellStyle name="고정출력2" xfId="158"/>
    <cellStyle name="날짜" xfId="159"/>
    <cellStyle name="달러" xfId="160"/>
    <cellStyle name="뒤에 오는 하이퍼링크_11월 단가대비표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 [0]" xfId="166"/>
    <cellStyle name="백분율 [2]" xfId="167"/>
    <cellStyle name="뷭?_?긚??_1" xfId="168"/>
    <cellStyle name="빨강" xfId="169"/>
    <cellStyle name="설계서" xfId="170"/>
    <cellStyle name="셈迷?XLS!check_filesche|_x0005_" xfId="171"/>
    <cellStyle name="수량" xfId="172"/>
    <cellStyle name="숫자(R)" xfId="173"/>
    <cellStyle name="쉼표 [0] 2" xfId="174"/>
    <cellStyle name="스타일 1" xfId="175"/>
    <cellStyle name="스타일 2" xfId="176"/>
    <cellStyle name="스타일 3" xfId="177"/>
    <cellStyle name="스타일 4" xfId="178"/>
    <cellStyle name="스타일 5" xfId="179"/>
    <cellStyle name="스타일 6" xfId="180"/>
    <cellStyle name="스타일 7" xfId="181"/>
    <cellStyle name="안건회계법인" xfId="182"/>
    <cellStyle name="열어본 하이퍼링크" xfId="183"/>
    <cellStyle name="원" xfId="184"/>
    <cellStyle name="원_0. 박열의사-총괄집계표(금회+차후)-1차수정" xfId="185"/>
    <cellStyle name="자리수" xfId="186"/>
    <cellStyle name="자리수0" xfId="187"/>
    <cellStyle name="지정되지 않음" xfId="188"/>
    <cellStyle name="콤마 [0]" xfId="189"/>
    <cellStyle name="콤마 [2]" xfId="190"/>
    <cellStyle name="콤마,_x0005__x0014_" xfId="191"/>
    <cellStyle name="콤마_  종  합  " xfId="192"/>
    <cellStyle name="퍼센트" xfId="193"/>
    <cellStyle name="표준" xfId="0" builtinId="0"/>
    <cellStyle name="표준 2" xfId="194"/>
    <cellStyle name="표준 2 2" xfId="195"/>
    <cellStyle name="표준 3" xfId="196"/>
    <cellStyle name="標準_Akia(F）-8" xfId="197"/>
    <cellStyle name="표준_성서경찰서 성서지구대 개축공사" xfId="1"/>
    <cellStyle name="표준_신라중학교(건축)" xfId="198"/>
    <cellStyle name="합산" xfId="199"/>
    <cellStyle name="해동양식" xfId="200"/>
    <cellStyle name="화폐기호" xfId="201"/>
    <cellStyle name="화폐기호0" xfId="2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9569;&#54805;&#51648;&#44396;&#45824;&#49444;&#44228;&#48320;&#44221;\&#49569;&#54788;&#49444;&#44228;&#48320;&#44221;(&#48372;&#44288;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50641;&#49472;DATA/My%20Documents/1999&#45380;/&#50696;&#49328;-&#45236;&#50669;&#49436;/&#50696;&#49328;&#44288;&#47144;&#49436;&#47448;/99-05-&#49436;&#50872;&#45824;&#45236;&#50669;&#49436;/&#52572;&#51333;&#54028;&#51068;/1.&#47609;&#50516;&#44144;&#44288;&#4714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49345;&#51652;\C\&#44148;&#49444;&#45236;&#5066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1\c\KHS\&#54617;&#44368;&#48324;\&#47564;&#45909;&#44256;\&#53685;&#49888;&#45236;&#50669;&#49436;(&#52488;.&#51473;.&#44256;.99.11)&#48376;&#52397;&#5085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5236;&#50669;\&#53440;&#54924;&#49324;&#51032;&#45236;&#50669;&#46308;\&#54889;&#44552;&#51221;&#49688;&#51109;\LOTUS\9605P\BB_C-BD\OUT\Y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221;&#50685;\C\Chol2000\DOWN\My%20Documents\2000&#44204;&#51201;\4&#50900;\0413&#51204;&#49328;&#48376;&#4851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&#49884;&#52397;/My%20Documents/&#50976;&#54868;/&#50976;&#54868;&#44204;&#5120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SHCOOL\&#44221;&#49328;1\&#50745;&#48317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48120;&#49440;\&#50724;&#48120;&#49440;-C\no\&#50577;&#49885;\&#45236;&#50669;&#49436;%20&#50577;&#49885;&#53360;&#44144;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ungCost\&#50641;&#49472;&#51089;&#50629;&#48169;\&#47928;&#54868;&#44148;&#52629;\&#50689;&#52380;&#44368;&#50977;&#51648;&#50896;&#52397;%20&#52397;&#49324;%20&#45824;&#49688;&#49440;&#44277;&#4932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5236;&#50669;\2003&#45380;&#46020;%20&#51089;&#50629;&#48516;\&#51068;&#48152;\&#54620;&#49556;&#44148;&#52629;-&#49437;&#51201;&#48372;&#44148;&#51648;&#49548;\&#49437;&#51201;&#48372;&#44148;&#51648;&#49548;-6&#52264;(&#52572;&#51333;)-&#51613;&#44048;%20&#45236;&#50669;&#49436;\&#44228;&#50557;&#45236;&#50669;&#49436;\&#49437;&#51201;&#48372;&#44148;&#49548;-&#51204;&#44592;(&#44228;&#50557;&#45236;&#50669;&#49436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&#44204;&#51201;\6.%20&#44592;&#53440;&#44277;&#49324;\&#51064;&#52380;&#49340;&#49328;%20&#54156;&#54532;&#51109;\&#51064;&#52380;&#49340;&#49328;&#45236;&#50669;&#49436;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1652;&#49437;\C\MSOffice\Excel\9706F\IL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228;&#51312;\&#53356;&#47021;&#53356;&#50808;\EXCEL\&#51312;&#44221;&#45236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&#44204;&#51201;-&#44053;&#50689;\2002&#45380;%20&#44204;&#51201;\2002&#45380;%20&#44204;&#51201;\My%20Documents\2001&#45380;&#46020;\&#51088;&#46041;&#51228;&#50612;\&#47560;&#51648;&#47561;\SINGLE\EMAIL\temp\02\980226%20&#54056;&#49496;MESA&#48716;&#4637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2004-WORK\&#49464;&#47749;\&#54868;&#46041;&#52488;&#46321;&#54617;&#44368;\&#44277;&#49324;&#51665;&#54665;&#45236;&#50669;\&#49884;,&#46041;&#48512;&#44368;&#50977;&#52397;\&#49440;&#50896;&#51473;&#51221;&#48372;&#53685;&#49888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4&#45380;&#51089;&#50629;&#48169;/Excel&#54028;&#51068;/2004&#49444;&#44228;&#48320;&#44221;/&#50504;&#44053;&#52404;&#50977;&#44288;&#45236;&#50669;&#4943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mtong\c\&#54861;&#49457;&#51456;\KHS\&#54617;&#44368;&#48324;\&#47564;&#45909;&#44256;\&#53685;&#49888;&#45236;&#50669;&#49436;(&#52488;.&#51473;.&#44256;.99.11)&#48376;&#52397;&#50857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\&#50689;&#46020;%20&#54616;&#49688;&#52376;&#47532;&#51109;%20(&#49892;&#49884;&#49444;&#44228;)\&#45236;&#50669;&#49436;\&#49688;&#51221;&#45236;&#50669;\&#50696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48120;&#49440;\&#50724;&#48120;&#49440;-C\WORK\&#49884;&#48169;&#48143;&#45236;&#50669;\&#49345;&#49688;&#46020;%20&#49324;&#50629;&#48376;&#48512;\&#45236;&#50669;&#49436;\&#45236;&#50669;&#49436;%20&#50577;&#49885;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48120;&#49440;\&#50724;&#48120;&#49440;-C\WORK\&#49884;&#48169;&#48143;&#45236;&#50669;\&#49436;&#48512;&#49328;&#47928;&#54868;&#54924;&#44288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d\&#48177;&#50629;\DukJinENG\2004&#45380;\&#49548;&#48169;&#49444;&#48708;\&#44204;&#51201;&#48143;%20&#44228;&#50557;\&#44221;&#50868;&#52488;&#46321;&#54617;&#44368;%20&#49548;&#48169;&#51204;&#44592;\&#54788;&#51652;&#50885;\&#50857;&#49328;&#47928;&#54868;&#50896;\&#50857;&#49328;&#47928;&#54868;&#50896;\My%20Documents\&#44204;&#51201;-&#44053;&#50689;\2002&#45380;%20&#44204;&#51201;\2002&#45380;%20&#44204;&#51201;\song\SONG\&#49324;&#49345;&#44396;&#52397;\&#52572;&#51333;&#45236;~1\&#49328;&#52636;&#51312;&#4943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ATAPCS\DD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\ELLWORD\98HABAN\518\NEAYUK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K21887\1129&#49892;&#49884;\Temp\&#44032;&#44201;&#48708;&#44368;-&#54805;&#4943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\ELLWORD\98HABAN\WONJU-BO\&#50896;&#51452;&#48373;~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ungCost\&#50641;&#49472;&#51089;&#50629;&#48169;\&#45824;&#44032;&#50556;&#44148;&#52629;\&#44256;&#47161;&#44400;%20&#45453;&#50629;&#44592;&#44228;&#45824;&#50668;&#51008;&#54665;%202&#52264;%20&#48372;&#44288;&#52285;&#44256;%20&#49888;&#52629;&#44277;&#49324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d\&#48177;&#50629;\DukJinENG\2004&#45380;\&#49548;&#48169;&#49444;&#48708;\&#44204;&#51201;&#48143;%20&#44228;&#50557;\&#44221;&#50868;&#52488;&#46321;&#54617;&#44368;%20&#49548;&#48169;&#51204;&#44592;\&#54788;&#51652;&#50885;\&#50857;&#49328;&#47928;&#54868;&#50896;\&#50857;&#49328;&#47928;&#54868;&#50896;\&#51204;&#52285;&#44592;\&#50641;&#49472;\&#44277;&#49324;\&#51453;&#49457;&#52488;&#5080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ice\&#45236;&#50669;\&#47928;&#54868;&#50696;&#49696;&#54924;&#44288;\&#45225;&#54408;\&#48152;&#49569;&#50668;&#51473;&#52404;&#50977;&#44288;&#51613;&#52629;&#44277;&#49324;(&#48169;&#49569;&#54252;&#54632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%20&#45236;&#50669;(&#49552;&#45824;&#47732;&#51453;&#50612;&#50668;-&#51217;&#44540;&#44552;&#51648;)\1.%20&#45236;&#50669;-&#54632;&#48512;&#47196;%20&#49552;&#45824;&#51648;%20&#47577;&#49884;&#45796;!!!!\5.%202006&#45380;&#46020;%20&#51089;&#50629;&#48516;(&#45236;&#50669;)\02.%20&#51068;&#48152;\21.%20&#49884;&#52397;&#49324;%20&#45812;&#51109;%20&#54736;&#47932;&#44592;&#44277;&#49324;\02.&#54805;&#45224;&#51473;&#54617;&#44368;%20&#44553;&#49885;&#49548;-&#53685;&#498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53468;&#54872;\C\My%20Documents\&#49444;&#44228;&#49436;\MSOFFICE\HEXCEL\&#49892;&#54665;\&#51221;&#48708;&#5228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51204;&#52285;&#44592;\&#50641;&#49472;\&#44277;&#49324;\&#51453;&#49457;&#52488;&#5080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1652;&#49437;\C\WINDOWS\9605G\DS-LOA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50641;&#49472;DATA/My%20Documents/1999&#45380;/&#50696;&#49328;-&#45236;&#50669;&#49436;/&#50696;&#49328;&#44288;&#47144;&#49436;&#47448;/99-04-19-&#49436;&#50872;&#45824;&#44288;&#47144;/99-04-19-&#49436;&#50872;&#45824;&#44288;&#47144;(&#49688;&#51221;&#51473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공문 (부운)"/>
      <sheetName val="감리검토보고서"/>
      <sheetName val="감리검토의견서"/>
      <sheetName val="공문(대한)"/>
      <sheetName val="감리검토의견서 (2)"/>
      <sheetName val="변경매트기초내역"/>
      <sheetName val="변경원가계산서"/>
      <sheetName val="변경내역집계"/>
      <sheetName val="변경내역서"/>
      <sheetName val="수량집계표"/>
      <sheetName val="수량산출"/>
      <sheetName val="매트콘크리트산출 "/>
      <sheetName val="매트철근량 "/>
      <sheetName val="당초독립기초내역"/>
      <sheetName val="당초원가계산서 "/>
      <sheetName val="당초내역서 "/>
      <sheetName val="당초내역명세서 "/>
      <sheetName val="당초수량집계표"/>
      <sheetName val="#REF"/>
      <sheetName val="중기일위대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정부노임단가"/>
      <sheetName val="단가조사서"/>
      <sheetName val="공사원가"/>
      <sheetName val="내역서집계표"/>
      <sheetName val="내역서"/>
      <sheetName val="호표일위대가집계표"/>
      <sheetName val="호표일위대가"/>
      <sheetName val="중기산출근거"/>
      <sheetName val="중기집계표"/>
      <sheetName val="중기계산"/>
      <sheetName val="2.자재집계표"/>
      <sheetName val="토공-토사"/>
      <sheetName val="맹암거터파기"/>
      <sheetName val="되메우기및다짐1"/>
      <sheetName val="토사운반및사토장정리"/>
      <sheetName val="경암운반및사토장정리"/>
      <sheetName val="화강석 보조기층"/>
      <sheetName val="혼합기층 포설 및다짐 (2)"/>
      <sheetName val="보조기층 포설 및다짐"/>
      <sheetName val="아스콘기층"/>
      <sheetName val="아스콘표층"/>
      <sheetName val="프라임코팅"/>
      <sheetName val="텍코팅코팅"/>
      <sheetName val="보조기층운반"/>
      <sheetName val="철근운반"/>
      <sheetName val="흄관운반300"/>
      <sheetName val="도로경계석운반"/>
      <sheetName val="보차도경계석운반 (2)"/>
      <sheetName val="1.총괄토공"/>
      <sheetName val="2.하수터파기토공"/>
      <sheetName val="3.하수수량집계표"/>
      <sheetName val="배수관집계표-연결관"/>
      <sheetName val="연결관-300"/>
      <sheetName val="배수관집계표-오수관"/>
      <sheetName val="오수관-300"/>
      <sheetName val="맨홀집계및깊이계산서-오수"/>
      <sheetName val="오수맨홀900"/>
      <sheetName val="집수정600-600-3"/>
      <sheetName val="집수정300-400-1"/>
      <sheetName val="U형측구300×400"/>
      <sheetName val="4.맹암거집계표"/>
      <sheetName val="맹암거 토공"/>
      <sheetName val="맹암거100"/>
      <sheetName val="맹암거200"/>
      <sheetName val="맹암거300"/>
      <sheetName val="5.포장공사수량집계표"/>
      <sheetName val="화강석"/>
      <sheetName val="보차도경계석"/>
      <sheetName val="도로경계석 (2)"/>
      <sheetName val="L형측구"/>
      <sheetName val="아스팔트포장"/>
    </sheetNames>
    <sheetDataSet>
      <sheetData sheetId="0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dule3"/>
      <sheetName val="Module4"/>
      <sheetName val="1"/>
      <sheetName val="도움말"/>
      <sheetName val="사용설명"/>
      <sheetName val="기타경비산출근거"/>
      <sheetName val="갑지"/>
      <sheetName val="원가계산기준"/>
      <sheetName val="갑지인쇄"/>
      <sheetName val="공사비내역서"/>
      <sheetName val="일반자재단가"/>
      <sheetName val="중기가격"/>
      <sheetName val="중기산출"/>
      <sheetName val="노임단가"/>
      <sheetName val="시중노임인쇄"/>
      <sheetName val="Dialog2"/>
      <sheetName val="TW"/>
      <sheetName val="BW"/>
      <sheetName val="UW"/>
      <sheetName val="GJ"/>
      <sheetName val="PJ"/>
      <sheetName val="BD"/>
      <sheetName val="CODE"/>
      <sheetName val="Dialog4"/>
      <sheetName val="Dialog5"/>
      <sheetName val="Dialog6"/>
      <sheetName val="Dialog7"/>
      <sheetName val="Dialog8"/>
      <sheetName val="Dialog9"/>
      <sheetName val="Dialog10"/>
      <sheetName val="목록보기"/>
      <sheetName val="초기"/>
      <sheetName val="토공목차"/>
      <sheetName val="법면목차"/>
      <sheetName val="배수공목차"/>
      <sheetName val="구조물공목차"/>
      <sheetName val="포장공목차"/>
      <sheetName val="부대공목차"/>
      <sheetName val="토공"/>
      <sheetName val="법면"/>
      <sheetName val="배수공1"/>
      <sheetName val="포장공"/>
      <sheetName val="구조물공"/>
      <sheetName val="부대공"/>
      <sheetName val="중기일위대가"/>
      <sheetName val="중기일위대가목록인쇄"/>
      <sheetName val="예정공정표"/>
      <sheetName val="일위대가표"/>
      <sheetName val="정부노임단가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25">
          <cell r="I25">
            <v>18629</v>
          </cell>
        </row>
      </sheetData>
      <sheetData sheetId="45"/>
      <sheetData sheetId="46"/>
      <sheetData sheetId="47"/>
      <sheetData sheetId="4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총괄원가)"/>
      <sheetName val="초원가"/>
      <sheetName val="중원가"/>
      <sheetName val="초갑지"/>
      <sheetName val="중갑지"/>
      <sheetName val="고갑지"/>
      <sheetName val="초등을지"/>
      <sheetName val="중등을지"/>
      <sheetName val="초중고통신일위대가"/>
      <sheetName val="MO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인건-측정"/>
      <sheetName val="YES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진명견적"/>
      <sheetName val="찬호전자"/>
      <sheetName val="동영견적"/>
      <sheetName val="서울 AV"/>
      <sheetName val="진명견적(2)"/>
      <sheetName val="동영견적 (2)"/>
      <sheetName val="서울 AV (2)"/>
      <sheetName val="찬호전자 (2)"/>
      <sheetName val="설계내역서"/>
      <sheetName val="전기원가"/>
      <sheetName val="전기집계표"/>
      <sheetName val="전기내"/>
      <sheetName val="전기일위대가"/>
      <sheetName val="관급총집계"/>
      <sheetName val="조명원가 "/>
      <sheetName val="조명내역"/>
      <sheetName val="분전반원가"/>
      <sheetName val="분전반집계 "/>
      <sheetName val="분전반내역"/>
      <sheetName val="0413전산본부"/>
      <sheetName val="인건-측정"/>
    </sheetNames>
    <definedNames>
      <definedName name="Macro10"/>
      <definedName name="Macro12"/>
      <definedName name="Macro13"/>
      <definedName name="Macro14"/>
      <definedName name="Macro2"/>
      <definedName name="Macro5"/>
      <definedName name="Macro6"/>
      <definedName name="Macro7"/>
      <definedName name="Macro8"/>
      <definedName name="Macro9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빌딩 안내"/>
      <sheetName val="갑지"/>
      <sheetName val="영상"/>
      <sheetName val="DPBX"/>
      <sheetName val="LAN"/>
      <sheetName val="통합배선"/>
      <sheetName val="동력부하"/>
      <sheetName val="L-기술계산(1Φ220-110V)"/>
      <sheetName val="전등부하"/>
      <sheetName val="0.6-1KV FCV"/>
      <sheetName val="전동기규격"/>
      <sheetName val="표지"/>
      <sheetName val="수변전용량검토"/>
      <sheetName val="단락전류계산서"/>
      <sheetName val="(UT동)SUB"/>
      <sheetName val="(본관동)SUB"/>
      <sheetName val="(2공장동)SUB"/>
      <sheetName val="(사출동)SUB"/>
      <sheetName val="(UT동)UTIL"/>
      <sheetName val="(본관동)AHU"/>
      <sheetName val="(2공장동)AHU"/>
      <sheetName val="(사출동)AHU"/>
      <sheetName val="(사출동)장치"/>
      <sheetName val="노임"/>
      <sheetName val="인건-측정"/>
      <sheetName val="과천MAIN"/>
      <sheetName val="내역서"/>
      <sheetName val="방송(체육관)"/>
      <sheetName val="수로단위수량"/>
      <sheetName val="A 견적"/>
      <sheetName val="내역단가"/>
      <sheetName val="일위단가"/>
      <sheetName val="수량산출"/>
      <sheetName val="工완성공사율"/>
      <sheetName val="재집"/>
      <sheetName val="직재"/>
      <sheetName val="관로공정"/>
      <sheetName val="__MAIN"/>
      <sheetName val="유화견적"/>
      <sheetName val="산출금액내역"/>
      <sheetName val="효성CB 1P기초"/>
      <sheetName val="요율"/>
      <sheetName val="집계표"/>
      <sheetName val="원가계산서 "/>
      <sheetName val="내역표지"/>
      <sheetName val="일위"/>
      <sheetName val="물가조사"/>
      <sheetName val="Sheet2"/>
      <sheetName val="Sheet3"/>
      <sheetName val="일위대가"/>
      <sheetName val="노임단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 refreshError="1"/>
      <sheetData sheetId="5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물가시세"/>
      <sheetName val="빌딩 안내"/>
      <sheetName val="옹벽수량집계표"/>
      <sheetName val="Sheet6"/>
      <sheetName val="옹벽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원가계산서"/>
      <sheetName val="대총괄표"/>
      <sheetName val="내역서1"/>
      <sheetName val="자재단가 비교"/>
      <sheetName val="물가시세"/>
      <sheetName val="일위대가목차"/>
      <sheetName val="EP0618"/>
      <sheetName val="총괄표"/>
      <sheetName val="중강당 내역"/>
      <sheetName val="교대"/>
      <sheetName val="DATA(VTL)"/>
      <sheetName val="과천MAIN"/>
      <sheetName val="일위목록"/>
      <sheetName val="요율"/>
      <sheetName val="DATA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갑지"/>
      <sheetName val="원가계산서(1)"/>
      <sheetName val="내역서"/>
      <sheetName val="내역명세서"/>
      <sheetName val="일위대가목록"/>
      <sheetName val="일위대가표"/>
      <sheetName val="중기경비목록"/>
      <sheetName val="중기경비"/>
      <sheetName val="자재단가대비표"/>
      <sheetName val="Sheet1"/>
      <sheetName val="Sheet2"/>
      <sheetName val="Sheet3"/>
      <sheetName val="내역서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총괄갑지"/>
      <sheetName val="갑지"/>
      <sheetName val="전기원가"/>
      <sheetName val="집계표"/>
      <sheetName val="내역서"/>
      <sheetName val="일위목록"/>
      <sheetName val="일위내역"/>
      <sheetName val="함(내역)"/>
      <sheetName val="함(산출)"/>
      <sheetName val="전기산출"/>
      <sheetName val="전기단가"/>
      <sheetName val="표지"/>
      <sheetName val="각종산출서"/>
      <sheetName val="총 원가계산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중기일위대가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갑지"/>
      <sheetName val="원가계산서"/>
      <sheetName val="내역집계표"/>
      <sheetName val="내역서"/>
      <sheetName val="내역서 (3)"/>
      <sheetName val="대가"/>
      <sheetName val="일위대가"/>
      <sheetName val="산출양식"/>
      <sheetName val="자료"/>
      <sheetName val="대가목록"/>
      <sheetName val="산출양식 (2)"/>
      <sheetName val="Sheet1"/>
      <sheetName val="원가(칠곡다부)"/>
      <sheetName val="집계표"/>
      <sheetName val="다부IC내역"/>
      <sheetName val="원가(재방송)"/>
      <sheetName val="재방송"/>
      <sheetName val="다부내역"/>
      <sheetName val="읍내터널"/>
      <sheetName val="칠곡IC내역"/>
      <sheetName val="중강당 내역"/>
      <sheetName val="총괄표"/>
      <sheetName val="토목원가계산서"/>
      <sheetName val="토목원가"/>
      <sheetName val="집계장"/>
      <sheetName val="설계내역"/>
      <sheetName val="제외공종"/>
      <sheetName val="#REF"/>
      <sheetName val="선급금사용계획서"/>
      <sheetName val="사용세부내역"/>
      <sheetName val="Sheet2"/>
      <sheetName val="Sheet3"/>
      <sheetName val="공사비증감대비표"/>
      <sheetName val="전체산출내역서갑(변경) "/>
      <sheetName val="산출내역서을(변경)"/>
      <sheetName val="전체세부(이설도로)"/>
      <sheetName val="전체세부(연결도로)"/>
      <sheetName val="전체원가계산서(변경)"/>
      <sheetName val="용역비"/>
      <sheetName val="공문"/>
      <sheetName val="취·현"/>
      <sheetName val="취·투"/>
      <sheetName val="토·집"/>
      <sheetName val="배·집"/>
      <sheetName val="기·집30(보고)"/>
      <sheetName val="기·집30(확정)"/>
      <sheetName val="기·내30(확정)"/>
      <sheetName val="A.터파기공"/>
      <sheetName val="B.측·집"/>
      <sheetName val="배(자·집) (2)"/>
      <sheetName val="배(철·집)"/>
      <sheetName val="배(암·유)"/>
      <sheetName val="배(시·골)"/>
      <sheetName val="2.01측·터·집"/>
      <sheetName val="V·집"/>
      <sheetName val="V·현"/>
      <sheetName val="산·집"/>
      <sheetName val="산·현"/>
      <sheetName val="L·집"/>
      <sheetName val="L·현"/>
      <sheetName val="맹·집"/>
      <sheetName val="맹·현"/>
      <sheetName val="C배·집"/>
      <sheetName val="횡·집"/>
      <sheetName val="흄·집"/>
      <sheetName val="횡·조"/>
      <sheetName val="종·배"/>
      <sheetName val="종·조"/>
      <sheetName val="배·면"/>
      <sheetName val="배·날"/>
      <sheetName val="횡·날"/>
      <sheetName val="콘집·수"/>
      <sheetName val="흙쌓·수"/>
      <sheetName val="땅깍·수"/>
      <sheetName val="땅깍·수 (1-1)"/>
      <sheetName val="집·조10"/>
      <sheetName val="집·조6"/>
      <sheetName val="비·보"/>
      <sheetName val="집·조8"/>
      <sheetName val="암·재"/>
      <sheetName val="암·토"/>
      <sheetName val="암·철"/>
      <sheetName val="본·수"/>
      <sheetName val="2+126"/>
      <sheetName val="평날·수"/>
      <sheetName val="0-52 "/>
      <sheetName val="수량산출서"/>
      <sheetName val="콘·다 (2)"/>
      <sheetName val="기·집 (2)"/>
      <sheetName val="콘·다 (3)"/>
      <sheetName val="콘·현"/>
      <sheetName val="소·집"/>
      <sheetName val="소·현"/>
      <sheetName val="집·거"/>
      <sheetName val="집·연"/>
      <sheetName val="도·집"/>
      <sheetName val="성도1"/>
      <sheetName val="공사비"/>
      <sheetName val="단가산출"/>
      <sheetName val="가드레일산근"/>
      <sheetName val="수량집계표"/>
      <sheetName val="수량"/>
      <sheetName val="단가비교"/>
      <sheetName val="적용2002"/>
      <sheetName val="중기"/>
      <sheetName val="실행내역"/>
      <sheetName val="실행총괄 "/>
      <sheetName val="간접비"/>
      <sheetName val="세부내역"/>
      <sheetName val="b_balju_cho"/>
      <sheetName val="기초병원총괄표"/>
      <sheetName val="기초병원원가"/>
      <sheetName val="기초병원내역집계표"/>
      <sheetName val="기초(토목)"/>
      <sheetName val="기초(건축)"/>
      <sheetName val="기초(기계)"/>
      <sheetName val="기초(전기)"/>
      <sheetName val="기초(통신)"/>
      <sheetName val="감액총괄(계약적용)"/>
      <sheetName val="감액원가계산(계약적용)"/>
      <sheetName val="삭감내역집계표"/>
      <sheetName val="건축,토목감액(계약적용)"/>
      <sheetName val="기계,전기감액"/>
      <sheetName val="내역비교"/>
      <sheetName val="병원내역집계표 (2)"/>
      <sheetName val="설계기계"/>
      <sheetName val="설계통신"/>
      <sheetName val="설계전기"/>
      <sheetName val="설계기준삭감(기,전)"/>
      <sheetName val="설계내역집계표"/>
      <sheetName val="총괄"/>
      <sheetName val="토목"/>
      <sheetName val="본체"/>
      <sheetName val="[IL-3.XLSY갑지"/>
      <sheetName val="IL-3"/>
      <sheetName val="노임단가"/>
      <sheetName val="설비"/>
      <sheetName val="MOTOR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공종단가"/>
      <sheetName val="설직재-1"/>
      <sheetName val="노무비"/>
      <sheetName val="2000년1차"/>
      <sheetName val="2000전체분"/>
      <sheetName val="DATE"/>
      <sheetName val="노임"/>
      <sheetName val="동원인원"/>
      <sheetName val="토목공사"/>
      <sheetName val="내역"/>
      <sheetName val="CON'C"/>
      <sheetName val=""/>
      <sheetName val="도급내역서(재노경)"/>
      <sheetName val="설비내역서"/>
      <sheetName val="건축내역서"/>
      <sheetName val="전기내역서"/>
      <sheetName val="조도계산서 (도서)"/>
      <sheetName val="3.공사비(07년노임단가)"/>
      <sheetName val="3.공사비(단가조사표)"/>
      <sheetName val="3.공사비(물량산출표)"/>
      <sheetName val="3.공사비(일위대가표목록)"/>
      <sheetName val="3.공사비(일위대가표)"/>
      <sheetName val="일위대가표"/>
      <sheetName val="재료비"/>
      <sheetName val="건축공사"/>
      <sheetName val="기계경비(시간당)"/>
      <sheetName val="램머"/>
      <sheetName val="재료"/>
      <sheetName val="데리네이타현황"/>
      <sheetName val="공사비총괄표"/>
      <sheetName val="보증수수료산출"/>
      <sheetName val="부대내역"/>
      <sheetName val="총공사내역서"/>
      <sheetName val="JUCKEYK"/>
      <sheetName val="제출내역 (2)"/>
      <sheetName val="차수공개요"/>
      <sheetName val="단가"/>
      <sheetName val="DAN"/>
      <sheetName val="백호우계수"/>
      <sheetName val="2.대외공문"/>
      <sheetName val="철근량"/>
      <sheetName val="냉천부속동"/>
      <sheetName val="실행내역 "/>
      <sheetName val="실행예산서"/>
      <sheetName val="단"/>
      <sheetName val="일위대가(4층원격)"/>
      <sheetName val="조명율표"/>
      <sheetName val="백암비스타내역"/>
      <sheetName val="공종구간"/>
      <sheetName val="국내조달(통합-1)"/>
      <sheetName val="1.수인터널"/>
      <sheetName val="48단가"/>
      <sheetName val="Macro1"/>
      <sheetName val="4.일위대가목차"/>
      <sheetName val="96노임기준"/>
      <sheetName val="일위목록"/>
      <sheetName val="요율"/>
      <sheetName val="내역_ver1.0"/>
      <sheetName val="2000,9월 일위"/>
      <sheetName val="단가일람표"/>
      <sheetName val="ABUT수량-A1"/>
      <sheetName val="BQ(실행)"/>
      <sheetName val="49단가"/>
      <sheetName val="단가대비"/>
      <sheetName val="접지수량"/>
      <sheetName val="N賃率-職"/>
      <sheetName val="예가표"/>
      <sheetName val="건축내역"/>
      <sheetName val="암거단위"/>
      <sheetName val="기흥하도용"/>
      <sheetName val="대포2교접속"/>
      <sheetName val="천방교접속"/>
      <sheetName val="DATA 입력란"/>
      <sheetName val="일위대가(건축)"/>
      <sheetName val="의왕내역"/>
      <sheetName val="일위_파일"/>
      <sheetName val="단가대비표"/>
      <sheetName val="Total"/>
      <sheetName val="원가"/>
      <sheetName val="일위"/>
      <sheetName val="일반전기(2단지-을지)"/>
      <sheetName val="준검 내역서"/>
      <sheetName val="DATA"/>
      <sheetName val="데이타"/>
      <sheetName val="인건비"/>
      <sheetName val="조경일람"/>
      <sheetName val="9811"/>
      <sheetName val="배관공사기초자료"/>
      <sheetName val="주beam"/>
      <sheetName val="지급자재"/>
      <sheetName val="대비"/>
      <sheetName val="단가(1)"/>
      <sheetName val="단가대비표 (3)"/>
      <sheetName val="빌딩 안내"/>
      <sheetName val="입찰안"/>
      <sheetName val="견적서"/>
      <sheetName val="간선계산"/>
      <sheetName val="출력용"/>
      <sheetName val="내역서적용수량"/>
      <sheetName val="단가산출서"/>
      <sheetName val="단가표"/>
      <sheetName val="적용단위길이"/>
      <sheetName val="한강운반비"/>
      <sheetName val="기계공사비집계(원안)"/>
      <sheetName val="단가조사"/>
      <sheetName val="자  재"/>
      <sheetName val="건축외주"/>
      <sheetName val="코드표"/>
      <sheetName val="BM"/>
      <sheetName val="연결임시"/>
      <sheetName val="항목등록"/>
      <sheetName val="증감대비"/>
      <sheetName val="COST"/>
      <sheetName val="원가계산서(남측)"/>
      <sheetName val="신고분기설정참고"/>
      <sheetName val="거래처자료등록"/>
      <sheetName val="구간산출"/>
      <sheetName val="부하LOAD"/>
      <sheetName val="수량산출"/>
      <sheetName val="차액보증"/>
      <sheetName val="기자재비"/>
      <sheetName val="품셈"/>
      <sheetName val="노임단가산출근거"/>
      <sheetName val="수량집계"/>
      <sheetName val="총괄집계표"/>
      <sheetName val="인수공규격"/>
      <sheetName val="계획집계"/>
      <sheetName val="변압기 및 발전기 용량"/>
      <sheetName val="기본자료"/>
      <sheetName val="Baby일위대가"/>
      <sheetName val="부하계산서"/>
      <sheetName val="단가대비표(계측)"/>
      <sheetName val="Sheet1 (2)"/>
      <sheetName val="단가일람"/>
      <sheetName val="청주(철골발주의뢰서)"/>
      <sheetName val="#3_일위대가목록"/>
      <sheetName val="찍기"/>
      <sheetName val="하부철근수량"/>
      <sheetName val="건설기계목록"/>
      <sheetName val="일위대가_목록"/>
      <sheetName val="재료단가"/>
      <sheetName val="시중노임"/>
      <sheetName val="터파기및재료"/>
      <sheetName val="토사(PE)"/>
      <sheetName val="교수설계"/>
      <sheetName val="단가조사서"/>
      <sheetName val="준공검사원(갑)"/>
      <sheetName val="기성내역서(을) (2)"/>
      <sheetName val="G.R300경비"/>
      <sheetName val="상시"/>
      <sheetName val="토공"/>
      <sheetName val="내역서1"/>
      <sheetName val="일대목차"/>
      <sheetName val="진입도로B (2)"/>
      <sheetName val="설계서을"/>
      <sheetName val="단가목록"/>
      <sheetName val="CABLE"/>
      <sheetName val="CABLE (2)"/>
      <sheetName val="지하"/>
      <sheetName val="48일위"/>
      <sheetName val="22수량"/>
      <sheetName val="49일위"/>
      <sheetName val="22일위"/>
      <sheetName val="49수량"/>
      <sheetName val="자재단가"/>
      <sheetName val="품목현황"/>
      <sheetName val="출고대장"/>
      <sheetName val="산출목록표"/>
      <sheetName val="연결관산출조서"/>
      <sheetName val="기계물량"/>
      <sheetName val="비탈면보호공수량산출"/>
      <sheetName val="전기일위대가"/>
      <sheetName val="WORK"/>
      <sheetName val="1단계 (2)"/>
      <sheetName val="토적집계"/>
      <sheetName val="영신토건물가변동"/>
      <sheetName val="변수값"/>
      <sheetName val="중기상차"/>
      <sheetName val="AS복구"/>
      <sheetName val="중기터파기"/>
      <sheetName val="Customer Databas"/>
      <sheetName val="L_RPTA05_목록"/>
      <sheetName val="조도계산"/>
      <sheetName val="BID"/>
      <sheetName val="분전함신설"/>
      <sheetName val="접지1종"/>
      <sheetName val="6. 안전관리비"/>
      <sheetName val="1공구 건정토건 토공"/>
      <sheetName val="띘랷랷랷"/>
      <sheetName val="2.1  노무비 평균단가산출"/>
      <sheetName val="예산명세서"/>
      <sheetName val="설계명세서"/>
      <sheetName val="자료입력"/>
      <sheetName val="지불내역1"/>
      <sheetName val="오동"/>
      <sheetName val="대조"/>
      <sheetName val="나한"/>
      <sheetName val="입상내역"/>
      <sheetName val="단위수량"/>
      <sheetName val="약품공급2"/>
      <sheetName val="자재 단가 비교표(견적)"/>
      <sheetName val="자재 단가 비교표"/>
      <sheetName val="식재가격"/>
      <sheetName val="식재총괄"/>
      <sheetName val="Requirement(Work Crew)"/>
      <sheetName val="TRE TABLE"/>
      <sheetName val="Ekog10"/>
      <sheetName val="내역전기"/>
      <sheetName val="견"/>
      <sheetName val="국별인원"/>
      <sheetName val="Bid Summary"/>
      <sheetName val="이동시 예상비용"/>
      <sheetName val="Seg 1DE비용"/>
      <sheetName val="Transit 비용_감가상각미포함"/>
      <sheetName val="맨홀조서"/>
      <sheetName val="바닥판"/>
      <sheetName val="산출근거"/>
      <sheetName val="입력DATA"/>
      <sheetName val="기초자료입력및 K치 확인"/>
      <sheetName val="Factor"/>
      <sheetName val="제-노임"/>
      <sheetName val="ES조서출력하기"/>
      <sheetName val="Y-WORK"/>
      <sheetName val="전화공사 공량 및 집계표"/>
      <sheetName val="산출근거(복구)"/>
      <sheetName val="AV시스템"/>
      <sheetName val="미납품 현황"/>
      <sheetName val="수목데이타 "/>
      <sheetName val="AL공사(원)"/>
      <sheetName val="asd"/>
      <sheetName val="★도급내역"/>
      <sheetName val="back-data"/>
      <sheetName val="인월수표"/>
      <sheetName val="중기가격"/>
      <sheetName val="9509"/>
      <sheetName val="표지"/>
      <sheetName val="정부노임단가"/>
      <sheetName val="직노"/>
      <sheetName val="2.냉난방설비공사"/>
      <sheetName val="7.자동제어공사"/>
      <sheetName val="7단가"/>
      <sheetName val="말뚝지지력산정"/>
      <sheetName val="현대물량"/>
      <sheetName val="계획"/>
      <sheetName val="계획세부"/>
      <sheetName val="사용내역서"/>
      <sheetName val="항목별내역서"/>
      <sheetName val="안전담당자"/>
      <sheetName val="유도원"/>
      <sheetName val="안전사진"/>
      <sheetName val="지질조사"/>
      <sheetName val="발신정보"/>
      <sheetName val="ITEM"/>
      <sheetName val="단가비교표_공통1"/>
      <sheetName val="자재테이블"/>
      <sheetName val="영창26"/>
      <sheetName val="역T형교대(PILE기초)"/>
      <sheetName val="정거장 설계조건"/>
      <sheetName val="산근"/>
      <sheetName val="내역서_(3)"/>
      <sheetName val="산출양식_(2)"/>
      <sheetName val="전체산출내역서갑(변경)_"/>
      <sheetName val="A_터파기공"/>
      <sheetName val="B_측·집"/>
      <sheetName val="배(자·집)_(2)"/>
      <sheetName val="2_01측·터·집"/>
      <sheetName val="땅깍·수_(1-1)"/>
      <sheetName val="0-52_"/>
      <sheetName val="콘·다_(2)"/>
      <sheetName val="기·집_(2)"/>
      <sheetName val="콘·다_(3)"/>
      <sheetName val="병원내역집계표_(2)"/>
      <sheetName val="실행총괄_"/>
      <sheetName val="[IL-3_XLSY갑지"/>
      <sheetName val="제출내역_(2)"/>
      <sheetName val="4_일위대가목차"/>
      <sheetName val="내역_ver1_0"/>
      <sheetName val="2000,9월_일위"/>
      <sheetName val="1_노무비명세서(해동)"/>
      <sheetName val="1_노무비명세서(토목)"/>
      <sheetName val="2_노무비명세서(해동)"/>
      <sheetName val="2_노무비명세서(수직보호망)"/>
      <sheetName val="2_노무비명세서(난간대)"/>
      <sheetName val="2_사진대지"/>
      <sheetName val="3_사진대지"/>
      <sheetName val="단가대비표_(3)"/>
      <sheetName val="준검_내역서"/>
      <sheetName val="DATA_입력란"/>
      <sheetName val="자__재"/>
      <sheetName val="빌딩_안내"/>
      <sheetName val="평야부단가"/>
      <sheetName val="작업일보"/>
      <sheetName val="기계경비"/>
      <sheetName val="단가(보완)"/>
      <sheetName val="대가 (보완)"/>
      <sheetName val="공사착공계"/>
      <sheetName val="암거단위-1련"/>
      <sheetName val="가로등내역서"/>
      <sheetName val="98수문일위"/>
      <sheetName val="일위대가목록"/>
      <sheetName val="2공구산출내역"/>
      <sheetName val="전체분2회변경"/>
      <sheetName val="대전-교대(A1-A2)"/>
      <sheetName val="COPING"/>
      <sheetName val="䂰출양식"/>
      <sheetName val="조명시설"/>
      <sheetName val="간지"/>
      <sheetName val="관급"/>
      <sheetName val="횡배수관집현황(2공구)"/>
      <sheetName val="수원역(전체분)설계서"/>
      <sheetName val="웅진교-S2"/>
      <sheetName val="몰탈재료산출"/>
      <sheetName val="수목표준대가"/>
      <sheetName val="제잡비집계"/>
      <sheetName val="제출내역"/>
      <sheetName val="화재 탐지 설비"/>
      <sheetName val="의뢰내역서"/>
      <sheetName val="guard(mac)"/>
      <sheetName val="단가비교표"/>
      <sheetName val="3.자재비(총괄)"/>
      <sheetName val="기초단가"/>
      <sheetName val="세골재  T2 변경 현황"/>
      <sheetName val="설계예산서"/>
      <sheetName val="98지급계획"/>
      <sheetName val="참조 (2)"/>
      <sheetName val="횡배수관재료-"/>
      <sheetName val="계산서(직선부)"/>
      <sheetName val="포장재료집계표"/>
      <sheetName val="콘크리트측구연장"/>
      <sheetName val="포장공"/>
      <sheetName val="-몰탈콘크리트"/>
      <sheetName val="-배수구조물공토공"/>
      <sheetName val="L-type"/>
      <sheetName val="FB25JN"/>
      <sheetName val="내역서 (2)"/>
      <sheetName val="MAIN"/>
      <sheetName val="결선list"/>
      <sheetName val="Sheet5"/>
      <sheetName val="도면자료제출일정"/>
      <sheetName val="실행예산"/>
      <sheetName val="경산"/>
      <sheetName val="6. 직접경비"/>
      <sheetName val="을지"/>
      <sheetName val="유의사항"/>
      <sheetName val="현장설명"/>
      <sheetName val="특별조건"/>
      <sheetName val="토공갑"/>
      <sheetName val="구조물갑"/>
      <sheetName val="구조물공"/>
      <sheetName val="투찰계획서"/>
      <sheetName val="실행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Module1"/>
      <sheetName val="laroux"/>
      <sheetName val="견적보고서"/>
      <sheetName val="갑지 (2)"/>
      <sheetName val="동산"/>
      <sheetName val="Sheet4"/>
      <sheetName val="품셈TABLE"/>
      <sheetName val="단가조사-2"/>
      <sheetName val="남양주부대"/>
      <sheetName val="이토변실(A3-LINE)"/>
      <sheetName val="LD"/>
      <sheetName val="입력"/>
      <sheetName val="자재단가-1"/>
      <sheetName val="C지구"/>
      <sheetName val="사내도로"/>
      <sheetName val="단면 (2)"/>
      <sheetName val="도근좌표"/>
      <sheetName val="단위목록"/>
      <sheetName val="기계경비목록"/>
      <sheetName val="조경"/>
      <sheetName val="단  가  대  비  표"/>
      <sheetName val="일  위  대  가  목  록"/>
      <sheetName val="EQ-R1"/>
      <sheetName val="단가일람 (2)"/>
      <sheetName val="준공내역서표지"/>
      <sheetName val="주소록"/>
      <sheetName val="등록자료"/>
      <sheetName val="조정율"/>
      <sheetName val="내역분기"/>
      <sheetName val="NYS"/>
      <sheetName val="건축-물가변동"/>
      <sheetName val="APT"/>
      <sheetName val="평가데이터"/>
      <sheetName val="청천내"/>
      <sheetName val="을"/>
      <sheetName val="프라임 강변역(4,236)"/>
      <sheetName val="신설개소별 총집계표(동해-배전)"/>
      <sheetName val="안평역사 총집계"/>
      <sheetName val="토목주소"/>
      <sheetName val="프랜트면허"/>
      <sheetName val="단가기준"/>
      <sheetName val="unit"/>
      <sheetName val="예산서"/>
      <sheetName val="공정외주"/>
      <sheetName val="제조 경영"/>
      <sheetName val="정공공사"/>
      <sheetName val="갑지1"/>
      <sheetName val="분전반"/>
      <sheetName val="L_RPTB02_01"/>
      <sheetName val="위치도1"/>
      <sheetName val="굴화내역"/>
      <sheetName val="99총공사내역서"/>
      <sheetName val="간접1"/>
      <sheetName val="합의경상"/>
      <sheetName val="AS포장복구 "/>
      <sheetName val="DANGA"/>
      <sheetName val="격점별물량"/>
      <sheetName val="송전기본"/>
      <sheetName val="산근1"/>
      <sheetName val="장비"/>
      <sheetName val="노무"/>
      <sheetName val="자재"/>
      <sheetName val="노임단가 "/>
      <sheetName val="총공사원가"/>
      <sheetName val="건축공사원가"/>
      <sheetName val="설비공사원가"/>
      <sheetName val="4.전기"/>
      <sheetName val="노 무 비"/>
      <sheetName val="견적대비표"/>
      <sheetName val="우,오수"/>
      <sheetName val="측량요율"/>
      <sheetName val="4꣆Ꭵ︀"/>
      <sheetName val="노임단가표"/>
      <sheetName val="CATV"/>
      <sheetName val="유입량"/>
      <sheetName val="자단"/>
      <sheetName val="철거산출근거"/>
      <sheetName val="BDATA"/>
      <sheetName val="36단가"/>
      <sheetName val="연습"/>
      <sheetName val="횡배수관수량집계"/>
      <sheetName val="철콘공사"/>
      <sheetName val="품목납기"/>
      <sheetName val="인건비 "/>
      <sheetName val="토목변경"/>
      <sheetName val="노단"/>
      <sheetName val="36수량"/>
      <sheetName val="일반공사"/>
      <sheetName val="재료비노무비"/>
      <sheetName val="Oper Amount"/>
      <sheetName val="단가 "/>
      <sheetName val="48수량"/>
      <sheetName val="자재코드"/>
      <sheetName val="수입"/>
      <sheetName val="조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/>
      <sheetData sheetId="336"/>
      <sheetData sheetId="337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/>
      <sheetData sheetId="383"/>
      <sheetData sheetId="384"/>
      <sheetData sheetId="385"/>
      <sheetData sheetId="386"/>
      <sheetData sheetId="387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/>
      <sheetData sheetId="482" refreshError="1"/>
      <sheetData sheetId="483" refreshError="1"/>
      <sheetData sheetId="484"/>
      <sheetData sheetId="485"/>
      <sheetData sheetId="486" refreshError="1"/>
      <sheetData sheetId="487" refreshError="1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 refreshError="1"/>
      <sheetData sheetId="509" refreshError="1"/>
      <sheetData sheetId="510"/>
      <sheetData sheetId="511"/>
      <sheetData sheetId="512"/>
      <sheetData sheetId="513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/>
      <sheetData sheetId="572"/>
      <sheetData sheetId="573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일위대가"/>
      <sheetName val="건축내역"/>
      <sheetName val="공사명입력"/>
      <sheetName val="근로자자료입력"/>
      <sheetName val="참고자료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980226 패션MESA빌딩"/>
      <sheetName val="공량산출서"/>
      <sheetName val="손익분석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서"/>
      <sheetName val="통신집계표"/>
      <sheetName val="내역서"/>
      <sheetName val="일위대가목록표"/>
      <sheetName val="일위대가"/>
      <sheetName val="원가계산"/>
      <sheetName val="방송집계표"/>
      <sheetName val="내역"/>
      <sheetName val="산근"/>
      <sheetName val="단가"/>
      <sheetName val="선원중정보통신"/>
    </sheetNames>
    <definedNames>
      <definedName name="han_cod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원가계산서"/>
      <sheetName val="집계표 "/>
      <sheetName val="건축집계표"/>
      <sheetName val="건축"/>
      <sheetName val="공정표"/>
      <sheetName val="을지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총괄원가)"/>
      <sheetName val="초원가"/>
      <sheetName val="중원가"/>
      <sheetName val="초갑지"/>
      <sheetName val="중갑지"/>
      <sheetName val="고갑지"/>
      <sheetName val="초등을지"/>
      <sheetName val="중등을지"/>
      <sheetName val="초중고통신일위대가"/>
      <sheetName val="을지"/>
      <sheetName val="건축"/>
      <sheetName val="산출내역서집계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총괄표"/>
      <sheetName val="원가계산 (2)"/>
      <sheetName val="시중노임"/>
      <sheetName val="장비중량"/>
      <sheetName val="내역서"/>
    </sheetNames>
    <sheetDataSet>
      <sheetData sheetId="0"/>
      <sheetData sheetId="1"/>
      <sheetData sheetId="2" refreshError="1"/>
      <sheetData sheetId="3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원가계산서"/>
      <sheetName val="대총괄표"/>
      <sheetName val="내역서1"/>
      <sheetName val="공량산출서1"/>
      <sheetName val="일위단가"/>
      <sheetName val="000000"/>
      <sheetName val="표지"/>
      <sheetName val="총괄표지"/>
      <sheetName val="내역표지"/>
      <sheetName val="공사원가계산서"/>
      <sheetName val="1차전관방송내역"/>
      <sheetName val="2차전관방송내역"/>
      <sheetName val="회의실방송내역"/>
      <sheetName val="합동강의실방송내역"/>
      <sheetName val="공량표지"/>
      <sheetName val="1차전관공량산출총괄"/>
      <sheetName val="1차전관공량산출내역"/>
      <sheetName val="2차전관공량산출총괄"/>
      <sheetName val="2차전관공량산출내역"/>
      <sheetName val="회의실방송공량산출총괄"/>
      <sheetName val="회의실방송공량산출내역"/>
      <sheetName val="합동강의실공량산출총괄"/>
      <sheetName val="합동강의실공량산출내역"/>
      <sheetName val="자재비교표지"/>
      <sheetName val="자재단가비교표"/>
      <sheetName val="도면표지"/>
      <sheetName val="중강당 내역"/>
      <sheetName val="총괄표"/>
      <sheetName val="단가산출"/>
      <sheetName val="일위목록"/>
      <sheetName val="내역서"/>
    </sheetNames>
    <sheetDataSet>
      <sheetData sheetId="0" refreshError="1"/>
      <sheetData sheetId="1"/>
      <sheetData sheetId="2"/>
      <sheetData sheetId="3">
        <row r="60">
          <cell r="G60">
            <v>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laroux"/>
      <sheetName val="내역서1"/>
      <sheetName val="공량"/>
      <sheetName val="표지"/>
      <sheetName val="총괄표지"/>
      <sheetName val="내역표지"/>
      <sheetName val="공사원가계산서"/>
      <sheetName val="대총괄표"/>
      <sheetName val="1차전관방송내역"/>
      <sheetName val="2차전관방송내역"/>
      <sheetName val="회의실방송내역"/>
      <sheetName val="합동강의실방송내역"/>
      <sheetName val="공량표지"/>
      <sheetName val="1차전관공량산출총괄"/>
      <sheetName val="1차전관공량산출내역"/>
      <sheetName val="2차전관공량산출총괄"/>
      <sheetName val="2차전관공량산출내역"/>
      <sheetName val="회의실방송공량산출총괄"/>
      <sheetName val="회의실방송공량산출내역"/>
      <sheetName val="합동강의실공량산출총괄"/>
      <sheetName val="합동강의실공량산출내역"/>
      <sheetName val="자재비교표지"/>
      <sheetName val="자재단가비교표"/>
      <sheetName val="도면표지"/>
      <sheetName val="요율"/>
      <sheetName val="내역서"/>
      <sheetName val="총괄집계표"/>
      <sheetName val="일위단가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6"/>
      <sheetName val="2-1"/>
      <sheetName val="감1"/>
      <sheetName val="감2"/>
      <sheetName val="감3"/>
      <sheetName val="조1"/>
      <sheetName val="조2"/>
      <sheetName val="조3"/>
      <sheetName val="6-1"/>
      <sheetName val="3-1"/>
      <sheetName val="3-2"/>
      <sheetName val="건축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날개벽수량표"/>
      <sheetName val="수리계산(5년)1유역"/>
      <sheetName val="수리계산(5년)2유역"/>
      <sheetName val="수리계산(5년)3유역"/>
      <sheetName val="수리계산(10년)4유역"/>
      <sheetName val="수리계산(10년)5유역"/>
      <sheetName val="표지(목차)"/>
      <sheetName val="표지(자재집계표)"/>
      <sheetName val="표지(토공)"/>
      <sheetName val="표지(배수공)"/>
      <sheetName val="표지(포장공)"/>
      <sheetName val="표지(부대공)"/>
      <sheetName val="공사원가계산서"/>
      <sheetName val="공사원가계산서(전기)"/>
      <sheetName val="총괄재료집계표"/>
      <sheetName val="골재량산출"/>
      <sheetName val="토공집계표"/>
      <sheetName val="토적계산"/>
      <sheetName val="P,E이중관Φ400"/>
      <sheetName val="P,E이중관Φ800"/>
      <sheetName val="P.E이중관보호공800(터파기)"/>
      <sheetName val="우수집수정터파기(A-TYPE)"/>
      <sheetName val="우수집수정터파기(B-TYPE)"/>
      <sheetName val="콘크리트포장깨기"/>
      <sheetName val="배수공수량집계표"/>
      <sheetName val="배수공재료집계표"/>
      <sheetName val="배수몰탈수량"/>
      <sheetName val="L형측구(화강암)A&quot;"/>
      <sheetName val="L형측구(화강암)B&quot;"/>
      <sheetName val="P.E이중관보호공800"/>
      <sheetName val="우수집수정(A-TYPE)"/>
      <sheetName val="우수집수정(B-TYPE)"/>
      <sheetName val="횡배수관날개벽"/>
      <sheetName val="단가 (2)"/>
      <sheetName val="내역표지"/>
      <sheetName val="원가계산서(총괄)"/>
      <sheetName val="산출내역집계"/>
      <sheetName val="건축집계"/>
      <sheetName val="건축내역"/>
      <sheetName val="토목집계"/>
      <sheetName val="토목내역"/>
      <sheetName val="설비집계"/>
      <sheetName val="설비내역"/>
      <sheetName val="포장공"/>
      <sheetName val="중기일위대가"/>
      <sheetName val="일위대가"/>
      <sheetName val="에너지요금"/>
      <sheetName val="방송(체육관)"/>
      <sheetName val="금액내역서"/>
      <sheetName val="구역화물"/>
      <sheetName val="일반교실"/>
      <sheetName val="APT"/>
      <sheetName val="G.R300경비"/>
      <sheetName val="예정(3)"/>
      <sheetName val="우,오수"/>
      <sheetName val="덕전리"/>
      <sheetName val="조명시설"/>
      <sheetName val="TOTAL_BOQ"/>
      <sheetName val="단위수량"/>
      <sheetName val="DDD"/>
      <sheetName val="맨홀토공산출"/>
      <sheetName val="용소리교"/>
      <sheetName val="전선관"/>
      <sheetName val="조건표"/>
      <sheetName val="sw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내역서"/>
      <sheetName val="가격대비"/>
      <sheetName val="배관산출"/>
      <sheetName val="laroux"/>
      <sheetName val="갑지들"/>
      <sheetName val="총괄표"/>
      <sheetName val="원가계산서"/>
      <sheetName val="교수설계"/>
      <sheetName val="영창26"/>
      <sheetName val="갑  지"/>
      <sheetName val="내역서1"/>
      <sheetName val="인건-측정"/>
      <sheetName val="내역"/>
      <sheetName val="산출근거"/>
      <sheetName val="E총15"/>
      <sheetName val="노임조서"/>
      <sheetName val="지하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가격비교-형석"/>
      <sheetName val="을지"/>
      <sheetName val="손익분석"/>
      <sheetName val="동력부하"/>
      <sheetName val="L-기술계산(1Φ220-110V)"/>
      <sheetName val="전등부하"/>
      <sheetName val="0.6-1KV FCV"/>
      <sheetName val="전동기규격"/>
      <sheetName val="표지"/>
      <sheetName val="수변전용량검토"/>
      <sheetName val="단락전류계산서"/>
      <sheetName val="(UT동)SUB"/>
      <sheetName val="(본관동)SUB"/>
      <sheetName val="(2공장동)SUB"/>
      <sheetName val="(사출동)SUB"/>
      <sheetName val="(UT동)UTIL"/>
      <sheetName val="(본관동)AHU"/>
      <sheetName val="(2공장동)AHU"/>
      <sheetName val="(사출동)AHU"/>
      <sheetName val="(사출동)장치"/>
      <sheetName val="통합배선인건"/>
      <sheetName val="견적갑지"/>
      <sheetName val="물량산출"/>
      <sheetName val="비교자료"/>
      <sheetName val="직노"/>
      <sheetName val="200"/>
      <sheetName val="실행내역"/>
      <sheetName val="N賃率-職"/>
      <sheetName val="고등학교"/>
      <sheetName val="내역서1"/>
      <sheetName val="내역서"/>
      <sheetName val="건축내역"/>
      <sheetName val="실행"/>
      <sheetName val="조명율표"/>
      <sheetName val="요율"/>
      <sheetName val="빌딩 안내"/>
      <sheetName val="A 견적"/>
      <sheetName val="전기일위목록"/>
      <sheetName val="설계금내역서"/>
      <sheetName val="노무비 근거"/>
      <sheetName val="한일양산"/>
      <sheetName val="48전력선로일위"/>
      <sheetName val="수량산출서"/>
      <sheetName val="설계서"/>
      <sheetName val="Sheet1"/>
      <sheetName val="98지급계획"/>
      <sheetName val="내역"/>
      <sheetName val="#REF"/>
      <sheetName val="총괄표"/>
      <sheetName val="갑지"/>
      <sheetName val="집계표"/>
      <sheetName val="CTEMCOST"/>
      <sheetName val="기본일위"/>
      <sheetName val="공사비총괄표"/>
      <sheetName val="신우"/>
      <sheetName val="교통대책내역"/>
      <sheetName val="철거산출근거"/>
      <sheetName val="일위총괄"/>
      <sheetName val="당초"/>
      <sheetName val="표지 (2)"/>
      <sheetName val="대공종"/>
      <sheetName val="단가표"/>
      <sheetName val="노임단가표"/>
      <sheetName val="SG"/>
      <sheetName val="CAT_5"/>
      <sheetName val="기계경비"/>
      <sheetName val="봉방동근생"/>
      <sheetName val="제잡비"/>
      <sheetName val="산출금액내역"/>
      <sheetName val="골재산출"/>
      <sheetName val=" 소방공사 산출근거"/>
      <sheetName val="영창26"/>
      <sheetName val="원가계산서 "/>
      <sheetName val="내역표지"/>
      <sheetName val="일위"/>
      <sheetName val="물가조사"/>
      <sheetName val="Sheet2"/>
      <sheetName val="Sheet3"/>
      <sheetName val="BasePriceList"/>
      <sheetName val="자재단가"/>
      <sheetName val="AIR SHOWER(3인용)"/>
      <sheetName val="총괄"/>
      <sheetName val="가설공사"/>
      <sheetName val="공내역"/>
      <sheetName val="본부소개"/>
      <sheetName val="지입자재집계표"/>
      <sheetName val="수량산출"/>
      <sheetName val="예산M11A"/>
      <sheetName val="중기사용료산출근거"/>
      <sheetName val="견적서"/>
      <sheetName val="견적"/>
      <sheetName val="기계경비(시간당)"/>
      <sheetName val="DATA"/>
      <sheetName val="원가"/>
      <sheetName val="DB"/>
      <sheetName val="총(신설)"/>
      <sheetName val="97년 추정"/>
      <sheetName val="적용토목"/>
      <sheetName val="3BL공동구 수량"/>
      <sheetName val="상가TV배선"/>
      <sheetName val="1유리"/>
      <sheetName val="재료"/>
      <sheetName val="수량분배표"/>
      <sheetName val="단위량"/>
      <sheetName val="재료집계표2"/>
      <sheetName val="토적집계표"/>
      <sheetName val="코드표"/>
      <sheetName val="단중표"/>
      <sheetName val="일위대가집계표"/>
      <sheetName val="일위대가표"/>
      <sheetName val="차수공개요"/>
      <sheetName val="MAIN_TABLE"/>
      <sheetName val="J-EQ"/>
      <sheetName val="95년12월말"/>
      <sheetName val="제출내역"/>
      <sheetName val="을"/>
      <sheetName val="N賃率_職"/>
      <sheetName val="I一般比"/>
      <sheetName val="입상내역"/>
      <sheetName val="102역사"/>
      <sheetName val="NYS"/>
      <sheetName val="입찰안"/>
      <sheetName val="건축공사"/>
      <sheetName val="101동"/>
      <sheetName val="교각별철근수량집계표"/>
      <sheetName val="Customer Databas"/>
      <sheetName val="물량입력"/>
      <sheetName val="6호기"/>
      <sheetName val="BID"/>
      <sheetName val="설비2차"/>
      <sheetName val="asd"/>
      <sheetName val="지하"/>
      <sheetName val="조도계산서 (도서)"/>
      <sheetName val="일위대가"/>
      <sheetName val="일위대가-내역 "/>
      <sheetName val="단가"/>
      <sheetName val="5공철탑검토표"/>
      <sheetName val="4공철탑검토"/>
      <sheetName val="대창(장성)"/>
      <sheetName val="공량산출서"/>
      <sheetName val="J直材4"/>
      <sheetName val="0_6-1KV_FCV"/>
      <sheetName val="A_견적"/>
      <sheetName val="빌딩_안내"/>
      <sheetName val="_소방공사_산출근거"/>
      <sheetName val="노무비_근거"/>
      <sheetName val="표지_(2)"/>
      <sheetName val="AIR_SHOWER(3인용)"/>
      <sheetName val="3BL공동구_수량"/>
      <sheetName val="Customer_Databas"/>
      <sheetName val="97년_추정"/>
      <sheetName val="원가계산서_"/>
      <sheetName val="기존단가 (2)"/>
      <sheetName val="운반공사"/>
      <sheetName val="갑지1"/>
      <sheetName val="노임단가"/>
      <sheetName val="b_balju_cho"/>
      <sheetName val="바닥판"/>
      <sheetName val="입력DATA"/>
      <sheetName val="노무단가산정"/>
      <sheetName val="내역서 "/>
      <sheetName val="데이타"/>
      <sheetName val="약품공급2"/>
      <sheetName val="교각1"/>
      <sheetName val="조명시설"/>
      <sheetName val="재개발"/>
      <sheetName val="대치판정"/>
      <sheetName val="공사착공계"/>
      <sheetName val="교수설계"/>
      <sheetName val="내역(가지)"/>
      <sheetName val="220 (2)"/>
      <sheetName val="담장산출"/>
      <sheetName val="소일위대가코드표"/>
      <sheetName val="단가산출"/>
      <sheetName val="적현로"/>
      <sheetName val="식생블럭단위수량"/>
      <sheetName val="토공사"/>
      <sheetName val="인수공규격"/>
      <sheetName val="주beam"/>
      <sheetName val="990430_당초"/>
      <sheetName val="제직재"/>
      <sheetName val="토공 total"/>
      <sheetName val="위치조서"/>
      <sheetName val="노임"/>
      <sheetName val="명세서"/>
      <sheetName val="일위_파일"/>
      <sheetName val="일위대가(가설)"/>
      <sheetName val="기초자료"/>
      <sheetName val="날개벽수량표"/>
      <sheetName val="inputdata"/>
      <sheetName val="B"/>
      <sheetName val="일위대가목차"/>
      <sheetName val="인건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laroux"/>
      <sheetName val="내역서"/>
      <sheetName val="물가대비"/>
      <sheetName val="총괄-표지"/>
      <sheetName val="인건-측정"/>
      <sheetName val="갑지들"/>
      <sheetName val="총괄표"/>
      <sheetName val="원가계산서"/>
      <sheetName val="sw1"/>
      <sheetName val="NOMUBI"/>
      <sheetName val="인건_측정"/>
      <sheetName val="시중노임단가"/>
      <sheetName val="정렬"/>
      <sheetName val="손익분석"/>
      <sheetName val="지하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갑지(전기)"/>
      <sheetName val="원가계산서(전기)"/>
      <sheetName val="갑지"/>
      <sheetName val="원가계산서(1)"/>
      <sheetName val="설계서용지"/>
      <sheetName val="내역서"/>
      <sheetName val="내역명세서"/>
      <sheetName val="일위대가목록"/>
      <sheetName val="일위대가표"/>
      <sheetName val="중기경비목록"/>
      <sheetName val="중기경비"/>
      <sheetName val="단가산출서목록"/>
      <sheetName val="단가산출서"/>
      <sheetName val="자재단가대비표"/>
      <sheetName val="Sheet1"/>
      <sheetName val="Sheet2"/>
      <sheetName val="Sheet3"/>
      <sheetName val="인건-측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종합갑"/>
      <sheetName val="종합"/>
      <sheetName val="죽성계단"/>
      <sheetName val="원가2(교)"/>
      <sheetName val="원가3(교)"/>
      <sheetName val="대가 (2)"/>
      <sheetName val="Sheet1"/>
      <sheetName val="Sheet2"/>
      <sheetName val="Sheet3"/>
      <sheetName val="죽성초외"/>
    </sheetNames>
    <definedNames>
      <definedName name="Macro12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전표지"/>
      <sheetName val="전원가"/>
      <sheetName val="전총괄"/>
      <sheetName val="전등"/>
      <sheetName val="전열"/>
      <sheetName val="소방"/>
      <sheetName val="통표지"/>
      <sheetName val="통원가"/>
      <sheetName val="통총괄"/>
      <sheetName val="전화"/>
      <sheetName val="TV"/>
      <sheetName val="LAN"/>
      <sheetName val="전일위목록"/>
      <sheetName val="전일위"/>
      <sheetName val="전가격표"/>
      <sheetName val="통일위목록"/>
      <sheetName val="통일위"/>
      <sheetName val="통가격표"/>
      <sheetName val="방송(체육관)"/>
      <sheetName val="방송(체육관-공량)"/>
      <sheetName val="방송-무대"/>
      <sheetName val="날개벽수량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표지"/>
      <sheetName val="갑지"/>
      <sheetName val="원가"/>
      <sheetName val="통신내역"/>
      <sheetName val="통신공량"/>
      <sheetName val="통신일위"/>
      <sheetName val="통신일위산근"/>
      <sheetName val="단가대비"/>
      <sheetName val="방송(체육관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YOK"/>
      <sheetName val="EACT10"/>
      <sheetName val="BIGO"/>
      <sheetName val="인건-측정"/>
      <sheetName val="내역"/>
    </sheetNames>
    <sheetDataSet>
      <sheetData sheetId="0">
        <row r="3">
          <cell r="B3" t="str">
            <v>1로 램프스위치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종합갑"/>
      <sheetName val="종합"/>
      <sheetName val="죽성계단"/>
      <sheetName val="원가2(교)"/>
      <sheetName val="원가3(교)"/>
      <sheetName val="대가 (2)"/>
      <sheetName val="Sheet1"/>
      <sheetName val="Sheet2"/>
      <sheetName val="Sheet3"/>
      <sheetName val="NEY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TOR"/>
      <sheetName val="부하"/>
      <sheetName val="TR용량"/>
      <sheetName val="BATT"/>
      <sheetName val="GENCALC"/>
      <sheetName val="CABLE SIZE CALCULATION SHEET"/>
      <sheetName val="IMPEADENCE MAP "/>
      <sheetName val="IMPEADENCE "/>
      <sheetName val="등가거리"/>
      <sheetName val="MCCCALC"/>
      <sheetName val="CABLECALC"/>
      <sheetName val="DATA"/>
      <sheetName val="DATA1"/>
      <sheetName val="설계참고목차"/>
      <sheetName val="수량조서"/>
      <sheetName val="1.철주신설"/>
      <sheetName val="2.철주신설"/>
      <sheetName val="3.철주신설"/>
      <sheetName val="4.비임신설"/>
      <sheetName val="5.기기가대"/>
      <sheetName val="6.철주기초"/>
      <sheetName val="7.기기기초"/>
      <sheetName val="8.기기기초"/>
      <sheetName val="9.기기기초"/>
      <sheetName val="10.단권변압기"/>
      <sheetName val="11.가스절연"/>
      <sheetName val="12.전자식제어반"/>
      <sheetName val="13.고장점표정반"/>
      <sheetName val="14.GP"/>
      <sheetName val="15.전철용RTU"/>
      <sheetName val="16.R-C BANK"/>
      <sheetName val="17.모선배선"/>
      <sheetName val="18.제어및전력케이블"/>
      <sheetName val="19.핏트"/>
      <sheetName val="20.배수로"/>
      <sheetName val="21.스틸그레이팅"/>
      <sheetName val="22.접지장치"/>
      <sheetName val="23.옥외전선관"/>
      <sheetName val="24.옥외외등"/>
      <sheetName val="25.무인화설비"/>
      <sheetName val="26.콘크리트포장"/>
      <sheetName val="27.자갈부설"/>
      <sheetName val="28.휀스"/>
      <sheetName val="29.소내용TR"/>
      <sheetName val="30.고배용VCB"/>
      <sheetName val="31.고배용RTU"/>
      <sheetName val="32.기기기초"/>
      <sheetName val="33.지중케이블"/>
      <sheetName val="34.전력용관로"/>
      <sheetName val="35.장주신설"/>
      <sheetName val="36.맨홀"/>
      <sheetName val="37.운반비"/>
      <sheetName val="운반비(철재류)"/>
      <sheetName val="운반비(전선관)"/>
      <sheetName val="운반비(전선류)"/>
      <sheetName val="호표"/>
      <sheetName val="시중노임표"/>
      <sheetName val="견적단가"/>
      <sheetName val="재료단가"/>
      <sheetName val="000000"/>
      <sheetName val="조명율표"/>
      <sheetName val="CABLE"/>
      <sheetName val="전동기수정"/>
      <sheetName val="전동기적용"/>
      <sheetName val="전동기"/>
      <sheetName val="PACKAGE"/>
      <sheetName val="전선"/>
      <sheetName val="전선관"/>
      <sheetName val="허용전류"/>
      <sheetName val="선로정수"/>
      <sheetName val="전선관(1)"/>
      <sheetName val="부하산정"/>
      <sheetName val="케이블선정"/>
      <sheetName val="Sheet9"/>
      <sheetName val="Sheet10"/>
      <sheetName val="Sheet12"/>
      <sheetName val="Sheet11"/>
      <sheetName val="Sheet13"/>
      <sheetName val="Sheet14"/>
      <sheetName val="Sheet15"/>
      <sheetName val="Sheet16"/>
      <sheetName val="토목원가계산서"/>
      <sheetName val="토목원가"/>
      <sheetName val="집계장"/>
      <sheetName val="설계내역"/>
      <sheetName val="제외공종"/>
      <sheetName val="견적갑지"/>
      <sheetName val="입찰참가보고 (2)"/>
      <sheetName val="집계표"/>
      <sheetName val="내역"/>
      <sheetName val="부대공II"/>
      <sheetName val="가설사무실"/>
      <sheetName val="조직도"/>
      <sheetName val="카메라"/>
      <sheetName val="공정현황보고(3.20) (2)"/>
      <sheetName val="추진공정(법인)3.20"/>
      <sheetName val="공정현황보고(3.27) (2)"/>
      <sheetName val="추진공정(법인)3.27"/>
      <sheetName val="공정현황보고(4.2)"/>
      <sheetName val="표지"/>
      <sheetName val="원가계산"/>
      <sheetName val="원가계산기준"/>
      <sheetName val="단가산출서"/>
      <sheetName val="수량산출-재료"/>
      <sheetName val="수량산출-노무"/>
      <sheetName val="산출1-전력"/>
      <sheetName val="산출1-분전반"/>
      <sheetName val="산출2-기기동력"/>
      <sheetName val="산출3-동력"/>
      <sheetName val="산출4-접지"/>
      <sheetName val="산출5-피뢰침"/>
      <sheetName val="산출6-전등"/>
      <sheetName val="산출-전등(TRAY)"/>
      <sheetName val="산출7-전열"/>
      <sheetName val="산출8-조명제어"/>
      <sheetName val="산출9-TRAY"/>
      <sheetName val="단가조사-1"/>
      <sheetName val="단가조사-2"/>
      <sheetName val="일위집계"/>
      <sheetName val="일위대가"/>
      <sheetName val="노임단가"/>
      <sheetName val="단가비교표"/>
      <sheetName val="Chart1"/>
      <sheetName val="내역서"/>
      <sheetName val="단위내역목록"/>
      <sheetName val="단위내역서"/>
      <sheetName val="총괄표"/>
      <sheetName val="원가(1)"/>
      <sheetName val="원가(2)"/>
      <sheetName val="공량산출서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목차"/>
      <sheetName val="도급내역서"/>
      <sheetName val="1.공사집행계획서"/>
      <sheetName val="2.예산내역검토서"/>
      <sheetName val="3.실행원가내역서"/>
      <sheetName val="4.실행예산단가산출서(단가)"/>
      <sheetName val="4.실행예산단가산출서(금액)"/>
      <sheetName val="5.현장관리비"/>
      <sheetName val="6.공사예정공정표"/>
      <sheetName val="7.인원동원현황"/>
      <sheetName val="8.장비투입현황"/>
      <sheetName val="9.문제점 및 대책"/>
      <sheetName val="10.설계변경 및 추가공사"/>
      <sheetName val="공사수행범위"/>
      <sheetName val="자재투입계획"/>
      <sheetName val="사급자재구입량"/>
      <sheetName val="산출근거"/>
      <sheetName val="사급자재재료표"/>
      <sheetName val="Sheet1"/>
      <sheetName val="공사비"/>
      <sheetName val="단가산출"/>
      <sheetName val="가드레일산근"/>
      <sheetName val="수량집계표"/>
      <sheetName val="수량"/>
      <sheetName val="단가비교"/>
      <sheetName val="적용2002"/>
      <sheetName val="중기"/>
      <sheetName val="중기일위대가"/>
      <sheetName val="DS-LOAD"/>
      <sheetName val="Module1"/>
      <sheetName val="P礔CKAGE"/>
      <sheetName val="원가계산서"/>
      <sheetName val="설계내역서"/>
      <sheetName val="제어반공량"/>
      <sheetName val="가격조사"/>
      <sheetName val="제어반견적"/>
      <sheetName val="주요물량"/>
      <sheetName val="적쒩2002"/>
      <sheetName val="단위내엍목록"/>
      <sheetName val="WORK"/>
      <sheetName val="공문"/>
      <sheetName val="갑지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Sheet3"/>
      <sheetName val="안영판암원가계산서"/>
      <sheetName val="안영-판암간집계표"/>
      <sheetName val="안영복개집계표"/>
      <sheetName val="안영복개터널옥외변전"/>
      <sheetName val="안영복개터널가로등"/>
      <sheetName val="안영복개터널케이블(할증제외)"/>
      <sheetName val="안영복개터널케이블(할증)"/>
      <sheetName val="안영복개터널조명(할증제외)"/>
      <sheetName val="안영복개터널조명(할증)"/>
      <sheetName val="안영복개터널방재(할증제외)"/>
      <sheetName val="안영복개터널방재(할증)"/>
      <sheetName val="안영복개터널소화기(할증제외)"/>
      <sheetName val="안영복개터널소화기(할증)"/>
      <sheetName val="구완집계표"/>
      <sheetName val="구완터널옥외변전"/>
      <sheetName val="구완터널가로등"/>
      <sheetName val="구완터널케이블(할증제외)"/>
      <sheetName val="구완터널케이블(할증)"/>
      <sheetName val="구완터널조명(할증제외)"/>
      <sheetName val="구완터널조명(할증)"/>
      <sheetName val="구완터널방재(할증제외)"/>
      <sheetName val="구완터널방재(할증)"/>
      <sheetName val="구완터널소화기(할증제외)"/>
      <sheetName val="구완터널소화기(할증)"/>
      <sheetName val="안영영업소집계표"/>
      <sheetName val="안영옥외전기"/>
      <sheetName val="안영옥내전기"/>
      <sheetName val="안영옥내약전설비공사"/>
      <sheetName val="안영소방"/>
      <sheetName val="안영TG설비공사"/>
      <sheetName val="안영지명표지판총괄"/>
      <sheetName val="안영지명표지판"/>
      <sheetName val="안영지명표지판2"/>
      <sheetName val="안영IC집계표"/>
      <sheetName val="안영IC"/>
      <sheetName val="안영IC신호등집계표"/>
      <sheetName val="안영IC신호등"/>
      <sheetName val="남대전JC집계표"/>
      <sheetName val="남대전JC"/>
      <sheetName val="교량집계표(안영-판암감)"/>
      <sheetName val="교량점검등(안영-판암간)"/>
      <sheetName val="지급자재집계표"/>
      <sheetName val="안영복개터널지급자재"/>
      <sheetName val="구완터널지급자재"/>
      <sheetName val="안영영업소지급자재"/>
      <sheetName val="안영IC가로등지급자재"/>
      <sheetName val="남대전JC가로등지급자재"/>
      <sheetName val="공구손료 산출내역"/>
      <sheetName val="대비"/>
      <sheetName val="일반공사"/>
      <sheetName val="2F 회의실견적(5_14 일대)"/>
      <sheetName val="CONCRETE"/>
      <sheetName val="남양시작동자105노65기1.3화1.2"/>
      <sheetName val="정부노임단가"/>
      <sheetName val="터널조도"/>
      <sheetName val="ITEM"/>
      <sheetName val="데이타"/>
      <sheetName val="지급자재"/>
      <sheetName val="D-3503"/>
      <sheetName val="공통비"/>
      <sheetName val="운반비(전선륐)"/>
      <sheetName val="차액보증"/>
      <sheetName val="전기일위대가"/>
      <sheetName val="Y-WORK"/>
      <sheetName val="코드"/>
      <sheetName val="경비"/>
      <sheetName val="날개벽"/>
      <sheetName val="A-4"/>
      <sheetName val="건축내역"/>
      <sheetName val="출근부"/>
      <sheetName val="수량산출"/>
      <sheetName val="BLOCK(1)"/>
      <sheetName val="판"/>
      <sheetName val="타공종이기"/>
      <sheetName val="자재단가"/>
      <sheetName val="ilch"/>
      <sheetName val="내역총괄표"/>
      <sheetName val="BQ"/>
      <sheetName val="11.자재단가"/>
      <sheetName val="ABUT수량-A1"/>
      <sheetName val="토공"/>
      <sheetName val="001"/>
      <sheetName val="투찰"/>
      <sheetName val="일위대가서"/>
      <sheetName val="MCC,분전반"/>
      <sheetName val="PANEL"/>
      <sheetName val="신규단가-00.11.30"/>
      <sheetName val="원가계산서-계약"/>
      <sheetName val="계약내역서"/>
      <sheetName val="단가조서"/>
      <sheetName val="견적단가(조명제어)"/>
      <sheetName val="견적단가(등기구)"/>
      <sheetName val="견적단가(수배전반)"/>
      <sheetName val="간선계산"/>
      <sheetName val="결과조달"/>
      <sheetName val="SG"/>
      <sheetName val="부대내역"/>
      <sheetName val="노원열병합  건축공사기성내역서"/>
      <sheetName val="공통가설"/>
      <sheetName val="소비자가"/>
      <sheetName val="내역분기"/>
      <sheetName val="TEL"/>
      <sheetName val="VXXXXX"/>
      <sheetName val="전도금청구서"/>
      <sheetName val="전도금청구서 (2)"/>
      <sheetName val="자금분계"/>
      <sheetName val="미지급"/>
      <sheetName val="직영노"/>
      <sheetName val="금전출납 "/>
      <sheetName val="현금출납부"/>
      <sheetName val="식대 "/>
      <sheetName val="장비사용료"/>
      <sheetName val="장비대"/>
      <sheetName val="유류대"/>
      <sheetName val="자재대"/>
      <sheetName val="기성고조서(폐기물) (2)"/>
      <sheetName val="기성고조서(순성토)"/>
      <sheetName val="기성고조서(배수)"/>
      <sheetName val="배수외주내역서"/>
      <sheetName val="Sheet3 (5)"/>
      <sheetName val="Sheet3 (6)"/>
      <sheetName val="sw1"/>
      <sheetName val="NOMUBI"/>
      <sheetName val="I.설계조건"/>
      <sheetName val="CODE"/>
      <sheetName val="공사비집계"/>
      <sheetName val="전차선로 물량표"/>
      <sheetName val="노무비"/>
      <sheetName val="Sheet1 (2)"/>
      <sheetName val="토공계산서(부체도로)"/>
      <sheetName val="CTEMCOST"/>
      <sheetName val="c_balju"/>
      <sheetName val="금액내역서"/>
      <sheetName val="연결임시"/>
      <sheetName val="현금"/>
      <sheetName val="단위중량"/>
      <sheetName val="31.고_x0000_RTU"/>
      <sheetName val="98지급계획"/>
      <sheetName val="집1"/>
      <sheetName val="8.PILE  (돌출)"/>
      <sheetName val="설계예산내역서"/>
      <sheetName val="토공(완충)"/>
      <sheetName val="#REF"/>
      <sheetName val="품목"/>
      <sheetName val="자재집계"/>
      <sheetName val="L형옹벽(key)"/>
      <sheetName val="중기사용료"/>
      <sheetName val="관람석제출"/>
      <sheetName val="인건비"/>
      <sheetName val="한강운반비"/>
      <sheetName val="내역서(총)"/>
      <sheetName val="횡배위치"/>
      <sheetName val="공틀공사"/>
      <sheetName val="을"/>
      <sheetName val="화재 탐지 설비"/>
      <sheetName val="겉장"/>
      <sheetName val="기성검사원"/>
      <sheetName val="원가"/>
      <sheetName val="건축"/>
      <sheetName val="토목"/>
      <sheetName val="수량집계"/>
      <sheetName val="총괄집계표"/>
      <sheetName val="기계내역"/>
      <sheetName val="최초침전지집계표"/>
      <sheetName val="BID"/>
      <sheetName val="기초공"/>
      <sheetName val="기둥(원형)"/>
      <sheetName val="March"/>
      <sheetName val="BJJIN"/>
      <sheetName val="단가"/>
      <sheetName val="시설물일위"/>
      <sheetName val="견적시담(송포2공구)"/>
      <sheetName val="백호우계수"/>
      <sheetName val="공통부대비"/>
      <sheetName val="구조물철거타공정이월"/>
      <sheetName val="6호기"/>
      <sheetName val="회사99"/>
      <sheetName val="단가조사서"/>
      <sheetName val="K1자재(3차등)"/>
      <sheetName val="정렬"/>
      <sheetName val="danga"/>
      <sheetName val="DATE"/>
      <sheetName val="산거각호표"/>
      <sheetName val="설계조건"/>
      <sheetName val="안정계산"/>
      <sheetName val="단면검토"/>
      <sheetName val="몰탈재료산출"/>
      <sheetName val="TOTAL"/>
      <sheetName val="B"/>
      <sheetName val="총계"/>
      <sheetName val="내역서 "/>
      <sheetName val="준검 내역서"/>
      <sheetName val="환률"/>
      <sheetName val="토목주소"/>
      <sheetName val="프랜트면허"/>
      <sheetName val="FACTOR"/>
      <sheetName val="Sheet4"/>
      <sheetName val="손익분석"/>
      <sheetName val="총집계표"/>
      <sheetName val="교각1"/>
      <sheetName val="Site Expenses"/>
      <sheetName val="공사개요"/>
      <sheetName val="NEWDRAW"/>
      <sheetName val="조도계산서 (도서)"/>
      <sheetName val="일위대가목차"/>
      <sheetName val="실행내역"/>
      <sheetName val="소업1교"/>
      <sheetName val="JUCK"/>
      <sheetName val="토공총괄집계"/>
      <sheetName val="현장지지물물량"/>
      <sheetName val="보합"/>
      <sheetName val="노임"/>
      <sheetName val="3BL공동구 수량"/>
      <sheetName val="fitting"/>
      <sheetName val="신공"/>
      <sheetName val="난방열교"/>
      <sheetName val="급탕열교"/>
      <sheetName val="조경"/>
      <sheetName val="31.고"/>
      <sheetName val="Customer Databas"/>
      <sheetName val="골조시행"/>
      <sheetName val="단면가정"/>
      <sheetName val="수목단가"/>
      <sheetName val="시설수량표"/>
      <sheetName val="식재수량표"/>
      <sheetName val="일위목록"/>
      <sheetName val="(2)"/>
      <sheetName val="가공비"/>
      <sheetName val="32.銅기기초"/>
      <sheetName val="여흥"/>
      <sheetName val="기계실"/>
      <sheetName val="설변물량"/>
      <sheetName val="말뚝물량"/>
      <sheetName val="맨홀수량집계"/>
      <sheetName val="Explanation for Page 17"/>
      <sheetName val="STORAGE"/>
      <sheetName val="UNIT"/>
      <sheetName val="DATA(BAC)"/>
      <sheetName val="TYPE-B 평균H"/>
      <sheetName val="내역1"/>
      <sheetName val="2000년1차"/>
      <sheetName val="2000전체분"/>
      <sheetName val="7.1유효폭"/>
      <sheetName val="실행예산"/>
      <sheetName val="일위대가 (목록)"/>
      <sheetName val="교각계산"/>
      <sheetName val="입찰"/>
      <sheetName val="현경"/>
      <sheetName val="토 적 표"/>
      <sheetName val="8.자재단가"/>
      <sheetName val="경비2내역"/>
      <sheetName val="전기일위목록"/>
      <sheetName val="2.대외공문"/>
      <sheetName val="35_x000e_장주신설"/>
      <sheetName val="금액집계"/>
      <sheetName val="단면 (2)"/>
      <sheetName val="입력DATA"/>
      <sheetName val="변화치수"/>
      <sheetName val="현장"/>
      <sheetName val="Sheet2"/>
      <sheetName val="점수계산1-2"/>
      <sheetName val="eq_data"/>
      <sheetName val="수량산출서"/>
      <sheetName val="Dae_Jiju"/>
      <sheetName val="Sikje_ingun"/>
      <sheetName val="TREE_D"/>
      <sheetName val="EUPDAT2"/>
      <sheetName val="사용성검토"/>
      <sheetName val="단위세대"/>
      <sheetName val="토목내역"/>
      <sheetName val="일위대가목록"/>
      <sheetName val="단가대비표"/>
      <sheetName val="dtxl"/>
      <sheetName val="Sheet5"/>
      <sheetName val="TABLE"/>
      <sheetName val="한전고리-을"/>
      <sheetName val="FRP배관단가(만수)"/>
      <sheetName val="만수배관단가"/>
      <sheetName val="계산근거"/>
      <sheetName val="년"/>
      <sheetName val="설계예산서"/>
      <sheetName val="산업개발안내서"/>
      <sheetName val="귀래 설계 공내역서"/>
      <sheetName val="대비표"/>
      <sheetName val="바닥판"/>
      <sheetName val="견적서"/>
      <sheetName val="실행철강하도"/>
      <sheetName val="터파기및재료"/>
      <sheetName val="장문교(대전)"/>
      <sheetName val="건축(충일분)"/>
      <sheetName val="설계산출표지"/>
      <sheetName val="공사원가계산서"/>
      <sheetName val="설계산출기초"/>
      <sheetName val="도급예산내역서총괄표"/>
      <sheetName val="을부담운반비"/>
      <sheetName val="운반비산출"/>
      <sheetName val="2.예산냴역검토서"/>
      <sheetName val="일위대가표"/>
      <sheetName val="장비집계"/>
      <sheetName val="C &amp; G RHS"/>
      <sheetName val="예산변경사항"/>
      <sheetName val="총괄내역서"/>
      <sheetName val="조건표"/>
      <sheetName val="woo(mac)"/>
      <sheetName val="1.수인터널"/>
      <sheetName val="단중표"/>
      <sheetName val="06-BATCH "/>
      <sheetName val="품질 및 특성 보정계수"/>
      <sheetName val="계화배수"/>
      <sheetName val="전체총괄표"/>
      <sheetName val="요소별"/>
      <sheetName val="전기요금"/>
      <sheetName val="도급대비"/>
      <sheetName val="조건"/>
      <sheetName val="한전위탁공사비2"/>
      <sheetName val="unit 4"/>
      <sheetName val="원형맨홀수량"/>
      <sheetName val="단면(RW1)"/>
      <sheetName val="9GNG운반"/>
      <sheetName val="공종별 집계"/>
      <sheetName val="총투자비산정"/>
      <sheetName val="ROE(FI)"/>
      <sheetName val="Sens&amp;Anal"/>
      <sheetName val="SE-611"/>
      <sheetName val="보도경계블럭"/>
      <sheetName val="아파트건축"/>
      <sheetName val="예산서"/>
      <sheetName val="계획"/>
      <sheetName val="계획세부"/>
      <sheetName val="사용내역서"/>
      <sheetName val="항목별내역서"/>
      <sheetName val="안전담당자"/>
      <sheetName val="유도원"/>
      <sheetName val="안전사진"/>
      <sheetName val="철거수량"/>
      <sheetName val="전신환매도율"/>
      <sheetName val="단가산출2"/>
      <sheetName val="표지 (2)"/>
      <sheetName val="대비2"/>
      <sheetName val="자재단가표"/>
      <sheetName val="동원인원산출"/>
      <sheetName val="연수동"/>
      <sheetName val="실시설계"/>
      <sheetName val="Indirect Cost"/>
      <sheetName val="내역표지"/>
      <sheetName val="기계경비"/>
      <sheetName val="Macro1"/>
      <sheetName val="TYPE1"/>
      <sheetName val="hvac(제어동)"/>
      <sheetName val="#230,#235"/>
      <sheetName val="하수급견적대비"/>
      <sheetName val="45,46"/>
      <sheetName val="1을"/>
      <sheetName val="제경비"/>
      <sheetName val="장비당단가 (1)"/>
      <sheetName val="관리비"/>
      <sheetName val="U-TYPE(1)"/>
      <sheetName val="직노"/>
      <sheetName val="플랜트 설치"/>
      <sheetName val="구왤집계표"/>
      <sheetName val="Ⅴ-2.공종별내역"/>
      <sheetName val="관거공사비"/>
      <sheetName val="sum1 (2)"/>
      <sheetName val="major"/>
      <sheetName val="개요"/>
      <sheetName val="건물현황"/>
      <sheetName val="재무가정"/>
      <sheetName val="IMP(MAIN)"/>
      <sheetName val="IMP (REACTOR)"/>
      <sheetName val="산근"/>
      <sheetName val="검색"/>
      <sheetName val="재료집계"/>
      <sheetName val="원가계산서(남측)"/>
      <sheetName val="오산갈곳"/>
      <sheetName val="초"/>
      <sheetName val="물량산출근거"/>
      <sheetName val="단가조정"/>
      <sheetName val=" 견적서"/>
      <sheetName val="입찰안"/>
      <sheetName val="CIVIL"/>
      <sheetName val="dg"/>
      <sheetName val="물가"/>
      <sheetName val="별표"/>
      <sheetName val="부대공집계표"/>
      <sheetName val="물량표"/>
      <sheetName val="부대대비"/>
      <sheetName val="냉연집계"/>
      <sheetName val="건축원가계산서"/>
      <sheetName val="COST"/>
      <sheetName val="Model"/>
      <sheetName val="Ⅱ1-0타"/>
      <sheetName val="자료"/>
      <sheetName val="비대칭계수"/>
      <sheetName val="전동기 SPEC"/>
      <sheetName val="구리토평1전기"/>
      <sheetName val="공사설명서"/>
      <sheetName val="코드표"/>
      <sheetName val="현장관리비집계표"/>
      <sheetName val="견적조건"/>
      <sheetName val="예산M12A"/>
      <sheetName val="공종분류"/>
      <sheetName val="봉방동근생"/>
      <sheetName val="을지"/>
      <sheetName val="전기"/>
      <sheetName val="설계서"/>
    </sheetNames>
    <definedNames>
      <definedName name="han_cod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B61">
            <v>2.5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/>
      <sheetData sheetId="368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/>
      <sheetData sheetId="418"/>
      <sheetData sheetId="419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/>
      <sheetData sheetId="507"/>
      <sheetData sheetId="508"/>
      <sheetData sheetId="509"/>
      <sheetData sheetId="510"/>
      <sheetData sheetId="511"/>
      <sheetData sheetId="512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공사원가"/>
      <sheetName val="내역서집계표"/>
      <sheetName val="내역서99-4"/>
      <sheetName val="일위대가집계표"/>
      <sheetName val="정부노임단가"/>
      <sheetName val="단가조사서"/>
      <sheetName val="중기산출근거"/>
      <sheetName val="중기집계표"/>
      <sheetName val="중기계산"/>
      <sheetName val="주입율"/>
      <sheetName val="토공일위"/>
      <sheetName val="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</sheetNames>
    <sheetDataSet>
      <sheetData sheetId="0"/>
      <sheetData sheetId="1"/>
      <sheetData sheetId="2"/>
      <sheetData sheetId="3"/>
      <sheetData sheetId="4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85" zoomScaleSheetLayoutView="85" workbookViewId="0">
      <selection activeCell="A6" sqref="A6"/>
    </sheetView>
  </sheetViews>
  <sheetFormatPr defaultRowHeight="16.5"/>
  <cols>
    <col min="1" max="1" width="6.625" customWidth="1"/>
    <col min="2" max="2" width="20.625" customWidth="1"/>
    <col min="3" max="3" width="6.625" customWidth="1"/>
    <col min="4" max="4" width="20.625" customWidth="1"/>
    <col min="5" max="5" width="6.625" customWidth="1"/>
    <col min="6" max="6" width="20.625" customWidth="1"/>
    <col min="7" max="7" width="6.625" customWidth="1"/>
    <col min="8" max="8" width="20.625" customWidth="1"/>
    <col min="10" max="10" width="26.25" bestFit="1" customWidth="1"/>
    <col min="12" max="12" width="39.125" bestFit="1" customWidth="1"/>
  </cols>
  <sheetData>
    <row r="1" spans="1:12" ht="60" customHeight="1">
      <c r="A1" s="60" t="s">
        <v>139</v>
      </c>
      <c r="B1" s="61"/>
      <c r="C1" s="62" t="s">
        <v>140</v>
      </c>
      <c r="D1" s="61"/>
      <c r="E1" s="62" t="s">
        <v>141</v>
      </c>
      <c r="F1" s="63"/>
      <c r="G1" s="62" t="s">
        <v>142</v>
      </c>
      <c r="H1" s="64"/>
      <c r="I1" s="62" t="s">
        <v>143</v>
      </c>
      <c r="J1" s="65" t="s">
        <v>154</v>
      </c>
    </row>
    <row r="2" spans="1:12" ht="20.100000000000001" customHeight="1">
      <c r="A2" s="66"/>
      <c r="B2" s="67"/>
      <c r="C2" s="67"/>
      <c r="D2" s="67"/>
      <c r="E2" s="67"/>
      <c r="F2" s="67"/>
      <c r="G2" s="67"/>
      <c r="H2" s="67"/>
      <c r="I2" s="67"/>
      <c r="J2" s="68"/>
    </row>
    <row r="3" spans="1:12" ht="20.100000000000001" customHeight="1">
      <c r="A3" s="69"/>
      <c r="B3" s="70" t="s">
        <v>144</v>
      </c>
      <c r="C3" s="71"/>
      <c r="D3" s="71"/>
      <c r="E3" s="71"/>
      <c r="F3" s="71"/>
      <c r="G3" s="71"/>
      <c r="H3" s="71"/>
      <c r="I3" s="71"/>
      <c r="J3" s="72"/>
    </row>
    <row r="4" spans="1:12" ht="20.100000000000001" customHeight="1">
      <c r="A4" s="73"/>
      <c r="B4" s="71"/>
      <c r="C4" s="71"/>
      <c r="D4" s="71"/>
      <c r="E4" s="71"/>
      <c r="F4" s="71"/>
      <c r="G4" s="71"/>
      <c r="H4" s="71"/>
      <c r="I4" s="71"/>
      <c r="J4" s="72"/>
    </row>
    <row r="5" spans="1:12" ht="53.1" customHeight="1">
      <c r="A5" s="121" t="s">
        <v>164</v>
      </c>
      <c r="B5" s="122"/>
      <c r="C5" s="122"/>
      <c r="D5" s="122"/>
      <c r="E5" s="122"/>
      <c r="F5" s="122"/>
      <c r="G5" s="122"/>
      <c r="H5" s="122"/>
      <c r="I5" s="122"/>
      <c r="J5" s="123"/>
    </row>
    <row r="6" spans="1:12" ht="53.1" customHeight="1">
      <c r="A6" s="74" t="s">
        <v>145</v>
      </c>
      <c r="B6" s="124" t="s">
        <v>146</v>
      </c>
      <c r="C6" s="124"/>
      <c r="D6" s="124"/>
      <c r="E6" s="124"/>
      <c r="F6" s="124"/>
      <c r="G6" s="124"/>
      <c r="H6" s="124"/>
      <c r="I6" s="124"/>
      <c r="J6" s="125"/>
    </row>
    <row r="7" spans="1:12" ht="53.1" customHeight="1">
      <c r="A7" s="74" t="s">
        <v>145</v>
      </c>
      <c r="B7" s="75" t="s">
        <v>147</v>
      </c>
      <c r="C7" s="126" t="str">
        <f xml:space="preserve">  "일금." &amp;NUMBERSTRING(I7,1)&amp;" 원정"</f>
        <v>일금.영 원정</v>
      </c>
      <c r="D7" s="126"/>
      <c r="E7" s="126"/>
      <c r="F7" s="126"/>
      <c r="G7" s="126"/>
      <c r="H7" s="126"/>
      <c r="I7" s="127">
        <f>G15</f>
        <v>0</v>
      </c>
      <c r="J7" s="128"/>
    </row>
    <row r="8" spans="1:12" ht="24.95" customHeight="1">
      <c r="A8" s="73"/>
      <c r="B8" s="71"/>
      <c r="C8" s="76"/>
      <c r="D8" s="77"/>
      <c r="E8" s="78"/>
      <c r="F8" s="79"/>
      <c r="G8" s="129"/>
      <c r="H8" s="129"/>
      <c r="I8" s="80"/>
      <c r="J8" s="72"/>
    </row>
    <row r="9" spans="1:12" ht="24.95" customHeight="1">
      <c r="A9" s="73"/>
      <c r="B9" s="71"/>
      <c r="C9" s="76"/>
      <c r="D9" s="80"/>
      <c r="E9" s="78"/>
      <c r="F9" s="81"/>
      <c r="G9" s="82"/>
      <c r="H9" s="82"/>
      <c r="I9" s="80"/>
      <c r="J9" s="83"/>
      <c r="L9" s="84"/>
    </row>
    <row r="10" spans="1:12" ht="24.95" customHeight="1">
      <c r="A10" s="73"/>
      <c r="B10" s="71"/>
      <c r="C10" s="76"/>
      <c r="D10" s="80"/>
      <c r="E10" s="78"/>
      <c r="F10" s="81"/>
      <c r="G10" s="82"/>
      <c r="H10" s="82"/>
      <c r="I10" s="80"/>
      <c r="J10" s="72"/>
    </row>
    <row r="11" spans="1:12" ht="35.1" customHeight="1">
      <c r="A11" s="73"/>
      <c r="B11" s="71"/>
      <c r="C11" s="76"/>
      <c r="D11" s="85" t="s">
        <v>148</v>
      </c>
      <c r="E11" s="85"/>
      <c r="F11" s="86"/>
      <c r="G11" s="120">
        <f>원가계산서!D32</f>
        <v>0</v>
      </c>
      <c r="H11" s="120"/>
      <c r="I11" s="87" t="s">
        <v>149</v>
      </c>
      <c r="J11" s="72"/>
    </row>
    <row r="12" spans="1:12" ht="35.1" customHeight="1">
      <c r="A12" s="73"/>
      <c r="B12" s="71"/>
      <c r="C12" s="76"/>
      <c r="D12" s="85" t="s">
        <v>150</v>
      </c>
      <c r="E12" s="85"/>
      <c r="F12" s="86"/>
      <c r="G12" s="120">
        <f>원가계산서!D33</f>
        <v>0</v>
      </c>
      <c r="H12" s="120"/>
      <c r="I12" s="87" t="s">
        <v>151</v>
      </c>
      <c r="J12" s="88"/>
    </row>
    <row r="13" spans="1:12" ht="35.1" customHeight="1">
      <c r="A13" s="73"/>
      <c r="B13" s="71"/>
      <c r="C13" s="76"/>
      <c r="D13" s="85" t="s">
        <v>159</v>
      </c>
      <c r="E13" s="85"/>
      <c r="F13" s="86"/>
      <c r="G13" s="120">
        <f>원가계산서!D35</f>
        <v>0</v>
      </c>
      <c r="H13" s="120"/>
      <c r="I13" s="117" t="s">
        <v>113</v>
      </c>
      <c r="J13" s="88" t="s">
        <v>152</v>
      </c>
    </row>
    <row r="14" spans="1:12" ht="35.1" customHeight="1">
      <c r="A14" s="73"/>
      <c r="B14" s="71"/>
      <c r="C14" s="76"/>
      <c r="D14" s="85"/>
      <c r="E14" s="85"/>
      <c r="F14" s="86"/>
      <c r="G14" s="120"/>
      <c r="H14" s="120"/>
      <c r="I14" s="87"/>
      <c r="J14" s="88"/>
    </row>
    <row r="15" spans="1:12" ht="35.1" customHeight="1">
      <c r="A15" s="73"/>
      <c r="B15" s="71"/>
      <c r="C15" s="76"/>
      <c r="D15" s="85" t="s">
        <v>153</v>
      </c>
      <c r="E15" s="85"/>
      <c r="F15" s="86"/>
      <c r="G15" s="120">
        <f>G11+G12+G13</f>
        <v>0</v>
      </c>
      <c r="H15" s="120"/>
      <c r="I15" s="87" t="s">
        <v>151</v>
      </c>
      <c r="J15" s="88" t="s">
        <v>152</v>
      </c>
    </row>
    <row r="16" spans="1:12" ht="35.1" customHeight="1">
      <c r="A16" s="66"/>
      <c r="B16" s="67"/>
      <c r="C16" s="67"/>
      <c r="D16" s="67"/>
      <c r="E16" s="67"/>
      <c r="F16" s="67"/>
      <c r="G16" s="67"/>
      <c r="H16" s="67"/>
      <c r="I16" s="67"/>
      <c r="J16" s="68"/>
    </row>
    <row r="17" spans="1:10" ht="35.1" customHeight="1" thickBot="1">
      <c r="A17" s="89"/>
      <c r="B17" s="90"/>
      <c r="C17" s="90"/>
      <c r="D17" s="90"/>
      <c r="E17" s="90"/>
      <c r="F17" s="90"/>
      <c r="G17" s="90"/>
      <c r="H17" s="90"/>
      <c r="I17" s="90"/>
      <c r="J17" s="91"/>
    </row>
  </sheetData>
  <mergeCells count="10">
    <mergeCell ref="G12:H12"/>
    <mergeCell ref="G13:H13"/>
    <mergeCell ref="G14:H14"/>
    <mergeCell ref="G15:H15"/>
    <mergeCell ref="A5:J5"/>
    <mergeCell ref="B6:J6"/>
    <mergeCell ref="C7:H7"/>
    <mergeCell ref="I7:J7"/>
    <mergeCell ref="G8:H8"/>
    <mergeCell ref="G11:H11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Normal="100" zoomScaleSheetLayoutView="75" workbookViewId="0">
      <selection activeCell="A4" sqref="A4"/>
    </sheetView>
  </sheetViews>
  <sheetFormatPr defaultColWidth="9" defaultRowHeight="20.100000000000001" customHeight="1"/>
  <cols>
    <col min="1" max="1" width="9" style="20" customWidth="1"/>
    <col min="2" max="2" width="7.75" style="20" customWidth="1"/>
    <col min="3" max="3" width="38.25" style="20" customWidth="1"/>
    <col min="4" max="4" width="30.5" style="57" customWidth="1"/>
    <col min="5" max="5" width="78" style="58" customWidth="1"/>
    <col min="6" max="6" width="9" style="20"/>
    <col min="7" max="7" width="11" style="20" bestFit="1" customWidth="1"/>
    <col min="8" max="8" width="12.375" style="20" bestFit="1" customWidth="1"/>
    <col min="9" max="256" width="9" style="20"/>
    <col min="257" max="257" width="9" style="20" customWidth="1"/>
    <col min="258" max="258" width="7.75" style="20" customWidth="1"/>
    <col min="259" max="259" width="38.25" style="20" customWidth="1"/>
    <col min="260" max="260" width="30.5" style="20" customWidth="1"/>
    <col min="261" max="261" width="78" style="20" customWidth="1"/>
    <col min="262" max="512" width="9" style="20"/>
    <col min="513" max="513" width="9" style="20" customWidth="1"/>
    <col min="514" max="514" width="7.75" style="20" customWidth="1"/>
    <col min="515" max="515" width="38.25" style="20" customWidth="1"/>
    <col min="516" max="516" width="30.5" style="20" customWidth="1"/>
    <col min="517" max="517" width="78" style="20" customWidth="1"/>
    <col min="518" max="768" width="9" style="20"/>
    <col min="769" max="769" width="9" style="20" customWidth="1"/>
    <col min="770" max="770" width="7.75" style="20" customWidth="1"/>
    <col min="771" max="771" width="38.25" style="20" customWidth="1"/>
    <col min="772" max="772" width="30.5" style="20" customWidth="1"/>
    <col min="773" max="773" width="78" style="20" customWidth="1"/>
    <col min="774" max="1024" width="9" style="20"/>
    <col min="1025" max="1025" width="9" style="20" customWidth="1"/>
    <col min="1026" max="1026" width="7.75" style="20" customWidth="1"/>
    <col min="1027" max="1027" width="38.25" style="20" customWidth="1"/>
    <col min="1028" max="1028" width="30.5" style="20" customWidth="1"/>
    <col min="1029" max="1029" width="78" style="20" customWidth="1"/>
    <col min="1030" max="1280" width="9" style="20"/>
    <col min="1281" max="1281" width="9" style="20" customWidth="1"/>
    <col min="1282" max="1282" width="7.75" style="20" customWidth="1"/>
    <col min="1283" max="1283" width="38.25" style="20" customWidth="1"/>
    <col min="1284" max="1284" width="30.5" style="20" customWidth="1"/>
    <col min="1285" max="1285" width="78" style="20" customWidth="1"/>
    <col min="1286" max="1536" width="9" style="20"/>
    <col min="1537" max="1537" width="9" style="20" customWidth="1"/>
    <col min="1538" max="1538" width="7.75" style="20" customWidth="1"/>
    <col min="1539" max="1539" width="38.25" style="20" customWidth="1"/>
    <col min="1540" max="1540" width="30.5" style="20" customWidth="1"/>
    <col min="1541" max="1541" width="78" style="20" customWidth="1"/>
    <col min="1542" max="1792" width="9" style="20"/>
    <col min="1793" max="1793" width="9" style="20" customWidth="1"/>
    <col min="1794" max="1794" width="7.75" style="20" customWidth="1"/>
    <col min="1795" max="1795" width="38.25" style="20" customWidth="1"/>
    <col min="1796" max="1796" width="30.5" style="20" customWidth="1"/>
    <col min="1797" max="1797" width="78" style="20" customWidth="1"/>
    <col min="1798" max="2048" width="9" style="20"/>
    <col min="2049" max="2049" width="9" style="20" customWidth="1"/>
    <col min="2050" max="2050" width="7.75" style="20" customWidth="1"/>
    <col min="2051" max="2051" width="38.25" style="20" customWidth="1"/>
    <col min="2052" max="2052" width="30.5" style="20" customWidth="1"/>
    <col min="2053" max="2053" width="78" style="20" customWidth="1"/>
    <col min="2054" max="2304" width="9" style="20"/>
    <col min="2305" max="2305" width="9" style="20" customWidth="1"/>
    <col min="2306" max="2306" width="7.75" style="20" customWidth="1"/>
    <col min="2307" max="2307" width="38.25" style="20" customWidth="1"/>
    <col min="2308" max="2308" width="30.5" style="20" customWidth="1"/>
    <col min="2309" max="2309" width="78" style="20" customWidth="1"/>
    <col min="2310" max="2560" width="9" style="20"/>
    <col min="2561" max="2561" width="9" style="20" customWidth="1"/>
    <col min="2562" max="2562" width="7.75" style="20" customWidth="1"/>
    <col min="2563" max="2563" width="38.25" style="20" customWidth="1"/>
    <col min="2564" max="2564" width="30.5" style="20" customWidth="1"/>
    <col min="2565" max="2565" width="78" style="20" customWidth="1"/>
    <col min="2566" max="2816" width="9" style="20"/>
    <col min="2817" max="2817" width="9" style="20" customWidth="1"/>
    <col min="2818" max="2818" width="7.75" style="20" customWidth="1"/>
    <col min="2819" max="2819" width="38.25" style="20" customWidth="1"/>
    <col min="2820" max="2820" width="30.5" style="20" customWidth="1"/>
    <col min="2821" max="2821" width="78" style="20" customWidth="1"/>
    <col min="2822" max="3072" width="9" style="20"/>
    <col min="3073" max="3073" width="9" style="20" customWidth="1"/>
    <col min="3074" max="3074" width="7.75" style="20" customWidth="1"/>
    <col min="3075" max="3075" width="38.25" style="20" customWidth="1"/>
    <col min="3076" max="3076" width="30.5" style="20" customWidth="1"/>
    <col min="3077" max="3077" width="78" style="20" customWidth="1"/>
    <col min="3078" max="3328" width="9" style="20"/>
    <col min="3329" max="3329" width="9" style="20" customWidth="1"/>
    <col min="3330" max="3330" width="7.75" style="20" customWidth="1"/>
    <col min="3331" max="3331" width="38.25" style="20" customWidth="1"/>
    <col min="3332" max="3332" width="30.5" style="20" customWidth="1"/>
    <col min="3333" max="3333" width="78" style="20" customWidth="1"/>
    <col min="3334" max="3584" width="9" style="20"/>
    <col min="3585" max="3585" width="9" style="20" customWidth="1"/>
    <col min="3586" max="3586" width="7.75" style="20" customWidth="1"/>
    <col min="3587" max="3587" width="38.25" style="20" customWidth="1"/>
    <col min="3588" max="3588" width="30.5" style="20" customWidth="1"/>
    <col min="3589" max="3589" width="78" style="20" customWidth="1"/>
    <col min="3590" max="3840" width="9" style="20"/>
    <col min="3841" max="3841" width="9" style="20" customWidth="1"/>
    <col min="3842" max="3842" width="7.75" style="20" customWidth="1"/>
    <col min="3843" max="3843" width="38.25" style="20" customWidth="1"/>
    <col min="3844" max="3844" width="30.5" style="20" customWidth="1"/>
    <col min="3845" max="3845" width="78" style="20" customWidth="1"/>
    <col min="3846" max="4096" width="9" style="20"/>
    <col min="4097" max="4097" width="9" style="20" customWidth="1"/>
    <col min="4098" max="4098" width="7.75" style="20" customWidth="1"/>
    <col min="4099" max="4099" width="38.25" style="20" customWidth="1"/>
    <col min="4100" max="4100" width="30.5" style="20" customWidth="1"/>
    <col min="4101" max="4101" width="78" style="20" customWidth="1"/>
    <col min="4102" max="4352" width="9" style="20"/>
    <col min="4353" max="4353" width="9" style="20" customWidth="1"/>
    <col min="4354" max="4354" width="7.75" style="20" customWidth="1"/>
    <col min="4355" max="4355" width="38.25" style="20" customWidth="1"/>
    <col min="4356" max="4356" width="30.5" style="20" customWidth="1"/>
    <col min="4357" max="4357" width="78" style="20" customWidth="1"/>
    <col min="4358" max="4608" width="9" style="20"/>
    <col min="4609" max="4609" width="9" style="20" customWidth="1"/>
    <col min="4610" max="4610" width="7.75" style="20" customWidth="1"/>
    <col min="4611" max="4611" width="38.25" style="20" customWidth="1"/>
    <col min="4612" max="4612" width="30.5" style="20" customWidth="1"/>
    <col min="4613" max="4613" width="78" style="20" customWidth="1"/>
    <col min="4614" max="4864" width="9" style="20"/>
    <col min="4865" max="4865" width="9" style="20" customWidth="1"/>
    <col min="4866" max="4866" width="7.75" style="20" customWidth="1"/>
    <col min="4867" max="4867" width="38.25" style="20" customWidth="1"/>
    <col min="4868" max="4868" width="30.5" style="20" customWidth="1"/>
    <col min="4869" max="4869" width="78" style="20" customWidth="1"/>
    <col min="4870" max="5120" width="9" style="20"/>
    <col min="5121" max="5121" width="9" style="20" customWidth="1"/>
    <col min="5122" max="5122" width="7.75" style="20" customWidth="1"/>
    <col min="5123" max="5123" width="38.25" style="20" customWidth="1"/>
    <col min="5124" max="5124" width="30.5" style="20" customWidth="1"/>
    <col min="5125" max="5125" width="78" style="20" customWidth="1"/>
    <col min="5126" max="5376" width="9" style="20"/>
    <col min="5377" max="5377" width="9" style="20" customWidth="1"/>
    <col min="5378" max="5378" width="7.75" style="20" customWidth="1"/>
    <col min="5379" max="5379" width="38.25" style="20" customWidth="1"/>
    <col min="5380" max="5380" width="30.5" style="20" customWidth="1"/>
    <col min="5381" max="5381" width="78" style="20" customWidth="1"/>
    <col min="5382" max="5632" width="9" style="20"/>
    <col min="5633" max="5633" width="9" style="20" customWidth="1"/>
    <col min="5634" max="5634" width="7.75" style="20" customWidth="1"/>
    <col min="5635" max="5635" width="38.25" style="20" customWidth="1"/>
    <col min="5636" max="5636" width="30.5" style="20" customWidth="1"/>
    <col min="5637" max="5637" width="78" style="20" customWidth="1"/>
    <col min="5638" max="5888" width="9" style="20"/>
    <col min="5889" max="5889" width="9" style="20" customWidth="1"/>
    <col min="5890" max="5890" width="7.75" style="20" customWidth="1"/>
    <col min="5891" max="5891" width="38.25" style="20" customWidth="1"/>
    <col min="5892" max="5892" width="30.5" style="20" customWidth="1"/>
    <col min="5893" max="5893" width="78" style="20" customWidth="1"/>
    <col min="5894" max="6144" width="9" style="20"/>
    <col min="6145" max="6145" width="9" style="20" customWidth="1"/>
    <col min="6146" max="6146" width="7.75" style="20" customWidth="1"/>
    <col min="6147" max="6147" width="38.25" style="20" customWidth="1"/>
    <col min="6148" max="6148" width="30.5" style="20" customWidth="1"/>
    <col min="6149" max="6149" width="78" style="20" customWidth="1"/>
    <col min="6150" max="6400" width="9" style="20"/>
    <col min="6401" max="6401" width="9" style="20" customWidth="1"/>
    <col min="6402" max="6402" width="7.75" style="20" customWidth="1"/>
    <col min="6403" max="6403" width="38.25" style="20" customWidth="1"/>
    <col min="6404" max="6404" width="30.5" style="20" customWidth="1"/>
    <col min="6405" max="6405" width="78" style="20" customWidth="1"/>
    <col min="6406" max="6656" width="9" style="20"/>
    <col min="6657" max="6657" width="9" style="20" customWidth="1"/>
    <col min="6658" max="6658" width="7.75" style="20" customWidth="1"/>
    <col min="6659" max="6659" width="38.25" style="20" customWidth="1"/>
    <col min="6660" max="6660" width="30.5" style="20" customWidth="1"/>
    <col min="6661" max="6661" width="78" style="20" customWidth="1"/>
    <col min="6662" max="6912" width="9" style="20"/>
    <col min="6913" max="6913" width="9" style="20" customWidth="1"/>
    <col min="6914" max="6914" width="7.75" style="20" customWidth="1"/>
    <col min="6915" max="6915" width="38.25" style="20" customWidth="1"/>
    <col min="6916" max="6916" width="30.5" style="20" customWidth="1"/>
    <col min="6917" max="6917" width="78" style="20" customWidth="1"/>
    <col min="6918" max="7168" width="9" style="20"/>
    <col min="7169" max="7169" width="9" style="20" customWidth="1"/>
    <col min="7170" max="7170" width="7.75" style="20" customWidth="1"/>
    <col min="7171" max="7171" width="38.25" style="20" customWidth="1"/>
    <col min="7172" max="7172" width="30.5" style="20" customWidth="1"/>
    <col min="7173" max="7173" width="78" style="20" customWidth="1"/>
    <col min="7174" max="7424" width="9" style="20"/>
    <col min="7425" max="7425" width="9" style="20" customWidth="1"/>
    <col min="7426" max="7426" width="7.75" style="20" customWidth="1"/>
    <col min="7427" max="7427" width="38.25" style="20" customWidth="1"/>
    <col min="7428" max="7428" width="30.5" style="20" customWidth="1"/>
    <col min="7429" max="7429" width="78" style="20" customWidth="1"/>
    <col min="7430" max="7680" width="9" style="20"/>
    <col min="7681" max="7681" width="9" style="20" customWidth="1"/>
    <col min="7682" max="7682" width="7.75" style="20" customWidth="1"/>
    <col min="7683" max="7683" width="38.25" style="20" customWidth="1"/>
    <col min="7684" max="7684" width="30.5" style="20" customWidth="1"/>
    <col min="7685" max="7685" width="78" style="20" customWidth="1"/>
    <col min="7686" max="7936" width="9" style="20"/>
    <col min="7937" max="7937" width="9" style="20" customWidth="1"/>
    <col min="7938" max="7938" width="7.75" style="20" customWidth="1"/>
    <col min="7939" max="7939" width="38.25" style="20" customWidth="1"/>
    <col min="7940" max="7940" width="30.5" style="20" customWidth="1"/>
    <col min="7941" max="7941" width="78" style="20" customWidth="1"/>
    <col min="7942" max="8192" width="9" style="20"/>
    <col min="8193" max="8193" width="9" style="20" customWidth="1"/>
    <col min="8194" max="8194" width="7.75" style="20" customWidth="1"/>
    <col min="8195" max="8195" width="38.25" style="20" customWidth="1"/>
    <col min="8196" max="8196" width="30.5" style="20" customWidth="1"/>
    <col min="8197" max="8197" width="78" style="20" customWidth="1"/>
    <col min="8198" max="8448" width="9" style="20"/>
    <col min="8449" max="8449" width="9" style="20" customWidth="1"/>
    <col min="8450" max="8450" width="7.75" style="20" customWidth="1"/>
    <col min="8451" max="8451" width="38.25" style="20" customWidth="1"/>
    <col min="8452" max="8452" width="30.5" style="20" customWidth="1"/>
    <col min="8453" max="8453" width="78" style="20" customWidth="1"/>
    <col min="8454" max="8704" width="9" style="20"/>
    <col min="8705" max="8705" width="9" style="20" customWidth="1"/>
    <col min="8706" max="8706" width="7.75" style="20" customWidth="1"/>
    <col min="8707" max="8707" width="38.25" style="20" customWidth="1"/>
    <col min="8708" max="8708" width="30.5" style="20" customWidth="1"/>
    <col min="8709" max="8709" width="78" style="20" customWidth="1"/>
    <col min="8710" max="8960" width="9" style="20"/>
    <col min="8961" max="8961" width="9" style="20" customWidth="1"/>
    <col min="8962" max="8962" width="7.75" style="20" customWidth="1"/>
    <col min="8963" max="8963" width="38.25" style="20" customWidth="1"/>
    <col min="8964" max="8964" width="30.5" style="20" customWidth="1"/>
    <col min="8965" max="8965" width="78" style="20" customWidth="1"/>
    <col min="8966" max="9216" width="9" style="20"/>
    <col min="9217" max="9217" width="9" style="20" customWidth="1"/>
    <col min="9218" max="9218" width="7.75" style="20" customWidth="1"/>
    <col min="9219" max="9219" width="38.25" style="20" customWidth="1"/>
    <col min="9220" max="9220" width="30.5" style="20" customWidth="1"/>
    <col min="9221" max="9221" width="78" style="20" customWidth="1"/>
    <col min="9222" max="9472" width="9" style="20"/>
    <col min="9473" max="9473" width="9" style="20" customWidth="1"/>
    <col min="9474" max="9474" width="7.75" style="20" customWidth="1"/>
    <col min="9475" max="9475" width="38.25" style="20" customWidth="1"/>
    <col min="9476" max="9476" width="30.5" style="20" customWidth="1"/>
    <col min="9477" max="9477" width="78" style="20" customWidth="1"/>
    <col min="9478" max="9728" width="9" style="20"/>
    <col min="9729" max="9729" width="9" style="20" customWidth="1"/>
    <col min="9730" max="9730" width="7.75" style="20" customWidth="1"/>
    <col min="9731" max="9731" width="38.25" style="20" customWidth="1"/>
    <col min="9732" max="9732" width="30.5" style="20" customWidth="1"/>
    <col min="9733" max="9733" width="78" style="20" customWidth="1"/>
    <col min="9734" max="9984" width="9" style="20"/>
    <col min="9985" max="9985" width="9" style="20" customWidth="1"/>
    <col min="9986" max="9986" width="7.75" style="20" customWidth="1"/>
    <col min="9987" max="9987" width="38.25" style="20" customWidth="1"/>
    <col min="9988" max="9988" width="30.5" style="20" customWidth="1"/>
    <col min="9989" max="9989" width="78" style="20" customWidth="1"/>
    <col min="9990" max="10240" width="9" style="20"/>
    <col min="10241" max="10241" width="9" style="20" customWidth="1"/>
    <col min="10242" max="10242" width="7.75" style="20" customWidth="1"/>
    <col min="10243" max="10243" width="38.25" style="20" customWidth="1"/>
    <col min="10244" max="10244" width="30.5" style="20" customWidth="1"/>
    <col min="10245" max="10245" width="78" style="20" customWidth="1"/>
    <col min="10246" max="10496" width="9" style="20"/>
    <col min="10497" max="10497" width="9" style="20" customWidth="1"/>
    <col min="10498" max="10498" width="7.75" style="20" customWidth="1"/>
    <col min="10499" max="10499" width="38.25" style="20" customWidth="1"/>
    <col min="10500" max="10500" width="30.5" style="20" customWidth="1"/>
    <col min="10501" max="10501" width="78" style="20" customWidth="1"/>
    <col min="10502" max="10752" width="9" style="20"/>
    <col min="10753" max="10753" width="9" style="20" customWidth="1"/>
    <col min="10754" max="10754" width="7.75" style="20" customWidth="1"/>
    <col min="10755" max="10755" width="38.25" style="20" customWidth="1"/>
    <col min="10756" max="10756" width="30.5" style="20" customWidth="1"/>
    <col min="10757" max="10757" width="78" style="20" customWidth="1"/>
    <col min="10758" max="11008" width="9" style="20"/>
    <col min="11009" max="11009" width="9" style="20" customWidth="1"/>
    <col min="11010" max="11010" width="7.75" style="20" customWidth="1"/>
    <col min="11011" max="11011" width="38.25" style="20" customWidth="1"/>
    <col min="11012" max="11012" width="30.5" style="20" customWidth="1"/>
    <col min="11013" max="11013" width="78" style="20" customWidth="1"/>
    <col min="11014" max="11264" width="9" style="20"/>
    <col min="11265" max="11265" width="9" style="20" customWidth="1"/>
    <col min="11266" max="11266" width="7.75" style="20" customWidth="1"/>
    <col min="11267" max="11267" width="38.25" style="20" customWidth="1"/>
    <col min="11268" max="11268" width="30.5" style="20" customWidth="1"/>
    <col min="11269" max="11269" width="78" style="20" customWidth="1"/>
    <col min="11270" max="11520" width="9" style="20"/>
    <col min="11521" max="11521" width="9" style="20" customWidth="1"/>
    <col min="11522" max="11522" width="7.75" style="20" customWidth="1"/>
    <col min="11523" max="11523" width="38.25" style="20" customWidth="1"/>
    <col min="11524" max="11524" width="30.5" style="20" customWidth="1"/>
    <col min="11525" max="11525" width="78" style="20" customWidth="1"/>
    <col min="11526" max="11776" width="9" style="20"/>
    <col min="11777" max="11777" width="9" style="20" customWidth="1"/>
    <col min="11778" max="11778" width="7.75" style="20" customWidth="1"/>
    <col min="11779" max="11779" width="38.25" style="20" customWidth="1"/>
    <col min="11780" max="11780" width="30.5" style="20" customWidth="1"/>
    <col min="11781" max="11781" width="78" style="20" customWidth="1"/>
    <col min="11782" max="12032" width="9" style="20"/>
    <col min="12033" max="12033" width="9" style="20" customWidth="1"/>
    <col min="12034" max="12034" width="7.75" style="20" customWidth="1"/>
    <col min="12035" max="12035" width="38.25" style="20" customWidth="1"/>
    <col min="12036" max="12036" width="30.5" style="20" customWidth="1"/>
    <col min="12037" max="12037" width="78" style="20" customWidth="1"/>
    <col min="12038" max="12288" width="9" style="20"/>
    <col min="12289" max="12289" width="9" style="20" customWidth="1"/>
    <col min="12290" max="12290" width="7.75" style="20" customWidth="1"/>
    <col min="12291" max="12291" width="38.25" style="20" customWidth="1"/>
    <col min="12292" max="12292" width="30.5" style="20" customWidth="1"/>
    <col min="12293" max="12293" width="78" style="20" customWidth="1"/>
    <col min="12294" max="12544" width="9" style="20"/>
    <col min="12545" max="12545" width="9" style="20" customWidth="1"/>
    <col min="12546" max="12546" width="7.75" style="20" customWidth="1"/>
    <col min="12547" max="12547" width="38.25" style="20" customWidth="1"/>
    <col min="12548" max="12548" width="30.5" style="20" customWidth="1"/>
    <col min="12549" max="12549" width="78" style="20" customWidth="1"/>
    <col min="12550" max="12800" width="9" style="20"/>
    <col min="12801" max="12801" width="9" style="20" customWidth="1"/>
    <col min="12802" max="12802" width="7.75" style="20" customWidth="1"/>
    <col min="12803" max="12803" width="38.25" style="20" customWidth="1"/>
    <col min="12804" max="12804" width="30.5" style="20" customWidth="1"/>
    <col min="12805" max="12805" width="78" style="20" customWidth="1"/>
    <col min="12806" max="13056" width="9" style="20"/>
    <col min="13057" max="13057" width="9" style="20" customWidth="1"/>
    <col min="13058" max="13058" width="7.75" style="20" customWidth="1"/>
    <col min="13059" max="13059" width="38.25" style="20" customWidth="1"/>
    <col min="13060" max="13060" width="30.5" style="20" customWidth="1"/>
    <col min="13061" max="13061" width="78" style="20" customWidth="1"/>
    <col min="13062" max="13312" width="9" style="20"/>
    <col min="13313" max="13313" width="9" style="20" customWidth="1"/>
    <col min="13314" max="13314" width="7.75" style="20" customWidth="1"/>
    <col min="13315" max="13315" width="38.25" style="20" customWidth="1"/>
    <col min="13316" max="13316" width="30.5" style="20" customWidth="1"/>
    <col min="13317" max="13317" width="78" style="20" customWidth="1"/>
    <col min="13318" max="13568" width="9" style="20"/>
    <col min="13569" max="13569" width="9" style="20" customWidth="1"/>
    <col min="13570" max="13570" width="7.75" style="20" customWidth="1"/>
    <col min="13571" max="13571" width="38.25" style="20" customWidth="1"/>
    <col min="13572" max="13572" width="30.5" style="20" customWidth="1"/>
    <col min="13573" max="13573" width="78" style="20" customWidth="1"/>
    <col min="13574" max="13824" width="9" style="20"/>
    <col min="13825" max="13825" width="9" style="20" customWidth="1"/>
    <col min="13826" max="13826" width="7.75" style="20" customWidth="1"/>
    <col min="13827" max="13827" width="38.25" style="20" customWidth="1"/>
    <col min="13828" max="13828" width="30.5" style="20" customWidth="1"/>
    <col min="13829" max="13829" width="78" style="20" customWidth="1"/>
    <col min="13830" max="14080" width="9" style="20"/>
    <col min="14081" max="14081" width="9" style="20" customWidth="1"/>
    <col min="14082" max="14082" width="7.75" style="20" customWidth="1"/>
    <col min="14083" max="14083" width="38.25" style="20" customWidth="1"/>
    <col min="14084" max="14084" width="30.5" style="20" customWidth="1"/>
    <col min="14085" max="14085" width="78" style="20" customWidth="1"/>
    <col min="14086" max="14336" width="9" style="20"/>
    <col min="14337" max="14337" width="9" style="20" customWidth="1"/>
    <col min="14338" max="14338" width="7.75" style="20" customWidth="1"/>
    <col min="14339" max="14339" width="38.25" style="20" customWidth="1"/>
    <col min="14340" max="14340" width="30.5" style="20" customWidth="1"/>
    <col min="14341" max="14341" width="78" style="20" customWidth="1"/>
    <col min="14342" max="14592" width="9" style="20"/>
    <col min="14593" max="14593" width="9" style="20" customWidth="1"/>
    <col min="14594" max="14594" width="7.75" style="20" customWidth="1"/>
    <col min="14595" max="14595" width="38.25" style="20" customWidth="1"/>
    <col min="14596" max="14596" width="30.5" style="20" customWidth="1"/>
    <col min="14597" max="14597" width="78" style="20" customWidth="1"/>
    <col min="14598" max="14848" width="9" style="20"/>
    <col min="14849" max="14849" width="9" style="20" customWidth="1"/>
    <col min="14850" max="14850" width="7.75" style="20" customWidth="1"/>
    <col min="14851" max="14851" width="38.25" style="20" customWidth="1"/>
    <col min="14852" max="14852" width="30.5" style="20" customWidth="1"/>
    <col min="14853" max="14853" width="78" style="20" customWidth="1"/>
    <col min="14854" max="15104" width="9" style="20"/>
    <col min="15105" max="15105" width="9" style="20" customWidth="1"/>
    <col min="15106" max="15106" width="7.75" style="20" customWidth="1"/>
    <col min="15107" max="15107" width="38.25" style="20" customWidth="1"/>
    <col min="15108" max="15108" width="30.5" style="20" customWidth="1"/>
    <col min="15109" max="15109" width="78" style="20" customWidth="1"/>
    <col min="15110" max="15360" width="9" style="20"/>
    <col min="15361" max="15361" width="9" style="20" customWidth="1"/>
    <col min="15362" max="15362" width="7.75" style="20" customWidth="1"/>
    <col min="15363" max="15363" width="38.25" style="20" customWidth="1"/>
    <col min="15364" max="15364" width="30.5" style="20" customWidth="1"/>
    <col min="15365" max="15365" width="78" style="20" customWidth="1"/>
    <col min="15366" max="15616" width="9" style="20"/>
    <col min="15617" max="15617" width="9" style="20" customWidth="1"/>
    <col min="15618" max="15618" width="7.75" style="20" customWidth="1"/>
    <col min="15619" max="15619" width="38.25" style="20" customWidth="1"/>
    <col min="15620" max="15620" width="30.5" style="20" customWidth="1"/>
    <col min="15621" max="15621" width="78" style="20" customWidth="1"/>
    <col min="15622" max="15872" width="9" style="20"/>
    <col min="15873" max="15873" width="9" style="20" customWidth="1"/>
    <col min="15874" max="15874" width="7.75" style="20" customWidth="1"/>
    <col min="15875" max="15875" width="38.25" style="20" customWidth="1"/>
    <col min="15876" max="15876" width="30.5" style="20" customWidth="1"/>
    <col min="15877" max="15877" width="78" style="20" customWidth="1"/>
    <col min="15878" max="16128" width="9" style="20"/>
    <col min="16129" max="16129" width="9" style="20" customWidth="1"/>
    <col min="16130" max="16130" width="7.75" style="20" customWidth="1"/>
    <col min="16131" max="16131" width="38.25" style="20" customWidth="1"/>
    <col min="16132" max="16132" width="30.5" style="20" customWidth="1"/>
    <col min="16133" max="16133" width="78" style="20" customWidth="1"/>
    <col min="16134" max="16384" width="9" style="20"/>
  </cols>
  <sheetData>
    <row r="1" spans="1:13" s="15" customFormat="1" ht="20.100000000000001" customHeight="1" thickBot="1">
      <c r="A1" s="132" t="s">
        <v>88</v>
      </c>
      <c r="B1" s="133"/>
      <c r="C1" s="133"/>
      <c r="D1" s="133"/>
      <c r="E1" s="134"/>
    </row>
    <row r="2" spans="1:13" ht="19.5" customHeight="1">
      <c r="A2" s="16" t="s">
        <v>89</v>
      </c>
      <c r="B2" s="17"/>
      <c r="C2" s="18"/>
      <c r="D2" s="18"/>
      <c r="E2" s="19"/>
    </row>
    <row r="3" spans="1:13" s="21" customFormat="1" ht="15.95" customHeight="1">
      <c r="A3" s="135" t="s">
        <v>165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20.100000000000001" customHeight="1" thickBot="1">
      <c r="A4" s="22"/>
      <c r="B4" s="22"/>
      <c r="C4" s="22"/>
      <c r="D4" s="23"/>
      <c r="E4" s="22"/>
    </row>
    <row r="5" spans="1:13" s="27" customFormat="1" ht="18.95" customHeight="1">
      <c r="A5" s="24" t="s">
        <v>90</v>
      </c>
      <c r="B5" s="136" t="s">
        <v>91</v>
      </c>
      <c r="C5" s="136"/>
      <c r="D5" s="25" t="s">
        <v>92</v>
      </c>
      <c r="E5" s="26" t="s">
        <v>93</v>
      </c>
    </row>
    <row r="6" spans="1:13" s="32" customFormat="1" ht="18.95" customHeight="1">
      <c r="A6" s="28"/>
      <c r="B6" s="137" t="s">
        <v>94</v>
      </c>
      <c r="C6" s="29" t="s">
        <v>95</v>
      </c>
      <c r="D6" s="30">
        <f>집계표!F29</f>
        <v>0</v>
      </c>
      <c r="E6" s="31"/>
    </row>
    <row r="7" spans="1:13" s="32" customFormat="1" ht="18.95" customHeight="1">
      <c r="A7" s="33"/>
      <c r="B7" s="137"/>
      <c r="C7" s="29" t="s">
        <v>96</v>
      </c>
      <c r="D7" s="30"/>
      <c r="E7" s="31"/>
    </row>
    <row r="8" spans="1:13" s="32" customFormat="1" ht="18.95" customHeight="1">
      <c r="A8" s="33"/>
      <c r="B8" s="138"/>
      <c r="C8" s="34" t="s">
        <v>97</v>
      </c>
      <c r="D8" s="35">
        <f>D6-D7</f>
        <v>0</v>
      </c>
      <c r="E8" s="36"/>
    </row>
    <row r="9" spans="1:13" s="32" customFormat="1" ht="18.95" customHeight="1">
      <c r="A9" s="33" t="s">
        <v>98</v>
      </c>
      <c r="B9" s="139" t="s">
        <v>99</v>
      </c>
      <c r="C9" s="37" t="s">
        <v>100</v>
      </c>
      <c r="D9" s="38">
        <f>집계표!H29</f>
        <v>0</v>
      </c>
      <c r="E9" s="39"/>
    </row>
    <row r="10" spans="1:13" s="32" customFormat="1" ht="18.95" customHeight="1">
      <c r="A10" s="33"/>
      <c r="B10" s="137"/>
      <c r="C10" s="40" t="s">
        <v>101</v>
      </c>
      <c r="D10" s="41">
        <f>INT(D9*8%)</f>
        <v>0</v>
      </c>
      <c r="E10" s="42" t="s">
        <v>102</v>
      </c>
    </row>
    <row r="11" spans="1:13" s="32" customFormat="1" ht="18.95" customHeight="1">
      <c r="A11" s="33"/>
      <c r="B11" s="138"/>
      <c r="C11" s="34" t="s">
        <v>97</v>
      </c>
      <c r="D11" s="43">
        <f>D9+D10</f>
        <v>0</v>
      </c>
      <c r="E11" s="44"/>
    </row>
    <row r="12" spans="1:13" s="32" customFormat="1" ht="18.95" customHeight="1">
      <c r="A12" s="33"/>
      <c r="B12" s="45"/>
      <c r="C12" s="46" t="s">
        <v>103</v>
      </c>
      <c r="D12" s="47"/>
      <c r="E12" s="31"/>
    </row>
    <row r="13" spans="1:13" s="32" customFormat="1" ht="18.95" customHeight="1">
      <c r="A13" s="33" t="s">
        <v>104</v>
      </c>
      <c r="B13" s="45"/>
      <c r="C13" s="29" t="s">
        <v>105</v>
      </c>
      <c r="D13" s="30">
        <f>집계표!J29</f>
        <v>0</v>
      </c>
      <c r="E13" s="31" t="s">
        <v>106</v>
      </c>
    </row>
    <row r="14" spans="1:13" s="32" customFormat="1" ht="18.95" customHeight="1">
      <c r="A14" s="33"/>
      <c r="B14" s="45" t="s">
        <v>107</v>
      </c>
      <c r="C14" s="29" t="s">
        <v>108</v>
      </c>
      <c r="D14" s="30">
        <f>INT(D11*3.75%)</f>
        <v>0</v>
      </c>
      <c r="E14" s="31" t="s">
        <v>109</v>
      </c>
    </row>
    <row r="15" spans="1:13" s="32" customFormat="1" ht="18.95" customHeight="1">
      <c r="A15" s="33"/>
      <c r="B15" s="45"/>
      <c r="C15" s="29" t="s">
        <v>110</v>
      </c>
      <c r="D15" s="30">
        <f>INT((D8+D9)*2.93%*1.2)</f>
        <v>0</v>
      </c>
      <c r="E15" s="31" t="s">
        <v>160</v>
      </c>
    </row>
    <row r="16" spans="1:13" s="32" customFormat="1" ht="18.95" customHeight="1">
      <c r="A16" s="33"/>
      <c r="B16" s="45"/>
      <c r="C16" s="29" t="s">
        <v>111</v>
      </c>
      <c r="D16" s="30">
        <f>INT(D11*0.87%)</f>
        <v>0</v>
      </c>
      <c r="E16" s="31" t="s">
        <v>112</v>
      </c>
    </row>
    <row r="17" spans="1:5" s="32" customFormat="1" ht="18.95" customHeight="1">
      <c r="A17" s="33" t="s">
        <v>113</v>
      </c>
      <c r="B17" s="45"/>
      <c r="C17" s="29" t="s">
        <v>114</v>
      </c>
      <c r="D17" s="30"/>
      <c r="E17" s="31"/>
    </row>
    <row r="18" spans="1:5" s="32" customFormat="1" ht="18.95" customHeight="1">
      <c r="A18" s="33"/>
      <c r="B18" s="45"/>
      <c r="C18" s="29" t="s">
        <v>115</v>
      </c>
      <c r="D18" s="30">
        <f>INT(D9*3.23%)</f>
        <v>0</v>
      </c>
      <c r="E18" s="31" t="s">
        <v>116</v>
      </c>
    </row>
    <row r="19" spans="1:5" s="32" customFormat="1" ht="18.95" customHeight="1">
      <c r="A19" s="33"/>
      <c r="B19" s="45"/>
      <c r="C19" s="29" t="s">
        <v>117</v>
      </c>
      <c r="D19" s="30">
        <f>INT(D9*4.5%)</f>
        <v>0</v>
      </c>
      <c r="E19" s="31" t="s">
        <v>118</v>
      </c>
    </row>
    <row r="20" spans="1:5" s="32" customFormat="1" ht="18.95" customHeight="1">
      <c r="A20" s="33"/>
      <c r="B20" s="45"/>
      <c r="C20" s="29" t="s">
        <v>119</v>
      </c>
      <c r="D20" s="30"/>
      <c r="E20" s="31"/>
    </row>
    <row r="21" spans="1:5" s="32" customFormat="1" ht="18.95" customHeight="1">
      <c r="A21" s="33"/>
      <c r="B21" s="45"/>
      <c r="C21" s="29" t="s">
        <v>120</v>
      </c>
      <c r="D21" s="30">
        <f>INT(D18*8.51%)</f>
        <v>0</v>
      </c>
      <c r="E21" s="31" t="s">
        <v>121</v>
      </c>
    </row>
    <row r="22" spans="1:5" s="32" customFormat="1" ht="18.95" customHeight="1">
      <c r="A22" s="33" t="s">
        <v>122</v>
      </c>
      <c r="B22" s="45"/>
      <c r="C22" s="29" t="s">
        <v>123</v>
      </c>
      <c r="D22" s="30">
        <f>INT(D8+D9+D13)*0.3%</f>
        <v>0</v>
      </c>
      <c r="E22" s="31" t="s">
        <v>155</v>
      </c>
    </row>
    <row r="23" spans="1:5" s="32" customFormat="1" ht="18.95" customHeight="1">
      <c r="A23" s="28"/>
      <c r="B23" s="45" t="s">
        <v>124</v>
      </c>
      <c r="C23" s="29" t="s">
        <v>125</v>
      </c>
      <c r="D23" s="30"/>
      <c r="E23" s="31"/>
    </row>
    <row r="24" spans="1:5" s="32" customFormat="1" ht="18.95" customHeight="1">
      <c r="A24" s="28"/>
      <c r="B24" s="45"/>
      <c r="C24" s="29" t="s">
        <v>126</v>
      </c>
      <c r="D24" s="30"/>
      <c r="E24" s="31"/>
    </row>
    <row r="25" spans="1:5" s="32" customFormat="1" ht="18.95" customHeight="1">
      <c r="A25" s="28"/>
      <c r="B25" s="45"/>
      <c r="C25" s="48" t="s">
        <v>127</v>
      </c>
      <c r="D25" s="49">
        <f>INT((D8+D11)*5.6%)</f>
        <v>0</v>
      </c>
      <c r="E25" s="31" t="s">
        <v>128</v>
      </c>
    </row>
    <row r="26" spans="1:5" s="32" customFormat="1" ht="18.95" customHeight="1">
      <c r="A26" s="28"/>
      <c r="B26" s="50"/>
      <c r="C26" s="48" t="s">
        <v>97</v>
      </c>
      <c r="D26" s="49">
        <f>D12+D13+D14+D15+D16+D17+D18+D19+D20+D21+D22+D23+D24+D25</f>
        <v>0</v>
      </c>
      <c r="E26" s="44"/>
    </row>
    <row r="27" spans="1:5" s="32" customFormat="1" ht="18.95" customHeight="1">
      <c r="A27" s="28"/>
      <c r="B27" s="130" t="s">
        <v>129</v>
      </c>
      <c r="C27" s="131"/>
      <c r="D27" s="51">
        <f>SUM(D8+D11+D26)</f>
        <v>0</v>
      </c>
      <c r="E27" s="52"/>
    </row>
    <row r="28" spans="1:5" s="32" customFormat="1" ht="18.95" customHeight="1">
      <c r="A28" s="142" t="s">
        <v>130</v>
      </c>
      <c r="B28" s="143"/>
      <c r="C28" s="143"/>
      <c r="D28" s="35">
        <f>INT((D8+D11+D26)*6%)</f>
        <v>0</v>
      </c>
      <c r="E28" s="44" t="s">
        <v>131</v>
      </c>
    </row>
    <row r="29" spans="1:5" s="32" customFormat="1" ht="18.95" customHeight="1">
      <c r="A29" s="142" t="s">
        <v>132</v>
      </c>
      <c r="B29" s="143"/>
      <c r="C29" s="143"/>
      <c r="D29" s="35">
        <f>INT((D11+D26+D28)*15%)</f>
        <v>0</v>
      </c>
      <c r="E29" s="44" t="s">
        <v>133</v>
      </c>
    </row>
    <row r="30" spans="1:5" s="32" customFormat="1" ht="18.95" customHeight="1">
      <c r="A30" s="142" t="s">
        <v>134</v>
      </c>
      <c r="B30" s="143"/>
      <c r="C30" s="143"/>
      <c r="D30" s="35">
        <f>D27+D28+D29</f>
        <v>0</v>
      </c>
      <c r="E30" s="44"/>
    </row>
    <row r="31" spans="1:5" s="32" customFormat="1" ht="18.95" customHeight="1">
      <c r="A31" s="142" t="s">
        <v>135</v>
      </c>
      <c r="B31" s="143"/>
      <c r="C31" s="143"/>
      <c r="D31" s="35">
        <f>INT((D30)*10%)</f>
        <v>0</v>
      </c>
      <c r="E31" s="53" t="s">
        <v>136</v>
      </c>
    </row>
    <row r="32" spans="1:5" s="32" customFormat="1" ht="18.95" customHeight="1">
      <c r="A32" s="142" t="s">
        <v>137</v>
      </c>
      <c r="B32" s="143"/>
      <c r="C32" s="143"/>
      <c r="D32" s="47">
        <f>D30+D31</f>
        <v>0</v>
      </c>
      <c r="E32" s="54"/>
    </row>
    <row r="33" spans="1:5" s="32" customFormat="1" ht="18.95" customHeight="1">
      <c r="A33" s="144" t="s">
        <v>161</v>
      </c>
      <c r="B33" s="145"/>
      <c r="C33" s="146"/>
      <c r="D33" s="118"/>
      <c r="E33" s="54" t="s">
        <v>162</v>
      </c>
    </row>
    <row r="34" spans="1:5" s="32" customFormat="1" ht="18.95" customHeight="1">
      <c r="A34" s="147"/>
      <c r="B34" s="148"/>
      <c r="C34" s="149"/>
      <c r="D34" s="119"/>
      <c r="E34" s="54" t="s">
        <v>163</v>
      </c>
    </row>
    <row r="35" spans="1:5" s="32" customFormat="1" ht="18.95" customHeight="1">
      <c r="A35" s="142" t="s">
        <v>158</v>
      </c>
      <c r="B35" s="143"/>
      <c r="C35" s="143"/>
      <c r="D35" s="47"/>
      <c r="E35" s="54"/>
    </row>
    <row r="36" spans="1:5" s="32" customFormat="1" ht="18.95" customHeight="1" thickBot="1">
      <c r="A36" s="140" t="s">
        <v>138</v>
      </c>
      <c r="B36" s="141"/>
      <c r="C36" s="141"/>
      <c r="D36" s="55"/>
      <c r="E36" s="56"/>
    </row>
    <row r="37" spans="1:5" s="32" customFormat="1" ht="20.100000000000001" customHeight="1">
      <c r="A37" s="20"/>
      <c r="B37" s="20"/>
      <c r="C37" s="20"/>
      <c r="D37" s="57"/>
      <c r="E37" s="58"/>
    </row>
    <row r="38" spans="1:5" s="59" customFormat="1" ht="20.100000000000001" customHeight="1">
      <c r="A38" s="20"/>
      <c r="B38" s="20"/>
      <c r="C38" s="20"/>
      <c r="D38" s="57"/>
      <c r="E38" s="58"/>
    </row>
    <row r="42" spans="1:5" ht="20.100000000000001" customHeight="1">
      <c r="E42" s="58" t="s">
        <v>89</v>
      </c>
    </row>
  </sheetData>
  <mergeCells count="14">
    <mergeCell ref="A36:C36"/>
    <mergeCell ref="A28:C28"/>
    <mergeCell ref="A29:C29"/>
    <mergeCell ref="A30:C30"/>
    <mergeCell ref="A31:C31"/>
    <mergeCell ref="A32:C32"/>
    <mergeCell ref="A35:C35"/>
    <mergeCell ref="A33:C34"/>
    <mergeCell ref="B27:C27"/>
    <mergeCell ref="A1:E1"/>
    <mergeCell ref="A3:M3"/>
    <mergeCell ref="B5:C5"/>
    <mergeCell ref="B6:B8"/>
    <mergeCell ref="B9:B11"/>
  </mergeCells>
  <phoneticPr fontId="2" type="noConversion"/>
  <pageMargins left="0.63" right="0.70866141732283472" top="0.88" bottom="0.11811023622047245" header="0.31" footer="0.15748031496062992"/>
  <pageSetup paperSize="9" scale="73" orientation="landscape" horizontalDpi="4294967294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19D86"/>
  </sheetPr>
  <dimension ref="A1:AL55"/>
  <sheetViews>
    <sheetView workbookViewId="0">
      <selection activeCell="A3" sqref="A3:A4"/>
    </sheetView>
  </sheetViews>
  <sheetFormatPr defaultColWidth="8.75" defaultRowHeight="10.5"/>
  <cols>
    <col min="1" max="1" width="19.75" style="1" customWidth="1"/>
    <col min="2" max="2" width="17.75" style="1" customWidth="1"/>
    <col min="3" max="3" width="4.75" style="2" customWidth="1"/>
    <col min="4" max="4" width="6.75" style="2" customWidth="1"/>
    <col min="5" max="5" width="6.75" style="3" customWidth="1"/>
    <col min="6" max="6" width="9.75" style="3" customWidth="1"/>
    <col min="7" max="7" width="6.75" style="3" customWidth="1"/>
    <col min="8" max="8" width="9.75" style="3" customWidth="1"/>
    <col min="9" max="9" width="6.75" style="3" customWidth="1"/>
    <col min="10" max="10" width="9.75" style="3" customWidth="1"/>
    <col min="11" max="11" width="6.75" style="3" customWidth="1"/>
    <col min="12" max="12" width="9.75" style="3" customWidth="1"/>
    <col min="13" max="13" width="6.75" style="4" customWidth="1"/>
    <col min="14" max="38" width="0" style="1" hidden="1" customWidth="1"/>
    <col min="39" max="16384" width="8.75" style="1"/>
  </cols>
  <sheetData>
    <row r="1" spans="1:38" ht="30" customHeight="1">
      <c r="A1" s="151" t="s">
        <v>82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38" ht="15.75" customHeight="1">
      <c r="A2" s="152" t="s">
        <v>166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38" ht="15.75" customHeight="1">
      <c r="A3" s="150" t="s">
        <v>53</v>
      </c>
      <c r="B3" s="150" t="s">
        <v>54</v>
      </c>
      <c r="C3" s="150" t="s">
        <v>0</v>
      </c>
      <c r="D3" s="150" t="s">
        <v>51</v>
      </c>
      <c r="E3" s="150" t="s">
        <v>19</v>
      </c>
      <c r="F3" s="150"/>
      <c r="G3" s="150" t="s">
        <v>20</v>
      </c>
      <c r="H3" s="150"/>
      <c r="I3" s="150" t="s">
        <v>21</v>
      </c>
      <c r="J3" s="150"/>
      <c r="K3" s="150" t="s">
        <v>22</v>
      </c>
      <c r="L3" s="150"/>
      <c r="M3" s="150" t="s">
        <v>1</v>
      </c>
    </row>
    <row r="4" spans="1:38" ht="15.75" customHeight="1">
      <c r="A4" s="150"/>
      <c r="B4" s="150"/>
      <c r="C4" s="150"/>
      <c r="D4" s="150"/>
      <c r="E4" s="99" t="s">
        <v>23</v>
      </c>
      <c r="F4" s="99" t="s">
        <v>24</v>
      </c>
      <c r="G4" s="99" t="s">
        <v>23</v>
      </c>
      <c r="H4" s="99" t="s">
        <v>24</v>
      </c>
      <c r="I4" s="99" t="s">
        <v>23</v>
      </c>
      <c r="J4" s="99" t="s">
        <v>24</v>
      </c>
      <c r="K4" s="99" t="s">
        <v>23</v>
      </c>
      <c r="L4" s="99" t="s">
        <v>24</v>
      </c>
      <c r="M4" s="150"/>
      <c r="N4" s="1" t="s">
        <v>25</v>
      </c>
      <c r="O4" s="1" t="s">
        <v>26</v>
      </c>
      <c r="P4" s="1" t="s">
        <v>27</v>
      </c>
      <c r="Q4" s="1" t="s">
        <v>28</v>
      </c>
      <c r="R4" s="1" t="s">
        <v>32</v>
      </c>
      <c r="S4" s="1" t="s">
        <v>55</v>
      </c>
      <c r="T4" s="1" t="s">
        <v>56</v>
      </c>
      <c r="U4" s="1" t="s">
        <v>42</v>
      </c>
      <c r="V4" s="1" t="s">
        <v>57</v>
      </c>
      <c r="W4" s="1" t="s">
        <v>58</v>
      </c>
      <c r="X4" s="1" t="s">
        <v>17</v>
      </c>
      <c r="Y4" s="1" t="s">
        <v>59</v>
      </c>
      <c r="Z4" s="1" t="s">
        <v>60</v>
      </c>
      <c r="AA4" s="1" t="s">
        <v>61</v>
      </c>
      <c r="AB4" s="1" t="s">
        <v>62</v>
      </c>
      <c r="AC4" s="1" t="s">
        <v>63</v>
      </c>
      <c r="AD4" s="1" t="s">
        <v>64</v>
      </c>
      <c r="AE4" s="1" t="s">
        <v>65</v>
      </c>
      <c r="AF4" s="1" t="s">
        <v>66</v>
      </c>
      <c r="AG4" s="1" t="s">
        <v>67</v>
      </c>
      <c r="AH4" s="1" t="s">
        <v>68</v>
      </c>
      <c r="AI4" s="1" t="s">
        <v>69</v>
      </c>
      <c r="AJ4" s="1" t="s">
        <v>70</v>
      </c>
      <c r="AK4" s="1" t="s">
        <v>71</v>
      </c>
      <c r="AL4" s="1" t="s">
        <v>72</v>
      </c>
    </row>
    <row r="5" spans="1:38" ht="15.75" customHeight="1">
      <c r="A5" s="103" t="s">
        <v>83</v>
      </c>
      <c r="B5" s="103" t="s">
        <v>3</v>
      </c>
      <c r="C5" s="101" t="s">
        <v>38</v>
      </c>
      <c r="D5" s="115">
        <v>1</v>
      </c>
      <c r="E5" s="116">
        <f>F54</f>
        <v>0</v>
      </c>
      <c r="F5" s="116">
        <f>D5*E5</f>
        <v>0</v>
      </c>
      <c r="G5" s="116">
        <f>H54</f>
        <v>0</v>
      </c>
      <c r="H5" s="116">
        <f>D5*G5</f>
        <v>0</v>
      </c>
      <c r="I5" s="116">
        <f>J54</f>
        <v>0</v>
      </c>
      <c r="J5" s="116">
        <f>D5*I5</f>
        <v>0</v>
      </c>
      <c r="K5" s="116">
        <f>E5+G5+I5</f>
        <v>0</v>
      </c>
      <c r="L5" s="116">
        <f>F5+H5+J5</f>
        <v>0</v>
      </c>
      <c r="M5" s="103" t="s">
        <v>3</v>
      </c>
      <c r="Q5" s="1">
        <v>1</v>
      </c>
      <c r="R5" s="1">
        <f>R54*D5</f>
        <v>0</v>
      </c>
      <c r="S5" s="1">
        <f>S54*D5</f>
        <v>0</v>
      </c>
      <c r="T5" s="1">
        <f>T54*D5</f>
        <v>0</v>
      </c>
      <c r="U5" s="1">
        <f>U54*D5</f>
        <v>0</v>
      </c>
      <c r="V5" s="1">
        <f>V54*D5</f>
        <v>0</v>
      </c>
      <c r="W5" s="1">
        <f>W54*D5</f>
        <v>0</v>
      </c>
      <c r="X5" s="1">
        <f>X54*D5</f>
        <v>0</v>
      </c>
      <c r="Y5" s="1">
        <f>Y54*D5</f>
        <v>0</v>
      </c>
      <c r="Z5" s="1">
        <f>Z54*D5</f>
        <v>0</v>
      </c>
      <c r="AA5" s="1">
        <f>AA54*D5</f>
        <v>0</v>
      </c>
      <c r="AB5" s="1">
        <f>AB54*D5</f>
        <v>0</v>
      </c>
      <c r="AC5" s="1">
        <f>AC54*D5</f>
        <v>0</v>
      </c>
      <c r="AD5" s="1">
        <f>AD54*D5</f>
        <v>0</v>
      </c>
      <c r="AE5" s="1">
        <f>AE54*D5</f>
        <v>0</v>
      </c>
      <c r="AF5" s="1">
        <f>AF54*D5</f>
        <v>0</v>
      </c>
      <c r="AG5" s="1">
        <f>AG54*D5</f>
        <v>0</v>
      </c>
      <c r="AH5" s="1">
        <f>AH54*D5</f>
        <v>0</v>
      </c>
      <c r="AI5" s="1">
        <f>AI54*D5</f>
        <v>0</v>
      </c>
      <c r="AJ5" s="1">
        <f>AJ54*D5</f>
        <v>0</v>
      </c>
      <c r="AK5" s="1">
        <f>AK54*D5</f>
        <v>0</v>
      </c>
      <c r="AL5" s="1">
        <f>AL54*D5</f>
        <v>0</v>
      </c>
    </row>
    <row r="6" spans="1:38" ht="15.75" customHeight="1">
      <c r="A6" s="104"/>
      <c r="B6" s="104"/>
      <c r="C6" s="99"/>
      <c r="D6" s="99"/>
      <c r="E6" s="116"/>
      <c r="F6" s="116"/>
      <c r="G6" s="116"/>
      <c r="H6" s="116"/>
      <c r="I6" s="116"/>
      <c r="J6" s="116"/>
      <c r="K6" s="116"/>
      <c r="L6" s="116"/>
      <c r="M6" s="105"/>
    </row>
    <row r="7" spans="1:38" ht="15.75" customHeight="1">
      <c r="A7" s="104"/>
      <c r="B7" s="104"/>
      <c r="C7" s="99"/>
      <c r="D7" s="99"/>
      <c r="E7" s="116"/>
      <c r="F7" s="116"/>
      <c r="G7" s="116"/>
      <c r="H7" s="116"/>
      <c r="I7" s="116"/>
      <c r="J7" s="116"/>
      <c r="K7" s="116"/>
      <c r="L7" s="116"/>
      <c r="M7" s="105"/>
    </row>
    <row r="8" spans="1:38" ht="15.75" customHeight="1">
      <c r="A8" s="104"/>
      <c r="B8" s="104"/>
      <c r="C8" s="99"/>
      <c r="D8" s="99"/>
      <c r="E8" s="116"/>
      <c r="F8" s="116"/>
      <c r="G8" s="116"/>
      <c r="H8" s="116"/>
      <c r="I8" s="116"/>
      <c r="J8" s="116"/>
      <c r="K8" s="116"/>
      <c r="L8" s="116"/>
      <c r="M8" s="105"/>
    </row>
    <row r="9" spans="1:38" ht="15.75" customHeight="1">
      <c r="A9" s="104"/>
      <c r="B9" s="104"/>
      <c r="C9" s="99"/>
      <c r="D9" s="99"/>
      <c r="E9" s="116"/>
      <c r="F9" s="116"/>
      <c r="G9" s="116"/>
      <c r="H9" s="116"/>
      <c r="I9" s="116"/>
      <c r="J9" s="116"/>
      <c r="K9" s="116"/>
      <c r="L9" s="116"/>
      <c r="M9" s="105"/>
    </row>
    <row r="10" spans="1:38" ht="15.75" customHeight="1">
      <c r="A10" s="104"/>
      <c r="B10" s="104"/>
      <c r="C10" s="99"/>
      <c r="D10" s="99"/>
      <c r="E10" s="116"/>
      <c r="F10" s="116"/>
      <c r="G10" s="116"/>
      <c r="H10" s="116"/>
      <c r="I10" s="116"/>
      <c r="J10" s="116"/>
      <c r="K10" s="116"/>
      <c r="L10" s="116"/>
      <c r="M10" s="105"/>
    </row>
    <row r="11" spans="1:38" ht="15.75" customHeight="1">
      <c r="A11" s="104"/>
      <c r="B11" s="104"/>
      <c r="C11" s="99"/>
      <c r="D11" s="99"/>
      <c r="E11" s="116"/>
      <c r="F11" s="116"/>
      <c r="G11" s="116"/>
      <c r="H11" s="116"/>
      <c r="I11" s="116"/>
      <c r="J11" s="116"/>
      <c r="K11" s="116"/>
      <c r="L11" s="116"/>
      <c r="M11" s="105"/>
    </row>
    <row r="12" spans="1:38" ht="15.75" customHeight="1">
      <c r="A12" s="104"/>
      <c r="B12" s="104"/>
      <c r="C12" s="99"/>
      <c r="D12" s="99"/>
      <c r="E12" s="116"/>
      <c r="F12" s="116"/>
      <c r="G12" s="116"/>
      <c r="H12" s="116"/>
      <c r="I12" s="116"/>
      <c r="J12" s="116"/>
      <c r="K12" s="116"/>
      <c r="L12" s="116"/>
      <c r="M12" s="105"/>
    </row>
    <row r="13" spans="1:38" ht="15.75" customHeight="1">
      <c r="A13" s="104"/>
      <c r="B13" s="104"/>
      <c r="C13" s="99"/>
      <c r="D13" s="99"/>
      <c r="E13" s="116"/>
      <c r="F13" s="116"/>
      <c r="G13" s="116"/>
      <c r="H13" s="116"/>
      <c r="I13" s="116"/>
      <c r="J13" s="116"/>
      <c r="K13" s="116"/>
      <c r="L13" s="116"/>
      <c r="M13" s="105"/>
    </row>
    <row r="14" spans="1:38" ht="15.75" customHeight="1">
      <c r="A14" s="104"/>
      <c r="B14" s="104"/>
      <c r="C14" s="99"/>
      <c r="D14" s="99"/>
      <c r="E14" s="116"/>
      <c r="F14" s="116"/>
      <c r="G14" s="116"/>
      <c r="H14" s="116"/>
      <c r="I14" s="116"/>
      <c r="J14" s="116"/>
      <c r="K14" s="116"/>
      <c r="L14" s="116"/>
      <c r="M14" s="105"/>
    </row>
    <row r="15" spans="1:38" ht="15.75" customHeight="1">
      <c r="A15" s="104"/>
      <c r="B15" s="104"/>
      <c r="C15" s="99"/>
      <c r="D15" s="99"/>
      <c r="E15" s="116"/>
      <c r="F15" s="116"/>
      <c r="G15" s="116"/>
      <c r="H15" s="116"/>
      <c r="I15" s="116"/>
      <c r="J15" s="116"/>
      <c r="K15" s="116"/>
      <c r="L15" s="116"/>
      <c r="M15" s="105"/>
    </row>
    <row r="16" spans="1:38" ht="15.75" customHeight="1">
      <c r="A16" s="104"/>
      <c r="B16" s="104"/>
      <c r="C16" s="99"/>
      <c r="D16" s="99"/>
      <c r="E16" s="116"/>
      <c r="F16" s="116"/>
      <c r="G16" s="116"/>
      <c r="H16" s="116"/>
      <c r="I16" s="116"/>
      <c r="J16" s="116"/>
      <c r="K16" s="116"/>
      <c r="L16" s="116"/>
      <c r="M16" s="105"/>
    </row>
    <row r="17" spans="1:38" ht="15.75" customHeight="1">
      <c r="A17" s="104"/>
      <c r="B17" s="104"/>
      <c r="C17" s="99"/>
      <c r="D17" s="99"/>
      <c r="E17" s="116"/>
      <c r="F17" s="116"/>
      <c r="G17" s="116"/>
      <c r="H17" s="116"/>
      <c r="I17" s="116"/>
      <c r="J17" s="116"/>
      <c r="K17" s="116"/>
      <c r="L17" s="116"/>
      <c r="M17" s="105"/>
    </row>
    <row r="18" spans="1:38" ht="15.75" customHeight="1">
      <c r="A18" s="104"/>
      <c r="B18" s="104"/>
      <c r="C18" s="99"/>
      <c r="D18" s="99"/>
      <c r="E18" s="116"/>
      <c r="F18" s="116"/>
      <c r="G18" s="116"/>
      <c r="H18" s="116"/>
      <c r="I18" s="116"/>
      <c r="J18" s="116"/>
      <c r="K18" s="116"/>
      <c r="L18" s="116"/>
      <c r="M18" s="105"/>
    </row>
    <row r="19" spans="1:38" ht="15.75" customHeight="1">
      <c r="A19" s="104"/>
      <c r="B19" s="104"/>
      <c r="C19" s="99"/>
      <c r="D19" s="99"/>
      <c r="E19" s="116"/>
      <c r="F19" s="116"/>
      <c r="G19" s="116"/>
      <c r="H19" s="116"/>
      <c r="I19" s="116"/>
      <c r="J19" s="116"/>
      <c r="K19" s="116"/>
      <c r="L19" s="116"/>
      <c r="M19" s="105"/>
    </row>
    <row r="20" spans="1:38" ht="15.75" customHeight="1">
      <c r="A20" s="104"/>
      <c r="B20" s="104"/>
      <c r="C20" s="99"/>
      <c r="D20" s="99"/>
      <c r="E20" s="116"/>
      <c r="F20" s="116"/>
      <c r="G20" s="116"/>
      <c r="H20" s="116"/>
      <c r="I20" s="116"/>
      <c r="J20" s="116"/>
      <c r="K20" s="116"/>
      <c r="L20" s="116"/>
      <c r="M20" s="105"/>
    </row>
    <row r="21" spans="1:38" ht="15.75" customHeight="1">
      <c r="A21" s="104"/>
      <c r="B21" s="104"/>
      <c r="C21" s="99"/>
      <c r="D21" s="99"/>
      <c r="E21" s="116"/>
      <c r="F21" s="116"/>
      <c r="G21" s="116"/>
      <c r="H21" s="116"/>
      <c r="I21" s="116"/>
      <c r="J21" s="116"/>
      <c r="K21" s="116"/>
      <c r="L21" s="116"/>
      <c r="M21" s="105"/>
    </row>
    <row r="22" spans="1:38" ht="15.75" customHeight="1">
      <c r="A22" s="104"/>
      <c r="B22" s="104"/>
      <c r="C22" s="99"/>
      <c r="D22" s="99"/>
      <c r="E22" s="116"/>
      <c r="F22" s="116"/>
      <c r="G22" s="116"/>
      <c r="H22" s="116"/>
      <c r="I22" s="116"/>
      <c r="J22" s="116"/>
      <c r="K22" s="116"/>
      <c r="L22" s="116"/>
      <c r="M22" s="105"/>
    </row>
    <row r="23" spans="1:38" ht="15.75" customHeight="1">
      <c r="A23" s="104"/>
      <c r="B23" s="104"/>
      <c r="C23" s="99"/>
      <c r="D23" s="99"/>
      <c r="E23" s="116"/>
      <c r="F23" s="116"/>
      <c r="G23" s="116"/>
      <c r="H23" s="116"/>
      <c r="I23" s="116"/>
      <c r="J23" s="116"/>
      <c r="K23" s="116"/>
      <c r="L23" s="116"/>
      <c r="M23" s="105"/>
    </row>
    <row r="24" spans="1:38" ht="15.75" customHeight="1">
      <c r="A24" s="104"/>
      <c r="B24" s="104"/>
      <c r="C24" s="99"/>
      <c r="D24" s="99"/>
      <c r="E24" s="116"/>
      <c r="F24" s="116"/>
      <c r="G24" s="116"/>
      <c r="H24" s="116"/>
      <c r="I24" s="116"/>
      <c r="J24" s="116"/>
      <c r="K24" s="116"/>
      <c r="L24" s="116"/>
      <c r="M24" s="105"/>
    </row>
    <row r="25" spans="1:38" ht="15.75" customHeight="1">
      <c r="A25" s="104"/>
      <c r="B25" s="104"/>
      <c r="C25" s="99"/>
      <c r="D25" s="99"/>
      <c r="E25" s="116"/>
      <c r="F25" s="116"/>
      <c r="G25" s="116"/>
      <c r="H25" s="116"/>
      <c r="I25" s="116"/>
      <c r="J25" s="116"/>
      <c r="K25" s="116"/>
      <c r="L25" s="116"/>
      <c r="M25" s="105"/>
    </row>
    <row r="26" spans="1:38" ht="15.75" customHeight="1">
      <c r="A26" s="104"/>
      <c r="B26" s="104"/>
      <c r="C26" s="99"/>
      <c r="D26" s="99"/>
      <c r="E26" s="116"/>
      <c r="F26" s="116"/>
      <c r="G26" s="116"/>
      <c r="H26" s="116"/>
      <c r="I26" s="116"/>
      <c r="J26" s="116"/>
      <c r="K26" s="116"/>
      <c r="L26" s="116"/>
      <c r="M26" s="105"/>
    </row>
    <row r="27" spans="1:38" ht="15.75" customHeight="1">
      <c r="A27" s="104"/>
      <c r="B27" s="104"/>
      <c r="C27" s="99"/>
      <c r="D27" s="99"/>
      <c r="E27" s="116"/>
      <c r="F27" s="116"/>
      <c r="G27" s="116"/>
      <c r="H27" s="116"/>
      <c r="I27" s="116"/>
      <c r="J27" s="116"/>
      <c r="K27" s="116"/>
      <c r="L27" s="116"/>
      <c r="M27" s="105"/>
    </row>
    <row r="28" spans="1:38" ht="15.75" customHeight="1">
      <c r="A28" s="104"/>
      <c r="B28" s="104"/>
      <c r="C28" s="99"/>
      <c r="D28" s="99"/>
      <c r="E28" s="102"/>
      <c r="F28" s="102"/>
      <c r="G28" s="102"/>
      <c r="H28" s="102"/>
      <c r="I28" s="102"/>
      <c r="J28" s="102"/>
      <c r="K28" s="102"/>
      <c r="L28" s="102"/>
      <c r="M28" s="105"/>
    </row>
    <row r="29" spans="1:38" ht="15.75" customHeight="1">
      <c r="A29" s="101" t="s">
        <v>33</v>
      </c>
      <c r="B29" s="104"/>
      <c r="C29" s="99"/>
      <c r="D29" s="99"/>
      <c r="E29" s="102"/>
      <c r="F29" s="116">
        <f>SUMIF($Q$5:$Q$28,1,F5:F28)</f>
        <v>0</v>
      </c>
      <c r="G29" s="102"/>
      <c r="H29" s="116">
        <f>SUMIF($Q$5:$Q$28,1,H5:H28)</f>
        <v>0</v>
      </c>
      <c r="I29" s="102"/>
      <c r="J29" s="116">
        <f>SUMIF($Q$5:$Q$28,1,J5:J28)</f>
        <v>0</v>
      </c>
      <c r="K29" s="102"/>
      <c r="L29" s="116">
        <f>F29+H29+J29</f>
        <v>0</v>
      </c>
      <c r="M29" s="105"/>
      <c r="R29" s="1">
        <f>SUM($R$5:$R$28)</f>
        <v>0</v>
      </c>
      <c r="S29" s="1">
        <f>SUM($S$5:$S$28)</f>
        <v>0</v>
      </c>
      <c r="T29" s="1">
        <f>SUM($T$5:$T$28)</f>
        <v>0</v>
      </c>
      <c r="U29" s="1">
        <f>SUM($U$5:$U$28)</f>
        <v>0</v>
      </c>
      <c r="V29" s="1">
        <f>SUM($V$5:$V$28)</f>
        <v>0</v>
      </c>
      <c r="W29" s="1">
        <f>SUM($W$5:$W$28)</f>
        <v>0</v>
      </c>
      <c r="X29" s="1">
        <f>SUM($X$5:$X$28)</f>
        <v>0</v>
      </c>
      <c r="Y29" s="1">
        <f>SUM($Y$5:$Y$28)</f>
        <v>0</v>
      </c>
      <c r="Z29" s="1">
        <f>SUM($Z$5:$Z$28)</f>
        <v>0</v>
      </c>
      <c r="AA29" s="1">
        <f>SUM($AA$5:$AA$28)</f>
        <v>0</v>
      </c>
      <c r="AB29" s="1">
        <f>SUM($AB$5:$AB$28)</f>
        <v>0</v>
      </c>
      <c r="AC29" s="1">
        <f>SUM($AC$5:$AC$28)</f>
        <v>0</v>
      </c>
      <c r="AD29" s="1">
        <f>SUM($AD$5:$AD$28)</f>
        <v>0</v>
      </c>
      <c r="AE29" s="1">
        <f>SUM($AE$5:$AE$28)</f>
        <v>0</v>
      </c>
      <c r="AF29" s="1">
        <f>SUM($AF$5:$AF$28)</f>
        <v>0</v>
      </c>
      <c r="AG29" s="1">
        <f>SUM($AG$5:$AG$28)</f>
        <v>0</v>
      </c>
      <c r="AH29" s="1">
        <f>SUM($AH$5:$AH$28)</f>
        <v>0</v>
      </c>
      <c r="AI29" s="1">
        <f>SUM($AI$5:$AI$28)</f>
        <v>0</v>
      </c>
      <c r="AJ29" s="1">
        <f>SUM($AJ$5:$AJ$28)</f>
        <v>0</v>
      </c>
      <c r="AK29" s="1">
        <f>SUM($AK$5:$AK$28)</f>
        <v>0</v>
      </c>
      <c r="AL29" s="1">
        <f>SUM($AL$5:$AL$28)</f>
        <v>0</v>
      </c>
    </row>
    <row r="30" spans="1:38" ht="15.75" customHeight="1">
      <c r="A30" s="100" t="s">
        <v>83</v>
      </c>
      <c r="B30" s="104"/>
      <c r="C30" s="99"/>
      <c r="D30" s="99"/>
      <c r="E30" s="116"/>
      <c r="F30" s="116"/>
      <c r="G30" s="116"/>
      <c r="H30" s="116"/>
      <c r="I30" s="116"/>
      <c r="J30" s="116"/>
      <c r="K30" s="116"/>
      <c r="L30" s="116"/>
      <c r="M30" s="105"/>
    </row>
    <row r="31" spans="1:38" ht="15.75" customHeight="1">
      <c r="A31" s="103" t="s">
        <v>84</v>
      </c>
      <c r="B31" s="103" t="s">
        <v>3</v>
      </c>
      <c r="C31" s="101" t="s">
        <v>38</v>
      </c>
      <c r="D31" s="115">
        <v>1</v>
      </c>
      <c r="E31" s="116">
        <f>내역서!F29</f>
        <v>0</v>
      </c>
      <c r="F31" s="116">
        <f>D31*E31</f>
        <v>0</v>
      </c>
      <c r="G31" s="116">
        <f>내역서!H29</f>
        <v>0</v>
      </c>
      <c r="H31" s="116">
        <f>D31*G31</f>
        <v>0</v>
      </c>
      <c r="I31" s="116">
        <f>내역서!J29</f>
        <v>0</v>
      </c>
      <c r="J31" s="116">
        <f>D31*I31</f>
        <v>0</v>
      </c>
      <c r="K31" s="116">
        <f t="shared" ref="K31:L34" si="0">E31+G31+I31</f>
        <v>0</v>
      </c>
      <c r="L31" s="116">
        <f t="shared" si="0"/>
        <v>0</v>
      </c>
      <c r="M31" s="103" t="s">
        <v>3</v>
      </c>
      <c r="Q31" s="1">
        <v>1</v>
      </c>
      <c r="R31" s="1">
        <f>내역서!R29*D31</f>
        <v>0</v>
      </c>
      <c r="S31" s="1">
        <f>내역서!S29*D31</f>
        <v>0</v>
      </c>
      <c r="T31" s="1">
        <f>내역서!T29*D31</f>
        <v>0</v>
      </c>
      <c r="U31" s="1">
        <f>내역서!U29*D31</f>
        <v>0</v>
      </c>
      <c r="V31" s="1">
        <f>내역서!V29*D31</f>
        <v>0</v>
      </c>
      <c r="W31" s="1">
        <f>내역서!W29*D31</f>
        <v>0</v>
      </c>
      <c r="X31" s="1">
        <f>내역서!X29*D31</f>
        <v>0</v>
      </c>
      <c r="Y31" s="1">
        <f>내역서!Y29*D31</f>
        <v>0</v>
      </c>
      <c r="Z31" s="1">
        <f>내역서!Z29*D31</f>
        <v>0</v>
      </c>
      <c r="AA31" s="1">
        <f>내역서!AA29*D31</f>
        <v>0</v>
      </c>
      <c r="AB31" s="1">
        <f>내역서!AB29*D31</f>
        <v>0</v>
      </c>
      <c r="AC31" s="1">
        <f>내역서!AC29*D31</f>
        <v>0</v>
      </c>
      <c r="AD31" s="1">
        <f>내역서!AD29*D31</f>
        <v>0</v>
      </c>
      <c r="AE31" s="1">
        <f>내역서!AE29*D31</f>
        <v>0</v>
      </c>
      <c r="AF31" s="1">
        <f>내역서!AF29*D31</f>
        <v>0</v>
      </c>
      <c r="AG31" s="1">
        <f>내역서!AG29*D31</f>
        <v>0</v>
      </c>
      <c r="AH31" s="1">
        <f>내역서!AH29*D31</f>
        <v>0</v>
      </c>
      <c r="AI31" s="1">
        <f>내역서!AI29*D31</f>
        <v>0</v>
      </c>
      <c r="AJ31" s="1">
        <f>내역서!AJ29*D31</f>
        <v>0</v>
      </c>
      <c r="AK31" s="1">
        <f>내역서!AK29*D31</f>
        <v>0</v>
      </c>
      <c r="AL31" s="1">
        <f>내역서!AL29*D31</f>
        <v>0</v>
      </c>
    </row>
    <row r="32" spans="1:38" ht="15.75" customHeight="1">
      <c r="A32" s="103" t="s">
        <v>85</v>
      </c>
      <c r="B32" s="103" t="s">
        <v>3</v>
      </c>
      <c r="C32" s="101" t="s">
        <v>38</v>
      </c>
      <c r="D32" s="115">
        <v>1</v>
      </c>
      <c r="E32" s="116">
        <f>내역서!F54</f>
        <v>0</v>
      </c>
      <c r="F32" s="116">
        <f>D32*E32</f>
        <v>0</v>
      </c>
      <c r="G32" s="116">
        <f>내역서!H54</f>
        <v>0</v>
      </c>
      <c r="H32" s="116">
        <f>D32*G32</f>
        <v>0</v>
      </c>
      <c r="I32" s="116">
        <f>내역서!J54</f>
        <v>0</v>
      </c>
      <c r="J32" s="116">
        <f>D32*I32</f>
        <v>0</v>
      </c>
      <c r="K32" s="116">
        <f t="shared" si="0"/>
        <v>0</v>
      </c>
      <c r="L32" s="116">
        <f t="shared" si="0"/>
        <v>0</v>
      </c>
      <c r="M32" s="103" t="s">
        <v>3</v>
      </c>
      <c r="Q32" s="1">
        <v>1</v>
      </c>
      <c r="R32" s="1">
        <f>내역서!R54*D32</f>
        <v>0</v>
      </c>
      <c r="S32" s="1">
        <f>내역서!S54*D32</f>
        <v>0</v>
      </c>
      <c r="T32" s="1">
        <f>내역서!T54*D32</f>
        <v>0</v>
      </c>
      <c r="U32" s="1">
        <f>내역서!U54*D32</f>
        <v>0</v>
      </c>
      <c r="V32" s="1">
        <f>내역서!V54*D32</f>
        <v>0</v>
      </c>
      <c r="W32" s="1">
        <f>내역서!W54*D32</f>
        <v>0</v>
      </c>
      <c r="X32" s="1">
        <f>내역서!X54*D32</f>
        <v>0</v>
      </c>
      <c r="Y32" s="1">
        <f>내역서!Y54*D32</f>
        <v>0</v>
      </c>
      <c r="Z32" s="1">
        <f>내역서!Z54*D32</f>
        <v>0</v>
      </c>
      <c r="AA32" s="1">
        <f>내역서!AA54*D32</f>
        <v>0</v>
      </c>
      <c r="AB32" s="1">
        <f>내역서!AB54*D32</f>
        <v>0</v>
      </c>
      <c r="AC32" s="1">
        <f>내역서!AC54*D32</f>
        <v>0</v>
      </c>
      <c r="AD32" s="1">
        <f>내역서!AD54*D32</f>
        <v>0</v>
      </c>
      <c r="AE32" s="1">
        <f>내역서!AE54*D32</f>
        <v>0</v>
      </c>
      <c r="AF32" s="1">
        <f>내역서!AF54*D32</f>
        <v>0</v>
      </c>
      <c r="AG32" s="1">
        <f>내역서!AG54*D32</f>
        <v>0</v>
      </c>
      <c r="AH32" s="1">
        <f>내역서!AH54*D32</f>
        <v>0</v>
      </c>
      <c r="AI32" s="1">
        <f>내역서!AI54*D32</f>
        <v>0</v>
      </c>
      <c r="AJ32" s="1">
        <f>내역서!AJ54*D32</f>
        <v>0</v>
      </c>
      <c r="AK32" s="1">
        <f>내역서!AK54*D32</f>
        <v>0</v>
      </c>
      <c r="AL32" s="1">
        <f>내역서!AL54*D32</f>
        <v>0</v>
      </c>
    </row>
    <row r="33" spans="1:38" ht="15.75" customHeight="1">
      <c r="A33" s="103" t="s">
        <v>86</v>
      </c>
      <c r="B33" s="103" t="s">
        <v>3</v>
      </c>
      <c r="C33" s="101" t="s">
        <v>38</v>
      </c>
      <c r="D33" s="115">
        <v>1</v>
      </c>
      <c r="E33" s="116">
        <f>내역서!F79</f>
        <v>0</v>
      </c>
      <c r="F33" s="116">
        <f>D33*E33</f>
        <v>0</v>
      </c>
      <c r="G33" s="116">
        <f>내역서!H79</f>
        <v>0</v>
      </c>
      <c r="H33" s="116">
        <f>D33*G33</f>
        <v>0</v>
      </c>
      <c r="I33" s="116">
        <f>내역서!J79</f>
        <v>0</v>
      </c>
      <c r="J33" s="116">
        <f>D33*I33</f>
        <v>0</v>
      </c>
      <c r="K33" s="116">
        <f t="shared" si="0"/>
        <v>0</v>
      </c>
      <c r="L33" s="116">
        <f t="shared" si="0"/>
        <v>0</v>
      </c>
      <c r="M33" s="103" t="s">
        <v>3</v>
      </c>
      <c r="Q33" s="1">
        <v>1</v>
      </c>
      <c r="R33" s="1">
        <f>내역서!R79*D33</f>
        <v>0</v>
      </c>
      <c r="S33" s="1">
        <f>내역서!S79*D33</f>
        <v>0</v>
      </c>
      <c r="T33" s="1">
        <f>내역서!T79*D33</f>
        <v>0</v>
      </c>
      <c r="U33" s="1">
        <f>내역서!U79*D33</f>
        <v>0</v>
      </c>
      <c r="V33" s="1">
        <f>내역서!V79*D33</f>
        <v>0</v>
      </c>
      <c r="W33" s="1">
        <f>내역서!W79*D33</f>
        <v>0</v>
      </c>
      <c r="X33" s="1">
        <f>내역서!X79*D33</f>
        <v>0</v>
      </c>
      <c r="Y33" s="1">
        <f>내역서!Y79*D33</f>
        <v>0</v>
      </c>
      <c r="Z33" s="1">
        <f>내역서!Z79*D33</f>
        <v>0</v>
      </c>
      <c r="AA33" s="1">
        <f>내역서!AA79*D33</f>
        <v>0</v>
      </c>
      <c r="AB33" s="1">
        <f>내역서!AB79*D33</f>
        <v>0</v>
      </c>
      <c r="AC33" s="1">
        <f>내역서!AC79*D33</f>
        <v>0</v>
      </c>
      <c r="AD33" s="1">
        <f>내역서!AD79*D33</f>
        <v>0</v>
      </c>
      <c r="AE33" s="1">
        <f>내역서!AE79*D33</f>
        <v>0</v>
      </c>
      <c r="AF33" s="1">
        <f>내역서!AF79*D33</f>
        <v>0</v>
      </c>
      <c r="AG33" s="1">
        <f>내역서!AG79*D33</f>
        <v>0</v>
      </c>
      <c r="AH33" s="1">
        <f>내역서!AH79*D33</f>
        <v>0</v>
      </c>
      <c r="AI33" s="1">
        <f>내역서!AI79*D33</f>
        <v>0</v>
      </c>
      <c r="AJ33" s="1">
        <f>내역서!AJ79*D33</f>
        <v>0</v>
      </c>
      <c r="AK33" s="1">
        <f>내역서!AK79*D33</f>
        <v>0</v>
      </c>
      <c r="AL33" s="1">
        <f>내역서!AL79*D33</f>
        <v>0</v>
      </c>
    </row>
    <row r="34" spans="1:38" ht="15.75" customHeight="1">
      <c r="A34" s="103" t="s">
        <v>157</v>
      </c>
      <c r="B34" s="103" t="s">
        <v>3</v>
      </c>
      <c r="C34" s="101" t="s">
        <v>38</v>
      </c>
      <c r="D34" s="115">
        <v>1</v>
      </c>
      <c r="E34" s="116">
        <f>내역서!F104</f>
        <v>0</v>
      </c>
      <c r="F34" s="116">
        <f>D34*E34</f>
        <v>0</v>
      </c>
      <c r="G34" s="116">
        <f>내역서!H104</f>
        <v>0</v>
      </c>
      <c r="H34" s="116">
        <f>D34*G34</f>
        <v>0</v>
      </c>
      <c r="I34" s="116">
        <f>내역서!J104</f>
        <v>0</v>
      </c>
      <c r="J34" s="116">
        <f>D34*I34</f>
        <v>0</v>
      </c>
      <c r="K34" s="116">
        <f t="shared" si="0"/>
        <v>0</v>
      </c>
      <c r="L34" s="116">
        <f t="shared" si="0"/>
        <v>0</v>
      </c>
      <c r="M34" s="103" t="s">
        <v>87</v>
      </c>
      <c r="Q34" s="1">
        <v>0</v>
      </c>
      <c r="R34" s="1">
        <f>내역서!R104*D34</f>
        <v>0</v>
      </c>
      <c r="S34" s="1">
        <f>내역서!S104*D34</f>
        <v>0</v>
      </c>
      <c r="T34" s="1">
        <f>내역서!T104*D34</f>
        <v>0</v>
      </c>
      <c r="U34" s="1">
        <f>내역서!U104*D34</f>
        <v>0</v>
      </c>
      <c r="V34" s="1">
        <f>내역서!V104*D34</f>
        <v>0</v>
      </c>
      <c r="W34" s="1">
        <f>내역서!W104*D34</f>
        <v>0</v>
      </c>
      <c r="X34" s="1">
        <f>내역서!X104*D34</f>
        <v>0</v>
      </c>
      <c r="Y34" s="1">
        <f>내역서!Y104*D34</f>
        <v>0</v>
      </c>
      <c r="Z34" s="1">
        <f>내역서!Z104*D34</f>
        <v>0</v>
      </c>
      <c r="AA34" s="1">
        <f>내역서!AA104*D34</f>
        <v>0</v>
      </c>
      <c r="AB34" s="1">
        <f>내역서!AB104*D34</f>
        <v>0</v>
      </c>
      <c r="AC34" s="1">
        <f>내역서!AC104*D34</f>
        <v>0</v>
      </c>
      <c r="AD34" s="1">
        <f>내역서!AD104*D34</f>
        <v>0</v>
      </c>
      <c r="AE34" s="1">
        <f>내역서!AE104*D34</f>
        <v>0</v>
      </c>
      <c r="AF34" s="1">
        <f>내역서!AF104*D34</f>
        <v>0</v>
      </c>
      <c r="AG34" s="1">
        <f>내역서!AG104*D34</f>
        <v>0</v>
      </c>
      <c r="AH34" s="1">
        <f>내역서!AH104*D34</f>
        <v>0</v>
      </c>
      <c r="AI34" s="1">
        <f>내역서!AI104*D34</f>
        <v>0</v>
      </c>
      <c r="AJ34" s="1">
        <f>내역서!AJ104*D34</f>
        <v>0</v>
      </c>
      <c r="AK34" s="1">
        <f>내역서!AK104*D34</f>
        <v>0</v>
      </c>
      <c r="AL34" s="1">
        <f>내역서!AL104*D34</f>
        <v>0</v>
      </c>
    </row>
    <row r="35" spans="1:38" ht="15.75" customHeight="1">
      <c r="A35" s="104"/>
      <c r="B35" s="104"/>
      <c r="C35" s="99"/>
      <c r="D35" s="99"/>
      <c r="E35" s="116"/>
      <c r="F35" s="116"/>
      <c r="G35" s="116"/>
      <c r="H35" s="116"/>
      <c r="I35" s="116"/>
      <c r="J35" s="116"/>
      <c r="K35" s="116"/>
      <c r="L35" s="116"/>
      <c r="M35" s="105"/>
    </row>
    <row r="36" spans="1:38" ht="15.75" customHeight="1">
      <c r="A36" s="104"/>
      <c r="B36" s="104"/>
      <c r="C36" s="99"/>
      <c r="D36" s="99"/>
      <c r="E36" s="102"/>
      <c r="F36" s="102"/>
      <c r="G36" s="102"/>
      <c r="H36" s="102"/>
      <c r="I36" s="102"/>
      <c r="J36" s="102"/>
      <c r="K36" s="102"/>
      <c r="L36" s="102"/>
      <c r="M36" s="105"/>
    </row>
    <row r="37" spans="1:38" ht="15.75" customHeight="1">
      <c r="A37" s="104"/>
      <c r="B37" s="104"/>
      <c r="C37" s="99"/>
      <c r="D37" s="99"/>
      <c r="E37" s="102"/>
      <c r="F37" s="102"/>
      <c r="G37" s="102"/>
      <c r="H37" s="102"/>
      <c r="I37" s="102"/>
      <c r="J37" s="102"/>
      <c r="K37" s="102"/>
      <c r="L37" s="102"/>
      <c r="M37" s="105"/>
    </row>
    <row r="38" spans="1:38" ht="15.75" customHeight="1">
      <c r="A38" s="104"/>
      <c r="B38" s="104"/>
      <c r="C38" s="99"/>
      <c r="D38" s="99"/>
      <c r="E38" s="102"/>
      <c r="F38" s="102"/>
      <c r="G38" s="102"/>
      <c r="H38" s="102"/>
      <c r="I38" s="102"/>
      <c r="J38" s="102"/>
      <c r="K38" s="102"/>
      <c r="L38" s="102"/>
      <c r="M38" s="105"/>
    </row>
    <row r="39" spans="1:38" ht="15.75" customHeight="1">
      <c r="A39" s="104"/>
      <c r="B39" s="104"/>
      <c r="C39" s="99"/>
      <c r="D39" s="99"/>
      <c r="E39" s="102"/>
      <c r="F39" s="102"/>
      <c r="G39" s="102"/>
      <c r="H39" s="102"/>
      <c r="I39" s="102"/>
      <c r="J39" s="102"/>
      <c r="K39" s="102"/>
      <c r="L39" s="102"/>
      <c r="M39" s="105"/>
    </row>
    <row r="40" spans="1:38" ht="15.75" customHeight="1">
      <c r="A40" s="104"/>
      <c r="B40" s="104"/>
      <c r="C40" s="99"/>
      <c r="D40" s="99"/>
      <c r="E40" s="102"/>
      <c r="F40" s="102"/>
      <c r="G40" s="102"/>
      <c r="H40" s="102"/>
      <c r="I40" s="102"/>
      <c r="J40" s="102"/>
      <c r="K40" s="102"/>
      <c r="L40" s="102"/>
      <c r="M40" s="105"/>
    </row>
    <row r="41" spans="1:38" ht="15.75" customHeight="1">
      <c r="A41" s="104"/>
      <c r="B41" s="104"/>
      <c r="C41" s="99"/>
      <c r="D41" s="99"/>
      <c r="E41" s="102"/>
      <c r="F41" s="102"/>
      <c r="G41" s="102"/>
      <c r="H41" s="102"/>
      <c r="I41" s="102"/>
      <c r="J41" s="102"/>
      <c r="K41" s="102"/>
      <c r="L41" s="102"/>
      <c r="M41" s="105"/>
    </row>
    <row r="42" spans="1:38" ht="15.75" customHeight="1">
      <c r="A42" s="104"/>
      <c r="B42" s="104"/>
      <c r="C42" s="99"/>
      <c r="D42" s="99"/>
      <c r="E42" s="102"/>
      <c r="F42" s="102"/>
      <c r="G42" s="102"/>
      <c r="H42" s="102"/>
      <c r="I42" s="102"/>
      <c r="J42" s="102"/>
      <c r="K42" s="102"/>
      <c r="L42" s="102"/>
      <c r="M42" s="105"/>
    </row>
    <row r="43" spans="1:38" ht="15.75" customHeight="1">
      <c r="A43" s="104"/>
      <c r="B43" s="104"/>
      <c r="C43" s="99"/>
      <c r="D43" s="99"/>
      <c r="E43" s="102"/>
      <c r="F43" s="102"/>
      <c r="G43" s="102"/>
      <c r="H43" s="102"/>
      <c r="I43" s="102"/>
      <c r="J43" s="102"/>
      <c r="K43" s="102"/>
      <c r="L43" s="102"/>
      <c r="M43" s="105"/>
    </row>
    <row r="44" spans="1:38" ht="15.75" customHeight="1">
      <c r="A44" s="104"/>
      <c r="B44" s="104"/>
      <c r="C44" s="99"/>
      <c r="D44" s="99"/>
      <c r="E44" s="102"/>
      <c r="F44" s="102"/>
      <c r="G44" s="102"/>
      <c r="H44" s="102"/>
      <c r="I44" s="102"/>
      <c r="J44" s="102"/>
      <c r="K44" s="102"/>
      <c r="L44" s="102"/>
      <c r="M44" s="105"/>
    </row>
    <row r="45" spans="1:38" ht="15.75" customHeight="1">
      <c r="A45" s="104"/>
      <c r="B45" s="104"/>
      <c r="C45" s="99"/>
      <c r="D45" s="99"/>
      <c r="E45" s="102"/>
      <c r="F45" s="102"/>
      <c r="G45" s="102"/>
      <c r="H45" s="102"/>
      <c r="I45" s="102"/>
      <c r="J45" s="102"/>
      <c r="K45" s="102"/>
      <c r="L45" s="102"/>
      <c r="M45" s="105"/>
    </row>
    <row r="46" spans="1:38" ht="15.75" customHeight="1">
      <c r="A46" s="104"/>
      <c r="B46" s="104"/>
      <c r="C46" s="99"/>
      <c r="D46" s="99"/>
      <c r="E46" s="102"/>
      <c r="F46" s="102"/>
      <c r="G46" s="102"/>
      <c r="H46" s="102"/>
      <c r="I46" s="102"/>
      <c r="J46" s="102"/>
      <c r="K46" s="102"/>
      <c r="L46" s="102"/>
      <c r="M46" s="105"/>
    </row>
    <row r="47" spans="1:38" ht="15.75" customHeight="1">
      <c r="A47" s="104"/>
      <c r="B47" s="104"/>
      <c r="C47" s="99"/>
      <c r="D47" s="99"/>
      <c r="E47" s="102"/>
      <c r="F47" s="102"/>
      <c r="G47" s="102"/>
      <c r="H47" s="102"/>
      <c r="I47" s="102"/>
      <c r="J47" s="102"/>
      <c r="K47" s="102"/>
      <c r="L47" s="102"/>
      <c r="M47" s="105"/>
    </row>
    <row r="48" spans="1:38" ht="15.75" customHeight="1">
      <c r="A48" s="104"/>
      <c r="B48" s="104"/>
      <c r="C48" s="99"/>
      <c r="D48" s="99"/>
      <c r="E48" s="102"/>
      <c r="F48" s="102"/>
      <c r="G48" s="102"/>
      <c r="H48" s="102"/>
      <c r="I48" s="102"/>
      <c r="J48" s="102"/>
      <c r="K48" s="102"/>
      <c r="L48" s="102"/>
      <c r="M48" s="105"/>
    </row>
    <row r="49" spans="1:38" ht="15.75" customHeight="1">
      <c r="A49" s="104"/>
      <c r="B49" s="104"/>
      <c r="C49" s="99"/>
      <c r="D49" s="99"/>
      <c r="E49" s="102"/>
      <c r="F49" s="102"/>
      <c r="G49" s="102"/>
      <c r="H49" s="102"/>
      <c r="I49" s="102"/>
      <c r="J49" s="102"/>
      <c r="K49" s="102"/>
      <c r="L49" s="102"/>
      <c r="M49" s="105"/>
    </row>
    <row r="50" spans="1:38" ht="15.75" customHeight="1">
      <c r="A50" s="104"/>
      <c r="B50" s="104"/>
      <c r="C50" s="99"/>
      <c r="D50" s="99"/>
      <c r="E50" s="102"/>
      <c r="F50" s="102"/>
      <c r="G50" s="102"/>
      <c r="H50" s="102"/>
      <c r="I50" s="102"/>
      <c r="J50" s="102"/>
      <c r="K50" s="102"/>
      <c r="L50" s="102"/>
      <c r="M50" s="105"/>
    </row>
    <row r="51" spans="1:38" ht="15.75" customHeight="1">
      <c r="A51" s="104"/>
      <c r="B51" s="104"/>
      <c r="C51" s="99"/>
      <c r="D51" s="99"/>
      <c r="E51" s="102"/>
      <c r="F51" s="102"/>
      <c r="G51" s="102"/>
      <c r="H51" s="102"/>
      <c r="I51" s="102"/>
      <c r="J51" s="102"/>
      <c r="K51" s="102"/>
      <c r="L51" s="102"/>
      <c r="M51" s="105"/>
    </row>
    <row r="52" spans="1:38" ht="15.75" customHeight="1">
      <c r="A52" s="104"/>
      <c r="B52" s="104"/>
      <c r="C52" s="99"/>
      <c r="D52" s="99"/>
      <c r="E52" s="102"/>
      <c r="F52" s="102"/>
      <c r="G52" s="102"/>
      <c r="H52" s="102"/>
      <c r="I52" s="102"/>
      <c r="J52" s="102"/>
      <c r="K52" s="102"/>
      <c r="L52" s="102"/>
      <c r="M52" s="105"/>
    </row>
    <row r="53" spans="1:38" ht="15.75" customHeight="1">
      <c r="A53" s="104"/>
      <c r="B53" s="104"/>
      <c r="C53" s="99"/>
      <c r="D53" s="99"/>
      <c r="E53" s="102"/>
      <c r="F53" s="102"/>
      <c r="G53" s="102"/>
      <c r="H53" s="102"/>
      <c r="I53" s="102"/>
      <c r="J53" s="102"/>
      <c r="K53" s="102"/>
      <c r="L53" s="102"/>
      <c r="M53" s="105"/>
    </row>
    <row r="54" spans="1:38" ht="15.75" customHeight="1">
      <c r="A54" s="101" t="s">
        <v>33</v>
      </c>
      <c r="B54" s="104"/>
      <c r="C54" s="99"/>
      <c r="D54" s="99"/>
      <c r="E54" s="102"/>
      <c r="F54" s="116">
        <f>SUMIF($Q$30:$Q$53,1,F30:F53)</f>
        <v>0</v>
      </c>
      <c r="G54" s="102"/>
      <c r="H54" s="116">
        <f>SUMIF($Q$30:$Q$53,1,H30:H53)</f>
        <v>0</v>
      </c>
      <c r="I54" s="102"/>
      <c r="J54" s="116">
        <f>SUMIF($Q$30:$Q$53,1,J30:J53)</f>
        <v>0</v>
      </c>
      <c r="K54" s="102"/>
      <c r="L54" s="116">
        <f>F54+H54+J54</f>
        <v>0</v>
      </c>
      <c r="M54" s="105"/>
      <c r="R54" s="1">
        <f>SUM($R$30:$R$53)</f>
        <v>0</v>
      </c>
      <c r="S54" s="1">
        <f>SUM($S$30:$S$53)</f>
        <v>0</v>
      </c>
      <c r="T54" s="1">
        <f>SUM($T$30:$T$53)</f>
        <v>0</v>
      </c>
      <c r="U54" s="1">
        <f>SUM($U$30:$U$53)</f>
        <v>0</v>
      </c>
      <c r="V54" s="1">
        <f>SUM($V$30:$V$53)</f>
        <v>0</v>
      </c>
      <c r="W54" s="1">
        <f>SUM($W$30:$W$53)</f>
        <v>0</v>
      </c>
      <c r="X54" s="1">
        <f>SUM($X$30:$X$53)</f>
        <v>0</v>
      </c>
      <c r="Y54" s="1">
        <f>SUM($Y$30:$Y$53)</f>
        <v>0</v>
      </c>
      <c r="Z54" s="1">
        <f>SUM($Z$30:$Z$53)</f>
        <v>0</v>
      </c>
      <c r="AA54" s="1">
        <f>SUM($AA$30:$AA$53)</f>
        <v>0</v>
      </c>
      <c r="AB54" s="1">
        <f>SUM($AB$30:$AB$53)</f>
        <v>0</v>
      </c>
      <c r="AC54" s="1">
        <f>SUM($AC$30:$AC$53)</f>
        <v>0</v>
      </c>
      <c r="AD54" s="1">
        <f>SUM($AD$30:$AD$53)</f>
        <v>0</v>
      </c>
      <c r="AE54" s="1">
        <f>SUM($AE$30:$AE$53)</f>
        <v>0</v>
      </c>
      <c r="AF54" s="1">
        <f>SUM($AF$30:$AF$53)</f>
        <v>0</v>
      </c>
      <c r="AG54" s="1">
        <f>SUM($AG$30:$AG$53)</f>
        <v>0</v>
      </c>
      <c r="AH54" s="1">
        <f>SUM($AH$30:$AH$53)</f>
        <v>0</v>
      </c>
      <c r="AI54" s="1">
        <f>SUM($AI$30:$AI$53)</f>
        <v>0</v>
      </c>
      <c r="AJ54" s="1">
        <f>SUM($AJ$30:$AJ$53)</f>
        <v>0</v>
      </c>
      <c r="AK54" s="1">
        <f>SUM($AK$30:$AK$53)</f>
        <v>0</v>
      </c>
      <c r="AL54" s="1">
        <f>SUM($AL$30:$AL$53)</f>
        <v>0</v>
      </c>
    </row>
    <row r="55" spans="1:38">
      <c r="A55" s="11"/>
      <c r="B55" s="11"/>
      <c r="C55" s="12"/>
      <c r="D55" s="12"/>
      <c r="E55" s="13"/>
      <c r="F55" s="13"/>
      <c r="G55" s="13"/>
      <c r="H55" s="13"/>
      <c r="I55" s="13"/>
      <c r="J55" s="13"/>
      <c r="K55" s="13"/>
      <c r="L55" s="13"/>
      <c r="M55" s="14"/>
    </row>
  </sheetData>
  <mergeCells count="11">
    <mergeCell ref="K3:L3"/>
    <mergeCell ref="A1:M1"/>
    <mergeCell ref="A2:M2"/>
    <mergeCell ref="A3:A4"/>
    <mergeCell ref="B3:B4"/>
    <mergeCell ref="C3:C4"/>
    <mergeCell ref="D3:D4"/>
    <mergeCell ref="M3:M4"/>
    <mergeCell ref="E3:F3"/>
    <mergeCell ref="G3:H3"/>
    <mergeCell ref="I3:J3"/>
  </mergeCells>
  <phoneticPr fontId="2" type="noConversion"/>
  <pageMargins left="0.7539215078430157" right="0" top="0.34720069440138879" bottom="0.1388888888888889" header="0.3" footer="0.1388888888888889"/>
  <pageSetup paperSize="9" orientation="landscape" verticalDpi="0" r:id="rId1"/>
  <rowBreaks count="2" manualBreakCount="2">
    <brk id="29" max="12" man="1"/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B7"/>
  </sheetPr>
  <dimension ref="A1:AL130"/>
  <sheetViews>
    <sheetView tabSelected="1" zoomScale="145" zoomScaleNormal="145" workbookViewId="0">
      <selection activeCell="A3" sqref="A3:A4"/>
    </sheetView>
  </sheetViews>
  <sheetFormatPr defaultColWidth="8.75" defaultRowHeight="10.5"/>
  <cols>
    <col min="1" max="1" width="19.75" style="5" customWidth="1"/>
    <col min="2" max="2" width="17.75" style="5" customWidth="1"/>
    <col min="3" max="3" width="4.75" style="6" customWidth="1"/>
    <col min="4" max="5" width="6.75" style="7" customWidth="1"/>
    <col min="6" max="6" width="8.75" style="7" customWidth="1"/>
    <col min="7" max="7" width="6.75" style="7" customWidth="1"/>
    <col min="8" max="8" width="8.75" style="7" customWidth="1"/>
    <col min="9" max="9" width="6.75" style="7" customWidth="1"/>
    <col min="10" max="10" width="8.75" style="7" customWidth="1"/>
    <col min="11" max="11" width="6.75" style="7" customWidth="1"/>
    <col min="12" max="12" width="8.75" style="7" customWidth="1"/>
    <col min="13" max="13" width="6.75" style="7" customWidth="1"/>
    <col min="14" max="38" width="0" style="5" hidden="1" customWidth="1"/>
    <col min="39" max="16384" width="8.75" style="5"/>
  </cols>
  <sheetData>
    <row r="1" spans="1:38" ht="30" customHeight="1">
      <c r="A1" s="155" t="s">
        <v>52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38" ht="15.75" customHeight="1">
      <c r="A2" s="156" t="s">
        <v>166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38" ht="15.75" customHeight="1">
      <c r="A3" s="157" t="s">
        <v>53</v>
      </c>
      <c r="B3" s="157" t="s">
        <v>54</v>
      </c>
      <c r="C3" s="157" t="s">
        <v>0</v>
      </c>
      <c r="D3" s="157" t="s">
        <v>18</v>
      </c>
      <c r="E3" s="157" t="s">
        <v>19</v>
      </c>
      <c r="F3" s="157"/>
      <c r="G3" s="157" t="s">
        <v>20</v>
      </c>
      <c r="H3" s="157"/>
      <c r="I3" s="157" t="s">
        <v>21</v>
      </c>
      <c r="J3" s="157"/>
      <c r="K3" s="157" t="s">
        <v>22</v>
      </c>
      <c r="L3" s="157"/>
      <c r="M3" s="157" t="s">
        <v>1</v>
      </c>
    </row>
    <row r="4" spans="1:38" ht="15.75" customHeight="1">
      <c r="A4" s="157"/>
      <c r="B4" s="157"/>
      <c r="C4" s="157"/>
      <c r="D4" s="157"/>
      <c r="E4" s="93" t="s">
        <v>23</v>
      </c>
      <c r="F4" s="93" t="s">
        <v>24</v>
      </c>
      <c r="G4" s="93" t="s">
        <v>23</v>
      </c>
      <c r="H4" s="93" t="s">
        <v>24</v>
      </c>
      <c r="I4" s="93" t="s">
        <v>23</v>
      </c>
      <c r="J4" s="93" t="s">
        <v>24</v>
      </c>
      <c r="K4" s="93" t="s">
        <v>23</v>
      </c>
      <c r="L4" s="93" t="s">
        <v>24</v>
      </c>
      <c r="M4" s="157"/>
      <c r="N4" s="5" t="s">
        <v>25</v>
      </c>
      <c r="O4" s="5" t="s">
        <v>26</v>
      </c>
      <c r="P4" s="5" t="s">
        <v>27</v>
      </c>
      <c r="Q4" s="5" t="s">
        <v>28</v>
      </c>
      <c r="R4" s="5" t="s">
        <v>32</v>
      </c>
      <c r="S4" s="5" t="s">
        <v>55</v>
      </c>
      <c r="T4" s="5" t="s">
        <v>56</v>
      </c>
      <c r="U4" s="5" t="s">
        <v>42</v>
      </c>
      <c r="V4" s="5" t="s">
        <v>57</v>
      </c>
      <c r="W4" s="5" t="s">
        <v>58</v>
      </c>
      <c r="X4" s="5" t="s">
        <v>17</v>
      </c>
      <c r="Y4" s="5" t="s">
        <v>59</v>
      </c>
      <c r="Z4" s="5" t="s">
        <v>60</v>
      </c>
      <c r="AA4" s="5" t="s">
        <v>61</v>
      </c>
      <c r="AB4" s="5" t="s">
        <v>62</v>
      </c>
      <c r="AC4" s="5" t="s">
        <v>63</v>
      </c>
      <c r="AD4" s="5" t="s">
        <v>64</v>
      </c>
      <c r="AE4" s="5" t="s">
        <v>65</v>
      </c>
      <c r="AF4" s="5" t="s">
        <v>66</v>
      </c>
      <c r="AG4" s="5" t="s">
        <v>67</v>
      </c>
      <c r="AH4" s="5" t="s">
        <v>68</v>
      </c>
      <c r="AI4" s="5" t="s">
        <v>69</v>
      </c>
      <c r="AJ4" s="5" t="s">
        <v>70</v>
      </c>
      <c r="AK4" s="5" t="s">
        <v>71</v>
      </c>
      <c r="AL4" s="5" t="s">
        <v>72</v>
      </c>
    </row>
    <row r="5" spans="1:38" ht="15.75" customHeight="1">
      <c r="A5" s="153" t="s">
        <v>73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38" ht="15.75" customHeight="1">
      <c r="A6" s="92" t="s">
        <v>30</v>
      </c>
      <c r="B6" s="92" t="s">
        <v>31</v>
      </c>
      <c r="C6" s="93" t="s">
        <v>2</v>
      </c>
      <c r="D6" s="94">
        <v>620</v>
      </c>
      <c r="E6" s="96"/>
      <c r="F6" s="96"/>
      <c r="G6" s="96"/>
      <c r="H6" s="96"/>
      <c r="I6" s="96"/>
      <c r="J6" s="96"/>
      <c r="K6" s="96">
        <f>E6+G6+I6</f>
        <v>0</v>
      </c>
      <c r="L6" s="96">
        <f>F6+H6+J6</f>
        <v>0</v>
      </c>
      <c r="M6" s="95" t="s">
        <v>29</v>
      </c>
      <c r="P6" s="8" t="s">
        <v>32</v>
      </c>
      <c r="Q6" s="5">
        <v>1</v>
      </c>
      <c r="R6" s="5">
        <f>IF(P6="기계경비",J6,0)</f>
        <v>0</v>
      </c>
      <c r="S6" s="5">
        <f>IF(P6="운반비",J6,0)</f>
        <v>0</v>
      </c>
      <c r="T6" s="5">
        <f>IF(P6="작업부산물",L6,0)</f>
        <v>0</v>
      </c>
      <c r="U6" s="5">
        <f>IF(P6="관급",ROUNDDOWN(D6*E6,0),0)+IF(P6="지급",ROUNDDOWN(D6*E6,0),0)</f>
        <v>0</v>
      </c>
      <c r="V6" s="5">
        <f>IF(P6="외주비",F6+H6+J6,0)</f>
        <v>0</v>
      </c>
      <c r="W6" s="5">
        <f>IF(P6="장비비",F6+H6+J6,0)</f>
        <v>0</v>
      </c>
      <c r="X6" s="5">
        <f>IF(P6="폐기물처리비",J6,0)</f>
        <v>0</v>
      </c>
      <c r="Y6" s="5">
        <f>IF(P6="가설비",J6,0)</f>
        <v>0</v>
      </c>
      <c r="Z6" s="5">
        <f>IF(P6="잡비제외분",F6,0)</f>
        <v>0</v>
      </c>
      <c r="AA6" s="5">
        <f>IF(P6="사급자재대",L6,0)</f>
        <v>0</v>
      </c>
      <c r="AB6" s="5">
        <f>IF(P6="관급자재대",L6,0)</f>
        <v>0</v>
      </c>
      <c r="AC6" s="5">
        <f>IF(P6="사용자항목1",L6,0)</f>
        <v>0</v>
      </c>
      <c r="AD6" s="5">
        <f>IF(P6="사용자항목2",L6,0)</f>
        <v>0</v>
      </c>
      <c r="AE6" s="5">
        <f>IF(P6="사용자항목3",L6,0)</f>
        <v>0</v>
      </c>
      <c r="AF6" s="5">
        <f>IF(P6="사용자항목4",L6,0)</f>
        <v>0</v>
      </c>
      <c r="AG6" s="5">
        <f>IF(P6="사용자항목5",L6,0)</f>
        <v>0</v>
      </c>
      <c r="AH6" s="5">
        <f>IF(P6="사용자항목6",L6,0)</f>
        <v>0</v>
      </c>
      <c r="AI6" s="5">
        <f>IF(P6="사용자항목7",L6,0)</f>
        <v>0</v>
      </c>
      <c r="AJ6" s="5">
        <f>IF(P6="사용자항목8",L6,0)</f>
        <v>0</v>
      </c>
      <c r="AK6" s="5">
        <f>IF(P6="사용자항목9",L6,0)</f>
        <v>0</v>
      </c>
    </row>
    <row r="7" spans="1:38" ht="15.75" customHeight="1">
      <c r="A7" s="92"/>
      <c r="B7" s="92"/>
      <c r="C7" s="93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38" ht="15.75" customHeight="1">
      <c r="A8" s="92"/>
      <c r="B8" s="92"/>
      <c r="C8" s="93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38" ht="15.75" customHeight="1">
      <c r="A9" s="92"/>
      <c r="B9" s="92"/>
      <c r="C9" s="93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38" ht="15.75" customHeight="1">
      <c r="A10" s="92"/>
      <c r="B10" s="92"/>
      <c r="C10" s="93"/>
      <c r="D10" s="97"/>
      <c r="E10" s="97"/>
      <c r="F10" s="97"/>
      <c r="G10" s="97"/>
      <c r="H10" s="97"/>
      <c r="I10" s="97"/>
      <c r="J10" s="97"/>
      <c r="K10" s="97"/>
      <c r="L10" s="97"/>
      <c r="M10" s="97"/>
    </row>
    <row r="11" spans="1:38" ht="15.75" customHeight="1">
      <c r="A11" s="92"/>
      <c r="B11" s="92"/>
      <c r="C11" s="93"/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1:38" ht="15.75" customHeight="1">
      <c r="A12" s="92"/>
      <c r="B12" s="92"/>
      <c r="C12" s="93"/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1:38" ht="15.75" customHeight="1">
      <c r="A13" s="92"/>
      <c r="B13" s="92"/>
      <c r="C13" s="93"/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1:38" ht="15.75" customHeight="1">
      <c r="A14" s="92"/>
      <c r="B14" s="92"/>
      <c r="C14" s="93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38" ht="15.75" customHeight="1">
      <c r="A15" s="92"/>
      <c r="B15" s="92"/>
      <c r="C15" s="93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38" ht="15.75" customHeight="1">
      <c r="A16" s="92"/>
      <c r="B16" s="92"/>
      <c r="C16" s="93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38" ht="15.75" customHeight="1">
      <c r="A17" s="92"/>
      <c r="B17" s="92"/>
      <c r="C17" s="93"/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1:38" ht="15.75" customHeight="1">
      <c r="A18" s="92"/>
      <c r="B18" s="92"/>
      <c r="C18" s="93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19" spans="1:38" ht="15.75" customHeight="1">
      <c r="A19" s="92"/>
      <c r="B19" s="92"/>
      <c r="C19" s="93"/>
      <c r="D19" s="97"/>
      <c r="E19" s="97"/>
      <c r="F19" s="97"/>
      <c r="G19" s="97"/>
      <c r="H19" s="97"/>
      <c r="I19" s="97"/>
      <c r="J19" s="97"/>
      <c r="K19" s="97"/>
      <c r="L19" s="97"/>
      <c r="M19" s="97"/>
    </row>
    <row r="20" spans="1:38" ht="15.75" customHeight="1">
      <c r="A20" s="92"/>
      <c r="B20" s="92"/>
      <c r="C20" s="93"/>
      <c r="D20" s="97"/>
      <c r="E20" s="97"/>
      <c r="F20" s="97"/>
      <c r="G20" s="97"/>
      <c r="H20" s="97"/>
      <c r="I20" s="97"/>
      <c r="J20" s="97"/>
      <c r="K20" s="97"/>
      <c r="L20" s="97"/>
      <c r="M20" s="97"/>
    </row>
    <row r="21" spans="1:38" ht="15.75" customHeight="1">
      <c r="A21" s="92"/>
      <c r="B21" s="92"/>
      <c r="C21" s="93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38" ht="15.75" customHeight="1">
      <c r="A22" s="92"/>
      <c r="B22" s="92"/>
      <c r="C22" s="93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38" ht="15.75" customHeight="1">
      <c r="A23" s="92"/>
      <c r="B23" s="92"/>
      <c r="C23" s="93"/>
      <c r="D23" s="97"/>
      <c r="E23" s="97"/>
      <c r="F23" s="97"/>
      <c r="G23" s="97"/>
      <c r="H23" s="97"/>
      <c r="I23" s="97"/>
      <c r="J23" s="97"/>
      <c r="K23" s="97"/>
      <c r="L23" s="97"/>
      <c r="M23" s="97"/>
    </row>
    <row r="24" spans="1:38" ht="15.75" customHeight="1">
      <c r="A24" s="92"/>
      <c r="B24" s="92"/>
      <c r="C24" s="93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38" ht="15.75" customHeight="1">
      <c r="A25" s="92"/>
      <c r="B25" s="92"/>
      <c r="C25" s="93"/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spans="1:38" ht="15.75" customHeight="1">
      <c r="A26" s="92"/>
      <c r="B26" s="92"/>
      <c r="C26" s="93"/>
      <c r="D26" s="97"/>
      <c r="E26" s="97"/>
      <c r="F26" s="97"/>
      <c r="G26" s="97"/>
      <c r="H26" s="97"/>
      <c r="I26" s="97"/>
      <c r="J26" s="97"/>
      <c r="K26" s="97"/>
      <c r="L26" s="97"/>
      <c r="M26" s="97"/>
    </row>
    <row r="27" spans="1:38" ht="15.75" customHeight="1">
      <c r="A27" s="92"/>
      <c r="B27" s="92"/>
      <c r="C27" s="93"/>
      <c r="D27" s="97"/>
      <c r="E27" s="97"/>
      <c r="F27" s="97"/>
      <c r="G27" s="97"/>
      <c r="H27" s="97"/>
      <c r="I27" s="97"/>
      <c r="J27" s="97"/>
      <c r="K27" s="97"/>
      <c r="L27" s="97"/>
      <c r="M27" s="97"/>
    </row>
    <row r="28" spans="1:38" ht="15.75" customHeight="1">
      <c r="A28" s="92"/>
      <c r="B28" s="92"/>
      <c r="C28" s="93"/>
      <c r="D28" s="97"/>
      <c r="E28" s="97"/>
      <c r="F28" s="97"/>
      <c r="G28" s="97"/>
      <c r="H28" s="97"/>
      <c r="I28" s="97"/>
      <c r="J28" s="97"/>
      <c r="K28" s="97"/>
      <c r="L28" s="97"/>
      <c r="M28" s="97"/>
    </row>
    <row r="29" spans="1:38" ht="15.75" customHeight="1">
      <c r="A29" s="98" t="s">
        <v>33</v>
      </c>
      <c r="B29" s="92"/>
      <c r="C29" s="93"/>
      <c r="D29" s="97"/>
      <c r="E29" s="96"/>
      <c r="F29" s="96">
        <f>SUMIF($Q$5:$Q$28, 1,$F$5:$F$28)</f>
        <v>0</v>
      </c>
      <c r="G29" s="96"/>
      <c r="H29" s="96">
        <f>SUMIF($Q$5:$Q$28, 1,$H$5:$H$28)</f>
        <v>0</v>
      </c>
      <c r="I29" s="96"/>
      <c r="J29" s="96">
        <f>SUMIF($Q$5:$Q$28, 1,$J$5:$J$28)</f>
        <v>0</v>
      </c>
      <c r="K29" s="96"/>
      <c r="L29" s="96">
        <f>F29+H29+J29</f>
        <v>0</v>
      </c>
      <c r="M29" s="97"/>
      <c r="R29" s="5">
        <f>SUM($R$5:$R$28)</f>
        <v>0</v>
      </c>
      <c r="S29" s="5">
        <f>SUM($S$5:$S$28)</f>
        <v>0</v>
      </c>
      <c r="T29" s="5">
        <f>SUM($T$5:$T$28)</f>
        <v>0</v>
      </c>
      <c r="U29" s="5">
        <f>SUM($U$5:$U$28)</f>
        <v>0</v>
      </c>
      <c r="V29" s="5">
        <f>SUM($V$5:$V$28)</f>
        <v>0</v>
      </c>
      <c r="W29" s="5">
        <f>SUM($W$5:$W$28)</f>
        <v>0</v>
      </c>
      <c r="X29" s="5">
        <f>SUM($X$5:$X$28)</f>
        <v>0</v>
      </c>
      <c r="Y29" s="5">
        <f>SUM($Y$5:$Y$28)</f>
        <v>0</v>
      </c>
      <c r="Z29" s="5">
        <f>SUM($Z$5:$Z$28)</f>
        <v>0</v>
      </c>
      <c r="AA29" s="5">
        <f>SUM($AA$5:$AA$28)</f>
        <v>0</v>
      </c>
      <c r="AB29" s="5">
        <f>SUM($AB$5:$AB$28)</f>
        <v>0</v>
      </c>
      <c r="AC29" s="5">
        <f>SUM($AC$5:$AC$28)</f>
        <v>0</v>
      </c>
      <c r="AD29" s="5">
        <f>SUM($AD$5:$AD$28)</f>
        <v>0</v>
      </c>
      <c r="AE29" s="5">
        <f>SUM($AE$5:$AE$28)</f>
        <v>0</v>
      </c>
      <c r="AF29" s="5">
        <f>SUM($AF$5:$AF$28)</f>
        <v>0</v>
      </c>
      <c r="AG29" s="5">
        <f>SUM($AG$5:$AG$28)</f>
        <v>0</v>
      </c>
      <c r="AH29" s="5">
        <f>SUM($AH$5:$AH$28)</f>
        <v>0</v>
      </c>
      <c r="AI29" s="5">
        <f>SUM($AI$5:$AI$28)</f>
        <v>0</v>
      </c>
      <c r="AJ29" s="5">
        <f>SUM($AJ$5:$AJ$28)</f>
        <v>0</v>
      </c>
      <c r="AK29" s="5">
        <f>SUM($AK$5:$AK$28)</f>
        <v>0</v>
      </c>
      <c r="AL29" s="5">
        <f>SUM($AL$5:$AL$28)</f>
        <v>0</v>
      </c>
    </row>
    <row r="30" spans="1:38" ht="15.75" customHeight="1">
      <c r="A30" s="154" t="s">
        <v>74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1" spans="1:38" ht="15.75" customHeight="1">
      <c r="A31" s="106" t="s">
        <v>10</v>
      </c>
      <c r="B31" s="106"/>
      <c r="C31" s="107" t="s">
        <v>2</v>
      </c>
      <c r="D31" s="108">
        <v>620</v>
      </c>
      <c r="E31" s="109"/>
      <c r="F31" s="109"/>
      <c r="G31" s="109"/>
      <c r="H31" s="109"/>
      <c r="I31" s="109"/>
      <c r="J31" s="109"/>
      <c r="K31" s="109"/>
      <c r="L31" s="110" t="s">
        <v>42</v>
      </c>
      <c r="M31" s="111" t="s">
        <v>11</v>
      </c>
      <c r="O31" s="8" t="s">
        <v>37</v>
      </c>
      <c r="P31" s="8" t="s">
        <v>42</v>
      </c>
    </row>
    <row r="32" spans="1:38" ht="15.75" customHeight="1">
      <c r="A32" s="106" t="s">
        <v>35</v>
      </c>
      <c r="B32" s="106" t="s">
        <v>36</v>
      </c>
      <c r="C32" s="107" t="s">
        <v>2</v>
      </c>
      <c r="D32" s="108">
        <v>620</v>
      </c>
      <c r="E32" s="112"/>
      <c r="F32" s="112"/>
      <c r="G32" s="112"/>
      <c r="H32" s="112"/>
      <c r="I32" s="112"/>
      <c r="J32" s="112"/>
      <c r="K32" s="112">
        <f t="shared" ref="K32:L38" si="0">E32+G32+I32</f>
        <v>0</v>
      </c>
      <c r="L32" s="112">
        <f t="shared" si="0"/>
        <v>0</v>
      </c>
      <c r="M32" s="111" t="s">
        <v>34</v>
      </c>
      <c r="P32" s="8" t="s">
        <v>32</v>
      </c>
      <c r="Q32" s="5">
        <v>1</v>
      </c>
      <c r="R32" s="5">
        <f t="shared" ref="R32:R38" si="1">IF(P32="기계경비",J32,0)</f>
        <v>0</v>
      </c>
      <c r="S32" s="5">
        <f t="shared" ref="S32:S38" si="2">IF(P32="운반비",J32,0)</f>
        <v>0</v>
      </c>
      <c r="T32" s="5">
        <f t="shared" ref="T32:T38" si="3">IF(P32="작업부산물",L32,0)</f>
        <v>0</v>
      </c>
      <c r="U32" s="5">
        <f t="shared" ref="U32:U38" si="4">IF(P32="관급",ROUNDDOWN(D32*E32,0),0)+IF(P32="지급",ROUNDDOWN(D32*E32,0),0)</f>
        <v>0</v>
      </c>
      <c r="V32" s="5">
        <f t="shared" ref="V32:V38" si="5">IF(P32="외주비",F32+H32+J32,0)</f>
        <v>0</v>
      </c>
      <c r="W32" s="5">
        <f t="shared" ref="W32:W38" si="6">IF(P32="장비비",F32+H32+J32,0)</f>
        <v>0</v>
      </c>
      <c r="X32" s="5">
        <f t="shared" ref="X32:X38" si="7">IF(P32="폐기물처리비",J32,0)</f>
        <v>0</v>
      </c>
      <c r="Y32" s="5">
        <f t="shared" ref="Y32:Y38" si="8">IF(P32="가설비",J32,0)</f>
        <v>0</v>
      </c>
      <c r="Z32" s="5">
        <f t="shared" ref="Z32:Z38" si="9">IF(P32="잡비제외분",F32,0)</f>
        <v>0</v>
      </c>
      <c r="AA32" s="5">
        <f t="shared" ref="AA32:AA38" si="10">IF(P32="사급자재대",L32,0)</f>
        <v>0</v>
      </c>
      <c r="AB32" s="5">
        <f t="shared" ref="AB32:AB38" si="11">IF(P32="관급자재대",L32,0)</f>
        <v>0</v>
      </c>
      <c r="AC32" s="5">
        <f t="shared" ref="AC32:AC38" si="12">IF(P32="사용자항목1",L32,0)</f>
        <v>0</v>
      </c>
      <c r="AD32" s="5">
        <f t="shared" ref="AD32:AD38" si="13">IF(P32="사용자항목2",L32,0)</f>
        <v>0</v>
      </c>
      <c r="AE32" s="5">
        <f t="shared" ref="AE32:AE38" si="14">IF(P32="사용자항목3",L32,0)</f>
        <v>0</v>
      </c>
      <c r="AF32" s="5">
        <f t="shared" ref="AF32:AF38" si="15">IF(P32="사용자항목4",L32,0)</f>
        <v>0</v>
      </c>
      <c r="AG32" s="5">
        <f t="shared" ref="AG32:AG38" si="16">IF(P32="사용자항목5",L32,0)</f>
        <v>0</v>
      </c>
      <c r="AH32" s="5">
        <f t="shared" ref="AH32:AH38" si="17">IF(P32="사용자항목6",L32,0)</f>
        <v>0</v>
      </c>
      <c r="AI32" s="5">
        <f t="shared" ref="AI32:AI38" si="18">IF(P32="사용자항목7",L32,0)</f>
        <v>0</v>
      </c>
      <c r="AJ32" s="5">
        <f t="shared" ref="AJ32:AJ38" si="19">IF(P32="사용자항목8",L32,0)</f>
        <v>0</v>
      </c>
      <c r="AK32" s="5">
        <f t="shared" ref="AK32:AK38" si="20">IF(P32="사용자항목9",L32,0)</f>
        <v>0</v>
      </c>
    </row>
    <row r="33" spans="1:37" ht="15.75" customHeight="1">
      <c r="A33" s="106" t="s">
        <v>40</v>
      </c>
      <c r="B33" s="106" t="s">
        <v>41</v>
      </c>
      <c r="C33" s="107" t="s">
        <v>2</v>
      </c>
      <c r="D33" s="108">
        <v>620</v>
      </c>
      <c r="E33" s="112"/>
      <c r="F33" s="112"/>
      <c r="G33" s="112"/>
      <c r="H33" s="112"/>
      <c r="I33" s="112"/>
      <c r="J33" s="112"/>
      <c r="K33" s="112">
        <f t="shared" si="0"/>
        <v>0</v>
      </c>
      <c r="L33" s="112">
        <f t="shared" si="0"/>
        <v>0</v>
      </c>
      <c r="M33" s="111" t="s">
        <v>39</v>
      </c>
      <c r="P33" s="8" t="s">
        <v>32</v>
      </c>
      <c r="Q33" s="5">
        <v>1</v>
      </c>
      <c r="R33" s="5">
        <f t="shared" si="1"/>
        <v>0</v>
      </c>
      <c r="S33" s="5">
        <f t="shared" si="2"/>
        <v>0</v>
      </c>
      <c r="T33" s="5">
        <f t="shared" si="3"/>
        <v>0</v>
      </c>
      <c r="U33" s="5">
        <f t="shared" si="4"/>
        <v>0</v>
      </c>
      <c r="V33" s="5">
        <f t="shared" si="5"/>
        <v>0</v>
      </c>
      <c r="W33" s="5">
        <f t="shared" si="6"/>
        <v>0</v>
      </c>
      <c r="X33" s="5">
        <f t="shared" si="7"/>
        <v>0</v>
      </c>
      <c r="Y33" s="5">
        <f t="shared" si="8"/>
        <v>0</v>
      </c>
      <c r="Z33" s="5">
        <f t="shared" si="9"/>
        <v>0</v>
      </c>
      <c r="AA33" s="5">
        <f t="shared" si="10"/>
        <v>0</v>
      </c>
      <c r="AB33" s="5">
        <f t="shared" si="11"/>
        <v>0</v>
      </c>
      <c r="AC33" s="5">
        <f t="shared" si="12"/>
        <v>0</v>
      </c>
      <c r="AD33" s="5">
        <f t="shared" si="13"/>
        <v>0</v>
      </c>
      <c r="AE33" s="5">
        <f t="shared" si="14"/>
        <v>0</v>
      </c>
      <c r="AF33" s="5">
        <f t="shared" si="15"/>
        <v>0</v>
      </c>
      <c r="AG33" s="5">
        <f t="shared" si="16"/>
        <v>0</v>
      </c>
      <c r="AH33" s="5">
        <f t="shared" si="17"/>
        <v>0</v>
      </c>
      <c r="AI33" s="5">
        <f t="shared" si="18"/>
        <v>0</v>
      </c>
      <c r="AJ33" s="5">
        <f t="shared" si="19"/>
        <v>0</v>
      </c>
      <c r="AK33" s="5">
        <f t="shared" si="20"/>
        <v>0</v>
      </c>
    </row>
    <row r="34" spans="1:37" ht="15.75" customHeight="1">
      <c r="A34" s="106" t="s">
        <v>44</v>
      </c>
      <c r="B34" s="106" t="s">
        <v>45</v>
      </c>
      <c r="C34" s="107" t="s">
        <v>4</v>
      </c>
      <c r="D34" s="108">
        <v>87</v>
      </c>
      <c r="E34" s="112"/>
      <c r="F34" s="112"/>
      <c r="G34" s="112"/>
      <c r="H34" s="112"/>
      <c r="I34" s="112"/>
      <c r="J34" s="112"/>
      <c r="K34" s="112">
        <f t="shared" si="0"/>
        <v>0</v>
      </c>
      <c r="L34" s="112">
        <f t="shared" si="0"/>
        <v>0</v>
      </c>
      <c r="M34" s="111" t="s">
        <v>43</v>
      </c>
      <c r="P34" s="8" t="s">
        <v>32</v>
      </c>
      <c r="Q34" s="5">
        <v>1</v>
      </c>
      <c r="R34" s="5">
        <f t="shared" si="1"/>
        <v>0</v>
      </c>
      <c r="S34" s="5">
        <f t="shared" si="2"/>
        <v>0</v>
      </c>
      <c r="T34" s="5">
        <f t="shared" si="3"/>
        <v>0</v>
      </c>
      <c r="U34" s="5">
        <f t="shared" si="4"/>
        <v>0</v>
      </c>
      <c r="V34" s="5">
        <f t="shared" si="5"/>
        <v>0</v>
      </c>
      <c r="W34" s="5">
        <f t="shared" si="6"/>
        <v>0</v>
      </c>
      <c r="X34" s="5">
        <f t="shared" si="7"/>
        <v>0</v>
      </c>
      <c r="Y34" s="5">
        <f t="shared" si="8"/>
        <v>0</v>
      </c>
      <c r="Z34" s="5">
        <f t="shared" si="9"/>
        <v>0</v>
      </c>
      <c r="AA34" s="5">
        <f t="shared" si="10"/>
        <v>0</v>
      </c>
      <c r="AB34" s="5">
        <f t="shared" si="11"/>
        <v>0</v>
      </c>
      <c r="AC34" s="5">
        <f t="shared" si="12"/>
        <v>0</v>
      </c>
      <c r="AD34" s="5">
        <f t="shared" si="13"/>
        <v>0</v>
      </c>
      <c r="AE34" s="5">
        <f t="shared" si="14"/>
        <v>0</v>
      </c>
      <c r="AF34" s="5">
        <f t="shared" si="15"/>
        <v>0</v>
      </c>
      <c r="AG34" s="5">
        <f t="shared" si="16"/>
        <v>0</v>
      </c>
      <c r="AH34" s="5">
        <f t="shared" si="17"/>
        <v>0</v>
      </c>
      <c r="AI34" s="5">
        <f t="shared" si="18"/>
        <v>0</v>
      </c>
      <c r="AJ34" s="5">
        <f t="shared" si="19"/>
        <v>0</v>
      </c>
      <c r="AK34" s="5">
        <f t="shared" si="20"/>
        <v>0</v>
      </c>
    </row>
    <row r="35" spans="1:37" ht="15.75" customHeight="1">
      <c r="A35" s="106" t="s">
        <v>5</v>
      </c>
      <c r="B35" s="106" t="s">
        <v>8</v>
      </c>
      <c r="C35" s="107" t="s">
        <v>7</v>
      </c>
      <c r="D35" s="108">
        <v>1</v>
      </c>
      <c r="E35" s="112"/>
      <c r="F35" s="112"/>
      <c r="G35" s="112"/>
      <c r="H35" s="112"/>
      <c r="I35" s="112"/>
      <c r="J35" s="112"/>
      <c r="K35" s="112">
        <f t="shared" si="0"/>
        <v>0</v>
      </c>
      <c r="L35" s="112">
        <f t="shared" si="0"/>
        <v>0</v>
      </c>
      <c r="M35" s="111" t="s">
        <v>75</v>
      </c>
      <c r="O35" s="8" t="s">
        <v>37</v>
      </c>
      <c r="P35" s="8" t="s">
        <v>32</v>
      </c>
      <c r="Q35" s="5">
        <v>1</v>
      </c>
      <c r="R35" s="5">
        <f t="shared" si="1"/>
        <v>0</v>
      </c>
      <c r="S35" s="5">
        <f t="shared" si="2"/>
        <v>0</v>
      </c>
      <c r="T35" s="5">
        <f t="shared" si="3"/>
        <v>0</v>
      </c>
      <c r="U35" s="5">
        <f t="shared" si="4"/>
        <v>0</v>
      </c>
      <c r="V35" s="5">
        <f t="shared" si="5"/>
        <v>0</v>
      </c>
      <c r="W35" s="5">
        <f t="shared" si="6"/>
        <v>0</v>
      </c>
      <c r="X35" s="5">
        <f t="shared" si="7"/>
        <v>0</v>
      </c>
      <c r="Y35" s="5">
        <f t="shared" si="8"/>
        <v>0</v>
      </c>
      <c r="Z35" s="5">
        <f t="shared" si="9"/>
        <v>0</v>
      </c>
      <c r="AA35" s="5">
        <f t="shared" si="10"/>
        <v>0</v>
      </c>
      <c r="AB35" s="5">
        <f t="shared" si="11"/>
        <v>0</v>
      </c>
      <c r="AC35" s="5">
        <f t="shared" si="12"/>
        <v>0</v>
      </c>
      <c r="AD35" s="5">
        <f t="shared" si="13"/>
        <v>0</v>
      </c>
      <c r="AE35" s="5">
        <f t="shared" si="14"/>
        <v>0</v>
      </c>
      <c r="AF35" s="5">
        <f t="shared" si="15"/>
        <v>0</v>
      </c>
      <c r="AG35" s="5">
        <f t="shared" si="16"/>
        <v>0</v>
      </c>
      <c r="AH35" s="5">
        <f t="shared" si="17"/>
        <v>0</v>
      </c>
      <c r="AI35" s="5">
        <f t="shared" si="18"/>
        <v>0</v>
      </c>
      <c r="AJ35" s="5">
        <f t="shared" si="19"/>
        <v>0</v>
      </c>
      <c r="AK35" s="5">
        <f t="shared" si="20"/>
        <v>0</v>
      </c>
    </row>
    <row r="36" spans="1:37" ht="15.75" customHeight="1">
      <c r="A36" s="106" t="s">
        <v>5</v>
      </c>
      <c r="B36" s="106" t="s">
        <v>9</v>
      </c>
      <c r="C36" s="107" t="s">
        <v>7</v>
      </c>
      <c r="D36" s="108">
        <v>4</v>
      </c>
      <c r="E36" s="112"/>
      <c r="F36" s="112"/>
      <c r="G36" s="112"/>
      <c r="H36" s="112"/>
      <c r="I36" s="112"/>
      <c r="J36" s="112"/>
      <c r="K36" s="112">
        <f t="shared" si="0"/>
        <v>0</v>
      </c>
      <c r="L36" s="112">
        <f t="shared" si="0"/>
        <v>0</v>
      </c>
      <c r="M36" s="111" t="s">
        <v>75</v>
      </c>
      <c r="O36" s="8" t="s">
        <v>37</v>
      </c>
      <c r="P36" s="8" t="s">
        <v>32</v>
      </c>
      <c r="Q36" s="5">
        <v>1</v>
      </c>
      <c r="R36" s="5">
        <f t="shared" si="1"/>
        <v>0</v>
      </c>
      <c r="S36" s="5">
        <f t="shared" si="2"/>
        <v>0</v>
      </c>
      <c r="T36" s="5">
        <f t="shared" si="3"/>
        <v>0</v>
      </c>
      <c r="U36" s="5">
        <f t="shared" si="4"/>
        <v>0</v>
      </c>
      <c r="V36" s="5">
        <f t="shared" si="5"/>
        <v>0</v>
      </c>
      <c r="W36" s="5">
        <f t="shared" si="6"/>
        <v>0</v>
      </c>
      <c r="X36" s="5">
        <f t="shared" si="7"/>
        <v>0</v>
      </c>
      <c r="Y36" s="5">
        <f t="shared" si="8"/>
        <v>0</v>
      </c>
      <c r="Z36" s="5">
        <f t="shared" si="9"/>
        <v>0</v>
      </c>
      <c r="AA36" s="5">
        <f t="shared" si="10"/>
        <v>0</v>
      </c>
      <c r="AB36" s="5">
        <f t="shared" si="11"/>
        <v>0</v>
      </c>
      <c r="AC36" s="5">
        <f t="shared" si="12"/>
        <v>0</v>
      </c>
      <c r="AD36" s="5">
        <f t="shared" si="13"/>
        <v>0</v>
      </c>
      <c r="AE36" s="5">
        <f t="shared" si="14"/>
        <v>0</v>
      </c>
      <c r="AF36" s="5">
        <f t="shared" si="15"/>
        <v>0</v>
      </c>
      <c r="AG36" s="5">
        <f t="shared" si="16"/>
        <v>0</v>
      </c>
      <c r="AH36" s="5">
        <f t="shared" si="17"/>
        <v>0</v>
      </c>
      <c r="AI36" s="5">
        <f t="shared" si="18"/>
        <v>0</v>
      </c>
      <c r="AJ36" s="5">
        <f t="shared" si="19"/>
        <v>0</v>
      </c>
      <c r="AK36" s="5">
        <f t="shared" si="20"/>
        <v>0</v>
      </c>
    </row>
    <row r="37" spans="1:37" ht="15.75" customHeight="1">
      <c r="A37" s="106" t="s">
        <v>5</v>
      </c>
      <c r="B37" s="106" t="s">
        <v>6</v>
      </c>
      <c r="C37" s="107" t="s">
        <v>7</v>
      </c>
      <c r="D37" s="108">
        <v>1</v>
      </c>
      <c r="E37" s="112"/>
      <c r="F37" s="112"/>
      <c r="G37" s="112"/>
      <c r="H37" s="112"/>
      <c r="I37" s="112"/>
      <c r="J37" s="112"/>
      <c r="K37" s="112">
        <f t="shared" si="0"/>
        <v>0</v>
      </c>
      <c r="L37" s="112">
        <f t="shared" si="0"/>
        <v>0</v>
      </c>
      <c r="M37" s="111" t="s">
        <v>75</v>
      </c>
      <c r="O37" s="8" t="s">
        <v>37</v>
      </c>
      <c r="P37" s="8" t="s">
        <v>32</v>
      </c>
      <c r="Q37" s="5">
        <v>1</v>
      </c>
      <c r="R37" s="5">
        <f t="shared" si="1"/>
        <v>0</v>
      </c>
      <c r="S37" s="5">
        <f t="shared" si="2"/>
        <v>0</v>
      </c>
      <c r="T37" s="5">
        <f t="shared" si="3"/>
        <v>0</v>
      </c>
      <c r="U37" s="5">
        <f t="shared" si="4"/>
        <v>0</v>
      </c>
      <c r="V37" s="5">
        <f t="shared" si="5"/>
        <v>0</v>
      </c>
      <c r="W37" s="5">
        <f t="shared" si="6"/>
        <v>0</v>
      </c>
      <c r="X37" s="5">
        <f t="shared" si="7"/>
        <v>0</v>
      </c>
      <c r="Y37" s="5">
        <f t="shared" si="8"/>
        <v>0</v>
      </c>
      <c r="Z37" s="5">
        <f t="shared" si="9"/>
        <v>0</v>
      </c>
      <c r="AA37" s="5">
        <f t="shared" si="10"/>
        <v>0</v>
      </c>
      <c r="AB37" s="5">
        <f t="shared" si="11"/>
        <v>0</v>
      </c>
      <c r="AC37" s="5">
        <f t="shared" si="12"/>
        <v>0</v>
      </c>
      <c r="AD37" s="5">
        <f t="shared" si="13"/>
        <v>0</v>
      </c>
      <c r="AE37" s="5">
        <f t="shared" si="14"/>
        <v>0</v>
      </c>
      <c r="AF37" s="5">
        <f t="shared" si="15"/>
        <v>0</v>
      </c>
      <c r="AG37" s="5">
        <f t="shared" si="16"/>
        <v>0</v>
      </c>
      <c r="AH37" s="5">
        <f t="shared" si="17"/>
        <v>0</v>
      </c>
      <c r="AI37" s="5">
        <f t="shared" si="18"/>
        <v>0</v>
      </c>
      <c r="AJ37" s="5">
        <f t="shared" si="19"/>
        <v>0</v>
      </c>
      <c r="AK37" s="5">
        <f t="shared" si="20"/>
        <v>0</v>
      </c>
    </row>
    <row r="38" spans="1:37" ht="15.75" customHeight="1">
      <c r="A38" s="106" t="s">
        <v>47</v>
      </c>
      <c r="B38" s="106" t="s">
        <v>48</v>
      </c>
      <c r="C38" s="107" t="s">
        <v>7</v>
      </c>
      <c r="D38" s="108">
        <v>2</v>
      </c>
      <c r="E38" s="112"/>
      <c r="F38" s="112"/>
      <c r="G38" s="112"/>
      <c r="H38" s="112"/>
      <c r="I38" s="112"/>
      <c r="J38" s="112"/>
      <c r="K38" s="112">
        <f t="shared" si="0"/>
        <v>0</v>
      </c>
      <c r="L38" s="112">
        <f t="shared" si="0"/>
        <v>0</v>
      </c>
      <c r="M38" s="111" t="s">
        <v>46</v>
      </c>
      <c r="P38" s="8" t="s">
        <v>32</v>
      </c>
      <c r="Q38" s="5">
        <v>1</v>
      </c>
      <c r="R38" s="5">
        <f t="shared" si="1"/>
        <v>0</v>
      </c>
      <c r="S38" s="5">
        <f t="shared" si="2"/>
        <v>0</v>
      </c>
      <c r="T38" s="5">
        <f t="shared" si="3"/>
        <v>0</v>
      </c>
      <c r="U38" s="5">
        <f t="shared" si="4"/>
        <v>0</v>
      </c>
      <c r="V38" s="5">
        <f t="shared" si="5"/>
        <v>0</v>
      </c>
      <c r="W38" s="5">
        <f t="shared" si="6"/>
        <v>0</v>
      </c>
      <c r="X38" s="5">
        <f t="shared" si="7"/>
        <v>0</v>
      </c>
      <c r="Y38" s="5">
        <f t="shared" si="8"/>
        <v>0</v>
      </c>
      <c r="Z38" s="5">
        <f t="shared" si="9"/>
        <v>0</v>
      </c>
      <c r="AA38" s="5">
        <f t="shared" si="10"/>
        <v>0</v>
      </c>
      <c r="AB38" s="5">
        <f t="shared" si="11"/>
        <v>0</v>
      </c>
      <c r="AC38" s="5">
        <f t="shared" si="12"/>
        <v>0</v>
      </c>
      <c r="AD38" s="5">
        <f t="shared" si="13"/>
        <v>0</v>
      </c>
      <c r="AE38" s="5">
        <f t="shared" si="14"/>
        <v>0</v>
      </c>
      <c r="AF38" s="5">
        <f t="shared" si="15"/>
        <v>0</v>
      </c>
      <c r="AG38" s="5">
        <f t="shared" si="16"/>
        <v>0</v>
      </c>
      <c r="AH38" s="5">
        <f t="shared" si="17"/>
        <v>0</v>
      </c>
      <c r="AI38" s="5">
        <f t="shared" si="18"/>
        <v>0</v>
      </c>
      <c r="AJ38" s="5">
        <f t="shared" si="19"/>
        <v>0</v>
      </c>
      <c r="AK38" s="5">
        <f t="shared" si="20"/>
        <v>0</v>
      </c>
    </row>
    <row r="39" spans="1:37" ht="15.75" customHeight="1">
      <c r="A39" s="106"/>
      <c r="B39" s="106"/>
      <c r="C39" s="107"/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37" ht="15.75" customHeight="1">
      <c r="A40" s="106"/>
      <c r="B40" s="106"/>
      <c r="C40" s="107"/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37" ht="15.75" customHeight="1">
      <c r="A41" s="106"/>
      <c r="B41" s="106"/>
      <c r="C41" s="107"/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37" ht="15.75" customHeight="1">
      <c r="A42" s="106"/>
      <c r="B42" s="106"/>
      <c r="C42" s="107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37" ht="15.75" customHeight="1">
      <c r="A43" s="106"/>
      <c r="B43" s="106"/>
      <c r="C43" s="107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37" ht="15.75" customHeight="1">
      <c r="A44" s="106"/>
      <c r="B44" s="106"/>
      <c r="C44" s="107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37" ht="15.75" customHeight="1">
      <c r="A45" s="106"/>
      <c r="B45" s="106"/>
      <c r="C45" s="107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6" spans="1:37" ht="15.75" customHeight="1">
      <c r="A46" s="106"/>
      <c r="B46" s="106"/>
      <c r="C46" s="107"/>
      <c r="D46" s="113"/>
      <c r="E46" s="113"/>
      <c r="F46" s="113"/>
      <c r="G46" s="113"/>
      <c r="H46" s="113"/>
      <c r="I46" s="113"/>
      <c r="J46" s="113"/>
      <c r="K46" s="113"/>
      <c r="L46" s="113"/>
      <c r="M46" s="113"/>
    </row>
    <row r="47" spans="1:37" ht="15.75" customHeight="1">
      <c r="A47" s="106"/>
      <c r="B47" s="106"/>
      <c r="C47" s="107"/>
      <c r="D47" s="113"/>
      <c r="E47" s="113"/>
      <c r="F47" s="113"/>
      <c r="G47" s="113"/>
      <c r="H47" s="113"/>
      <c r="I47" s="113"/>
      <c r="J47" s="113"/>
      <c r="K47" s="113"/>
      <c r="L47" s="113"/>
      <c r="M47" s="113"/>
    </row>
    <row r="48" spans="1:37" ht="15.75" customHeight="1">
      <c r="A48" s="106"/>
      <c r="B48" s="106"/>
      <c r="C48" s="107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  <row r="49" spans="1:38" ht="15.75" customHeight="1">
      <c r="A49" s="106"/>
      <c r="B49" s="106"/>
      <c r="C49" s="107"/>
      <c r="D49" s="113"/>
      <c r="E49" s="113"/>
      <c r="F49" s="113"/>
      <c r="G49" s="113"/>
      <c r="H49" s="113"/>
      <c r="I49" s="113"/>
      <c r="J49" s="113"/>
      <c r="K49" s="113"/>
      <c r="L49" s="113"/>
      <c r="M49" s="113"/>
    </row>
    <row r="50" spans="1:38" ht="15.75" customHeight="1">
      <c r="A50" s="106"/>
      <c r="B50" s="106"/>
      <c r="C50" s="107"/>
      <c r="D50" s="113"/>
      <c r="E50" s="113"/>
      <c r="F50" s="113"/>
      <c r="G50" s="113"/>
      <c r="H50" s="113"/>
      <c r="I50" s="113"/>
      <c r="J50" s="113"/>
      <c r="K50" s="113"/>
      <c r="L50" s="113"/>
      <c r="M50" s="113"/>
    </row>
    <row r="51" spans="1:38" ht="15.75" customHeight="1">
      <c r="A51" s="106"/>
      <c r="B51" s="106"/>
      <c r="C51" s="107"/>
      <c r="D51" s="113"/>
      <c r="E51" s="113"/>
      <c r="F51" s="113"/>
      <c r="G51" s="113"/>
      <c r="H51" s="113"/>
      <c r="I51" s="113"/>
      <c r="J51" s="113"/>
      <c r="K51" s="113"/>
      <c r="L51" s="113"/>
      <c r="M51" s="113"/>
    </row>
    <row r="52" spans="1:38" ht="15.75" customHeight="1">
      <c r="A52" s="106"/>
      <c r="B52" s="106"/>
      <c r="C52" s="107"/>
      <c r="D52" s="113"/>
      <c r="E52" s="113"/>
      <c r="F52" s="113"/>
      <c r="G52" s="113"/>
      <c r="H52" s="113"/>
      <c r="I52" s="113"/>
      <c r="J52" s="113"/>
      <c r="K52" s="113"/>
      <c r="L52" s="113"/>
      <c r="M52" s="113"/>
    </row>
    <row r="53" spans="1:38" ht="15.75" customHeight="1">
      <c r="A53" s="106"/>
      <c r="B53" s="106"/>
      <c r="C53" s="107"/>
      <c r="D53" s="113"/>
      <c r="E53" s="113"/>
      <c r="F53" s="113"/>
      <c r="G53" s="113"/>
      <c r="H53" s="113"/>
      <c r="I53" s="113"/>
      <c r="J53" s="113"/>
      <c r="K53" s="113"/>
      <c r="L53" s="113"/>
      <c r="M53" s="113"/>
    </row>
    <row r="54" spans="1:38" ht="15.75" customHeight="1">
      <c r="A54" s="114" t="s">
        <v>33</v>
      </c>
      <c r="B54" s="106"/>
      <c r="C54" s="107"/>
      <c r="D54" s="113"/>
      <c r="E54" s="112"/>
      <c r="F54" s="112">
        <f>SUMIF($Q$30:$Q$53, 1,$F$30:$F$53)</f>
        <v>0</v>
      </c>
      <c r="G54" s="112"/>
      <c r="H54" s="112">
        <f>SUMIF($Q$30:$Q$53, 1,$H$30:$H$53)</f>
        <v>0</v>
      </c>
      <c r="I54" s="112"/>
      <c r="J54" s="112">
        <f>SUMIF($Q$30:$Q$53, 1,$J$30:$J$53)</f>
        <v>0</v>
      </c>
      <c r="K54" s="112"/>
      <c r="L54" s="112">
        <f>F54+H54+J54</f>
        <v>0</v>
      </c>
      <c r="M54" s="113"/>
      <c r="R54" s="5">
        <f>SUM($R$30:$R$53)</f>
        <v>0</v>
      </c>
      <c r="S54" s="5">
        <f>SUM($S$30:$S$53)</f>
        <v>0</v>
      </c>
      <c r="T54" s="5">
        <f>SUM($T$30:$T$53)</f>
        <v>0</v>
      </c>
      <c r="U54" s="5">
        <f>SUM($U$30:$U$53)</f>
        <v>0</v>
      </c>
      <c r="V54" s="5">
        <f>SUM($V$30:$V$53)</f>
        <v>0</v>
      </c>
      <c r="W54" s="5">
        <f>SUM($W$30:$W$53)</f>
        <v>0</v>
      </c>
      <c r="X54" s="5">
        <f>SUM($X$30:$X$53)</f>
        <v>0</v>
      </c>
      <c r="Y54" s="5">
        <f>SUM($Y$30:$Y$53)</f>
        <v>0</v>
      </c>
      <c r="Z54" s="5">
        <f>SUM($Z$30:$Z$53)</f>
        <v>0</v>
      </c>
      <c r="AA54" s="5">
        <f>SUM($AA$30:$AA$53)</f>
        <v>0</v>
      </c>
      <c r="AB54" s="5">
        <f>SUM($AB$30:$AB$53)</f>
        <v>0</v>
      </c>
      <c r="AC54" s="5">
        <f>SUM($AC$30:$AC$53)</f>
        <v>0</v>
      </c>
      <c r="AD54" s="5">
        <f>SUM($AD$30:$AD$53)</f>
        <v>0</v>
      </c>
      <c r="AE54" s="5">
        <f>SUM($AE$30:$AE$53)</f>
        <v>0</v>
      </c>
      <c r="AF54" s="5">
        <f>SUM($AF$30:$AF$53)</f>
        <v>0</v>
      </c>
      <c r="AG54" s="5">
        <f>SUM($AG$30:$AG$53)</f>
        <v>0</v>
      </c>
      <c r="AH54" s="5">
        <f>SUM($AH$30:$AH$53)</f>
        <v>0</v>
      </c>
      <c r="AI54" s="5">
        <f>SUM($AI$30:$AI$53)</f>
        <v>0</v>
      </c>
      <c r="AJ54" s="5">
        <f>SUM($AJ$30:$AJ$53)</f>
        <v>0</v>
      </c>
      <c r="AK54" s="5">
        <f>SUM($AK$30:$AK$53)</f>
        <v>0</v>
      </c>
      <c r="AL54" s="5">
        <f>SUM($AL$30:$AL$53)</f>
        <v>0</v>
      </c>
    </row>
    <row r="55" spans="1:38" ht="15.75" customHeight="1">
      <c r="A55" s="154" t="s">
        <v>76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</row>
    <row r="56" spans="1:38" ht="15.75" customHeight="1">
      <c r="A56" s="106" t="s">
        <v>50</v>
      </c>
      <c r="B56" s="106"/>
      <c r="C56" s="107" t="s">
        <v>2</v>
      </c>
      <c r="D56" s="108">
        <v>620</v>
      </c>
      <c r="E56" s="112"/>
      <c r="F56" s="112"/>
      <c r="G56" s="112"/>
      <c r="H56" s="112"/>
      <c r="I56" s="112"/>
      <c r="J56" s="112"/>
      <c r="K56" s="112">
        <f>E56+G56+I56</f>
        <v>0</v>
      </c>
      <c r="L56" s="112">
        <f>F56+H56+J56</f>
        <v>0</v>
      </c>
      <c r="M56" s="111" t="s">
        <v>49</v>
      </c>
      <c r="P56" s="8" t="s">
        <v>32</v>
      </c>
      <c r="Q56" s="5">
        <v>1</v>
      </c>
      <c r="R56" s="5">
        <f>IF(P56="기계경비",J56,0)</f>
        <v>0</v>
      </c>
      <c r="S56" s="5">
        <f>IF(P56="운반비",J56,0)</f>
        <v>0</v>
      </c>
      <c r="T56" s="5">
        <f>IF(P56="작업부산물",L56,0)</f>
        <v>0</v>
      </c>
      <c r="U56" s="5">
        <f>IF(P56="관급",ROUNDDOWN(D56*E56,0),0)+IF(P56="지급",ROUNDDOWN(D56*E56,0),0)</f>
        <v>0</v>
      </c>
      <c r="V56" s="5">
        <f>IF(P56="외주비",F56+H56+J56,0)</f>
        <v>0</v>
      </c>
      <c r="W56" s="5">
        <f>IF(P56="장비비",F56+H56+J56,0)</f>
        <v>0</v>
      </c>
      <c r="X56" s="5">
        <f>IF(P56="폐기물처리비",J56,0)</f>
        <v>0</v>
      </c>
      <c r="Y56" s="5">
        <f>IF(P56="가설비",J56,0)</f>
        <v>0</v>
      </c>
      <c r="Z56" s="5">
        <f>IF(P56="잡비제외분",F56,0)</f>
        <v>0</v>
      </c>
      <c r="AA56" s="5">
        <f>IF(P56="사급자재대",L56,0)</f>
        <v>0</v>
      </c>
      <c r="AB56" s="5">
        <f>IF(P56="관급자재대",L56,0)</f>
        <v>0</v>
      </c>
      <c r="AC56" s="5">
        <f>IF(P56="사용자항목1",L56,0)</f>
        <v>0</v>
      </c>
      <c r="AD56" s="5">
        <f>IF(P56="사용자항목2",L56,0)</f>
        <v>0</v>
      </c>
      <c r="AE56" s="5">
        <f>IF(P56="사용자항목3",L56,0)</f>
        <v>0</v>
      </c>
      <c r="AF56" s="5">
        <f>IF(P56="사용자항목4",L56,0)</f>
        <v>0</v>
      </c>
      <c r="AG56" s="5">
        <f>IF(P56="사용자항목5",L56,0)</f>
        <v>0</v>
      </c>
      <c r="AH56" s="5">
        <f>IF(P56="사용자항목6",L56,0)</f>
        <v>0</v>
      </c>
      <c r="AI56" s="5">
        <f>IF(P56="사용자항목7",L56,0)</f>
        <v>0</v>
      </c>
      <c r="AJ56" s="5">
        <f>IF(P56="사용자항목8",L56,0)</f>
        <v>0</v>
      </c>
      <c r="AK56" s="5">
        <f>IF(P56="사용자항목9",L56,0)</f>
        <v>0</v>
      </c>
    </row>
    <row r="57" spans="1:38" ht="15.75" customHeight="1">
      <c r="A57" s="106" t="s">
        <v>15</v>
      </c>
      <c r="B57" s="106"/>
      <c r="C57" s="107" t="s">
        <v>16</v>
      </c>
      <c r="D57" s="108">
        <v>6.93</v>
      </c>
      <c r="E57" s="112"/>
      <c r="F57" s="112"/>
      <c r="G57" s="112"/>
      <c r="H57" s="112"/>
      <c r="I57" s="112"/>
      <c r="J57" s="112"/>
      <c r="K57" s="112">
        <f>E57+G57+I57</f>
        <v>0</v>
      </c>
      <c r="L57" s="112">
        <f>F57+H57+J57</f>
        <v>0</v>
      </c>
      <c r="M57" s="111" t="s">
        <v>77</v>
      </c>
      <c r="O57" s="8" t="s">
        <v>78</v>
      </c>
      <c r="P57" s="8" t="s">
        <v>32</v>
      </c>
      <c r="Q57" s="5">
        <v>1</v>
      </c>
      <c r="R57" s="5">
        <f>IF(P57="기계경비",J57,0)</f>
        <v>0</v>
      </c>
      <c r="S57" s="5">
        <f>IF(P57="운반비",J57,0)</f>
        <v>0</v>
      </c>
      <c r="T57" s="5">
        <f>IF(P57="작업부산물",L57,0)</f>
        <v>0</v>
      </c>
      <c r="U57" s="5">
        <f>IF(P57="관급",ROUNDDOWN(D57*E57,0),0)+IF(P57="지급",ROUNDDOWN(D57*E57,0),0)</f>
        <v>0</v>
      </c>
      <c r="V57" s="5">
        <f>IF(P57="외주비",F57+H57+J57,0)</f>
        <v>0</v>
      </c>
      <c r="W57" s="5">
        <f>IF(P57="장비비",F57+H57+J57,0)</f>
        <v>0</v>
      </c>
      <c r="X57" s="5">
        <f>IF(P57="폐기물처리비",J57,0)</f>
        <v>0</v>
      </c>
      <c r="Y57" s="5">
        <f>IF(P57="가설비",J57,0)</f>
        <v>0</v>
      </c>
      <c r="Z57" s="5">
        <f>IF(P57="잡비제외분",F57,0)</f>
        <v>0</v>
      </c>
      <c r="AA57" s="5">
        <f>IF(P57="사급자재대",L57,0)</f>
        <v>0</v>
      </c>
      <c r="AB57" s="5">
        <f>IF(P57="관급자재대",L57,0)</f>
        <v>0</v>
      </c>
      <c r="AC57" s="5">
        <f>IF(P57="사용자항목1",L57,0)</f>
        <v>0</v>
      </c>
      <c r="AD57" s="5">
        <f>IF(P57="사용자항목2",L57,0)</f>
        <v>0</v>
      </c>
      <c r="AE57" s="5">
        <f>IF(P57="사용자항목3",L57,0)</f>
        <v>0</v>
      </c>
      <c r="AF57" s="5">
        <f>IF(P57="사용자항목4",L57,0)</f>
        <v>0</v>
      </c>
      <c r="AG57" s="5">
        <f>IF(P57="사용자항목5",L57,0)</f>
        <v>0</v>
      </c>
      <c r="AH57" s="5">
        <f>IF(P57="사용자항목6",L57,0)</f>
        <v>0</v>
      </c>
      <c r="AI57" s="5">
        <f>IF(P57="사용자항목7",L57,0)</f>
        <v>0</v>
      </c>
      <c r="AJ57" s="5">
        <f>IF(P57="사용자항목8",L57,0)</f>
        <v>0</v>
      </c>
      <c r="AK57" s="5">
        <f>IF(P57="사용자항목9",L57,0)</f>
        <v>0</v>
      </c>
    </row>
    <row r="58" spans="1:38" ht="15.75" customHeight="1">
      <c r="A58" s="106"/>
      <c r="B58" s="106"/>
      <c r="C58" s="107"/>
      <c r="D58" s="113"/>
      <c r="E58" s="113"/>
      <c r="F58" s="113"/>
      <c r="G58" s="113"/>
      <c r="H58" s="113"/>
      <c r="I58" s="113"/>
      <c r="J58" s="113"/>
      <c r="K58" s="113"/>
      <c r="L58" s="113"/>
      <c r="M58" s="113"/>
    </row>
    <row r="59" spans="1:38" ht="15.75" customHeight="1">
      <c r="A59" s="106"/>
      <c r="B59" s="106"/>
      <c r="C59" s="107"/>
      <c r="D59" s="113"/>
      <c r="E59" s="113"/>
      <c r="F59" s="113"/>
      <c r="G59" s="113"/>
      <c r="H59" s="113"/>
      <c r="I59" s="113"/>
      <c r="J59" s="113"/>
      <c r="K59" s="113"/>
      <c r="L59" s="113"/>
      <c r="M59" s="113"/>
    </row>
    <row r="60" spans="1:38" ht="15.75" customHeight="1">
      <c r="A60" s="106"/>
      <c r="B60" s="106"/>
      <c r="C60" s="107"/>
      <c r="D60" s="113"/>
      <c r="E60" s="113"/>
      <c r="F60" s="113"/>
      <c r="G60" s="113"/>
      <c r="H60" s="113"/>
      <c r="I60" s="113"/>
      <c r="J60" s="113"/>
      <c r="K60" s="113"/>
      <c r="L60" s="113"/>
      <c r="M60" s="113"/>
    </row>
    <row r="61" spans="1:38" ht="15.75" customHeight="1">
      <c r="A61" s="106"/>
      <c r="B61" s="106"/>
      <c r="C61" s="107"/>
      <c r="D61" s="113"/>
      <c r="E61" s="113"/>
      <c r="F61" s="113"/>
      <c r="G61" s="113"/>
      <c r="H61" s="113"/>
      <c r="I61" s="113"/>
      <c r="J61" s="113"/>
      <c r="K61" s="113"/>
      <c r="L61" s="113"/>
      <c r="M61" s="113"/>
    </row>
    <row r="62" spans="1:38" ht="15.75" customHeight="1">
      <c r="A62" s="106"/>
      <c r="B62" s="106"/>
      <c r="C62" s="107"/>
      <c r="D62" s="113"/>
      <c r="E62" s="113"/>
      <c r="F62" s="113"/>
      <c r="G62" s="113"/>
      <c r="H62" s="113"/>
      <c r="I62" s="113"/>
      <c r="J62" s="113"/>
      <c r="K62" s="113"/>
      <c r="L62" s="113"/>
      <c r="M62" s="113"/>
    </row>
    <row r="63" spans="1:38" ht="15.75" customHeight="1">
      <c r="A63" s="106"/>
      <c r="B63" s="106"/>
      <c r="C63" s="107"/>
      <c r="D63" s="113"/>
      <c r="E63" s="113"/>
      <c r="F63" s="113"/>
      <c r="G63" s="113"/>
      <c r="H63" s="113"/>
      <c r="I63" s="113"/>
      <c r="J63" s="113"/>
      <c r="K63" s="113"/>
      <c r="L63" s="113"/>
      <c r="M63" s="113"/>
    </row>
    <row r="64" spans="1:38" ht="15.75" customHeight="1">
      <c r="A64" s="106"/>
      <c r="B64" s="106"/>
      <c r="C64" s="107"/>
      <c r="D64" s="113"/>
      <c r="E64" s="113"/>
      <c r="F64" s="113"/>
      <c r="G64" s="113"/>
      <c r="H64" s="113"/>
      <c r="I64" s="113"/>
      <c r="J64" s="113"/>
      <c r="K64" s="113"/>
      <c r="L64" s="113"/>
      <c r="M64" s="113"/>
    </row>
    <row r="65" spans="1:38" ht="15.75" customHeight="1">
      <c r="A65" s="106"/>
      <c r="B65" s="106"/>
      <c r="C65" s="107"/>
      <c r="D65" s="113"/>
      <c r="E65" s="113"/>
      <c r="F65" s="113"/>
      <c r="G65" s="113"/>
      <c r="H65" s="113"/>
      <c r="I65" s="113"/>
      <c r="J65" s="113"/>
      <c r="K65" s="113"/>
      <c r="L65" s="113"/>
      <c r="M65" s="113"/>
    </row>
    <row r="66" spans="1:38" ht="15.75" customHeight="1">
      <c r="A66" s="106"/>
      <c r="B66" s="106"/>
      <c r="C66" s="107"/>
      <c r="D66" s="113"/>
      <c r="E66" s="113"/>
      <c r="F66" s="113"/>
      <c r="G66" s="113"/>
      <c r="H66" s="113"/>
      <c r="I66" s="113"/>
      <c r="J66" s="113"/>
      <c r="K66" s="113"/>
      <c r="L66" s="113"/>
      <c r="M66" s="113"/>
    </row>
    <row r="67" spans="1:38" ht="15.75" customHeight="1">
      <c r="A67" s="106"/>
      <c r="B67" s="106"/>
      <c r="C67" s="107"/>
      <c r="D67" s="113"/>
      <c r="E67" s="113"/>
      <c r="F67" s="113"/>
      <c r="G67" s="113"/>
      <c r="H67" s="113"/>
      <c r="I67" s="113"/>
      <c r="J67" s="113"/>
      <c r="K67" s="113"/>
      <c r="L67" s="113"/>
      <c r="M67" s="113"/>
    </row>
    <row r="68" spans="1:38" ht="15.75" customHeight="1">
      <c r="A68" s="106"/>
      <c r="B68" s="106"/>
      <c r="C68" s="107"/>
      <c r="D68" s="113"/>
      <c r="E68" s="113"/>
      <c r="F68" s="113"/>
      <c r="G68" s="113"/>
      <c r="H68" s="113"/>
      <c r="I68" s="113"/>
      <c r="J68" s="113"/>
      <c r="K68" s="113"/>
      <c r="L68" s="113"/>
      <c r="M68" s="113"/>
    </row>
    <row r="69" spans="1:38" ht="15.75" customHeight="1">
      <c r="A69" s="106"/>
      <c r="B69" s="106"/>
      <c r="C69" s="107"/>
      <c r="D69" s="113"/>
      <c r="E69" s="113"/>
      <c r="F69" s="113"/>
      <c r="G69" s="113"/>
      <c r="H69" s="113"/>
      <c r="I69" s="113"/>
      <c r="J69" s="113"/>
      <c r="K69" s="113"/>
      <c r="L69" s="113"/>
      <c r="M69" s="113"/>
    </row>
    <row r="70" spans="1:38" ht="15.75" customHeight="1">
      <c r="A70" s="106"/>
      <c r="B70" s="106"/>
      <c r="C70" s="107"/>
      <c r="D70" s="113"/>
      <c r="E70" s="113"/>
      <c r="F70" s="113"/>
      <c r="G70" s="113"/>
      <c r="H70" s="113"/>
      <c r="I70" s="113"/>
      <c r="J70" s="113"/>
      <c r="K70" s="113"/>
      <c r="L70" s="113"/>
      <c r="M70" s="113"/>
    </row>
    <row r="71" spans="1:38" ht="15.75" customHeight="1">
      <c r="A71" s="106"/>
      <c r="B71" s="106"/>
      <c r="C71" s="107"/>
      <c r="D71" s="113"/>
      <c r="E71" s="113"/>
      <c r="F71" s="113"/>
      <c r="G71" s="113"/>
      <c r="H71" s="113"/>
      <c r="I71" s="113"/>
      <c r="J71" s="113"/>
      <c r="K71" s="113"/>
      <c r="L71" s="113"/>
      <c r="M71" s="113"/>
    </row>
    <row r="72" spans="1:38" ht="15.75" customHeight="1">
      <c r="A72" s="106"/>
      <c r="B72" s="106"/>
      <c r="C72" s="107"/>
      <c r="D72" s="113"/>
      <c r="E72" s="113"/>
      <c r="F72" s="113"/>
      <c r="G72" s="113"/>
      <c r="H72" s="113"/>
      <c r="I72" s="113"/>
      <c r="J72" s="113"/>
      <c r="K72" s="113"/>
      <c r="L72" s="113"/>
      <c r="M72" s="113"/>
    </row>
    <row r="73" spans="1:38" ht="15.75" customHeight="1">
      <c r="A73" s="106"/>
      <c r="B73" s="106"/>
      <c r="C73" s="107"/>
      <c r="D73" s="113"/>
      <c r="E73" s="113"/>
      <c r="F73" s="113"/>
      <c r="G73" s="113"/>
      <c r="H73" s="113"/>
      <c r="I73" s="113"/>
      <c r="J73" s="113"/>
      <c r="K73" s="113"/>
      <c r="L73" s="113"/>
      <c r="M73" s="113"/>
    </row>
    <row r="74" spans="1:38" ht="15.75" customHeight="1">
      <c r="A74" s="106"/>
      <c r="B74" s="106"/>
      <c r="C74" s="107"/>
      <c r="D74" s="113"/>
      <c r="E74" s="113"/>
      <c r="F74" s="113"/>
      <c r="G74" s="113"/>
      <c r="H74" s="113"/>
      <c r="I74" s="113"/>
      <c r="J74" s="113"/>
      <c r="K74" s="113"/>
      <c r="L74" s="113"/>
      <c r="M74" s="113"/>
    </row>
    <row r="75" spans="1:38" ht="15.75" customHeight="1">
      <c r="A75" s="106"/>
      <c r="B75" s="106"/>
      <c r="C75" s="107"/>
      <c r="D75" s="113"/>
      <c r="E75" s="113"/>
      <c r="F75" s="113"/>
      <c r="G75" s="113"/>
      <c r="H75" s="113"/>
      <c r="I75" s="113"/>
      <c r="J75" s="113"/>
      <c r="K75" s="113"/>
      <c r="L75" s="113"/>
      <c r="M75" s="113"/>
    </row>
    <row r="76" spans="1:38" ht="15.75" customHeight="1">
      <c r="A76" s="106"/>
      <c r="B76" s="106"/>
      <c r="C76" s="107"/>
      <c r="D76" s="113"/>
      <c r="E76" s="113"/>
      <c r="F76" s="113"/>
      <c r="G76" s="113"/>
      <c r="H76" s="113"/>
      <c r="I76" s="113"/>
      <c r="J76" s="113"/>
      <c r="K76" s="113"/>
      <c r="L76" s="113"/>
      <c r="M76" s="113"/>
    </row>
    <row r="77" spans="1:38" ht="15.75" customHeight="1">
      <c r="A77" s="106"/>
      <c r="B77" s="106"/>
      <c r="C77" s="107"/>
      <c r="D77" s="113"/>
      <c r="E77" s="113"/>
      <c r="F77" s="113"/>
      <c r="G77" s="113"/>
      <c r="H77" s="113"/>
      <c r="I77" s="113"/>
      <c r="J77" s="113"/>
      <c r="K77" s="113"/>
      <c r="L77" s="113"/>
      <c r="M77" s="113"/>
    </row>
    <row r="78" spans="1:38" ht="15.75" customHeight="1">
      <c r="A78" s="106"/>
      <c r="B78" s="106"/>
      <c r="C78" s="107"/>
      <c r="D78" s="113"/>
      <c r="E78" s="113"/>
      <c r="F78" s="113"/>
      <c r="G78" s="113"/>
      <c r="H78" s="113"/>
      <c r="I78" s="113"/>
      <c r="J78" s="113"/>
      <c r="K78" s="113"/>
      <c r="L78" s="113"/>
      <c r="M78" s="113"/>
    </row>
    <row r="79" spans="1:38" ht="15.75" customHeight="1">
      <c r="A79" s="114" t="s">
        <v>33</v>
      </c>
      <c r="B79" s="106"/>
      <c r="C79" s="107"/>
      <c r="D79" s="113"/>
      <c r="E79" s="112"/>
      <c r="F79" s="112">
        <f>SUMIF($Q$55:$Q$78, 1,$F$55:$F$78)</f>
        <v>0</v>
      </c>
      <c r="G79" s="112"/>
      <c r="H79" s="112">
        <f>SUMIF($Q$55:$Q$78, 1,$H$55:$H$78)</f>
        <v>0</v>
      </c>
      <c r="I79" s="112"/>
      <c r="J79" s="112">
        <f>SUMIF($Q$55:$Q$78, 1,$J$55:$J$78)</f>
        <v>0</v>
      </c>
      <c r="K79" s="112"/>
      <c r="L79" s="112">
        <f>F79+H79+J79</f>
        <v>0</v>
      </c>
      <c r="M79" s="113"/>
      <c r="R79" s="5">
        <f>SUM($R$55:$R$78)</f>
        <v>0</v>
      </c>
      <c r="S79" s="5">
        <f>SUM($S$55:$S$78)</f>
        <v>0</v>
      </c>
      <c r="T79" s="5">
        <f>SUM($T$55:$T$78)</f>
        <v>0</v>
      </c>
      <c r="U79" s="5">
        <f>SUM($U$55:$U$78)</f>
        <v>0</v>
      </c>
      <c r="V79" s="5">
        <f>SUM($V$55:$V$78)</f>
        <v>0</v>
      </c>
      <c r="W79" s="5">
        <f>SUM($W$55:$W$78)</f>
        <v>0</v>
      </c>
      <c r="X79" s="5">
        <f>SUM($X$55:$X$78)</f>
        <v>0</v>
      </c>
      <c r="Y79" s="5">
        <f>SUM($Y$55:$Y$78)</f>
        <v>0</v>
      </c>
      <c r="Z79" s="5">
        <f>SUM($Z$55:$Z$78)</f>
        <v>0</v>
      </c>
      <c r="AA79" s="5">
        <f>SUM($AA$55:$AA$78)</f>
        <v>0</v>
      </c>
      <c r="AB79" s="5">
        <f>SUM($AB$55:$AB$78)</f>
        <v>0</v>
      </c>
      <c r="AC79" s="5">
        <f>SUM($AC$55:$AC$78)</f>
        <v>0</v>
      </c>
      <c r="AD79" s="5">
        <f>SUM($AD$55:$AD$78)</f>
        <v>0</v>
      </c>
      <c r="AE79" s="5">
        <f>SUM($AE$55:$AE$78)</f>
        <v>0</v>
      </c>
      <c r="AF79" s="5">
        <f>SUM($AF$55:$AF$78)</f>
        <v>0</v>
      </c>
      <c r="AG79" s="5">
        <f>SUM($AG$55:$AG$78)</f>
        <v>0</v>
      </c>
      <c r="AH79" s="5">
        <f>SUM($AH$55:$AH$78)</f>
        <v>0</v>
      </c>
      <c r="AI79" s="5">
        <f>SUM($AI$55:$AI$78)</f>
        <v>0</v>
      </c>
      <c r="AJ79" s="5">
        <f>SUM($AJ$55:$AJ$78)</f>
        <v>0</v>
      </c>
      <c r="AK79" s="5">
        <f>SUM($AK$55:$AK$78)</f>
        <v>0</v>
      </c>
      <c r="AL79" s="5">
        <f>SUM($AL$55:$AL$78)</f>
        <v>0</v>
      </c>
    </row>
    <row r="80" spans="1:38" ht="15.75" customHeight="1">
      <c r="A80" s="154" t="s">
        <v>156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</row>
    <row r="81" spans="1:37" ht="15.75" customHeight="1">
      <c r="A81" s="106" t="s">
        <v>10</v>
      </c>
      <c r="B81" s="106"/>
      <c r="C81" s="107" t="s">
        <v>2</v>
      </c>
      <c r="D81" s="108">
        <v>620</v>
      </c>
      <c r="E81" s="112"/>
      <c r="F81" s="112"/>
      <c r="G81" s="112"/>
      <c r="H81" s="112"/>
      <c r="I81" s="112"/>
      <c r="J81" s="112"/>
      <c r="K81" s="112">
        <f t="shared" ref="K81:L84" si="21">E81+G81+I81</f>
        <v>0</v>
      </c>
      <c r="L81" s="112">
        <f t="shared" si="21"/>
        <v>0</v>
      </c>
      <c r="M81" s="111" t="s">
        <v>11</v>
      </c>
      <c r="O81" s="8" t="s">
        <v>37</v>
      </c>
      <c r="P81" s="8" t="s">
        <v>62</v>
      </c>
      <c r="Q81" s="5">
        <v>1</v>
      </c>
      <c r="R81" s="5">
        <f>IF(P81="기계경비",J81,0)</f>
        <v>0</v>
      </c>
      <c r="S81" s="5">
        <f>IF(P81="운반비",J81,0)</f>
        <v>0</v>
      </c>
      <c r="T81" s="5">
        <f>IF(P81="작업부산물",L81,0)</f>
        <v>0</v>
      </c>
      <c r="U81" s="5">
        <f>IF(P81="관급",ROUNDDOWN(D81*E81,0),0)+IF(P81="지급",ROUNDDOWN(D81*E81,0),0)</f>
        <v>0</v>
      </c>
      <c r="V81" s="5">
        <f>IF(P81="외주비",F81+H81+J81,0)</f>
        <v>0</v>
      </c>
      <c r="W81" s="5">
        <f>IF(P81="장비비",F81+H81+J81,0)</f>
        <v>0</v>
      </c>
      <c r="X81" s="5">
        <f>IF(P81="폐기물처리비",J81,0)</f>
        <v>0</v>
      </c>
      <c r="Y81" s="5">
        <f>IF(P81="가설비",J81,0)</f>
        <v>0</v>
      </c>
      <c r="Z81" s="5">
        <f>IF(P81="잡비제외분",F81,0)</f>
        <v>0</v>
      </c>
      <c r="AA81" s="5">
        <f>IF(P81="사급자재대",L81,0)</f>
        <v>0</v>
      </c>
      <c r="AB81" s="5">
        <f>IF(P81="관급자재대",L81,0)</f>
        <v>0</v>
      </c>
      <c r="AC81" s="5">
        <f>IF(P81="사용자항목1",L81,0)</f>
        <v>0</v>
      </c>
      <c r="AD81" s="5">
        <f>IF(P81="사용자항목2",L81,0)</f>
        <v>0</v>
      </c>
      <c r="AE81" s="5">
        <f>IF(P81="사용자항목3",L81,0)</f>
        <v>0</v>
      </c>
      <c r="AF81" s="5">
        <f>IF(P81="사용자항목4",L81,0)</f>
        <v>0</v>
      </c>
      <c r="AG81" s="5">
        <f>IF(P81="사용자항목5",L81,0)</f>
        <v>0</v>
      </c>
      <c r="AH81" s="5">
        <f>IF(P81="사용자항목6",L81,0)</f>
        <v>0</v>
      </c>
      <c r="AI81" s="5">
        <f>IF(P81="사용자항목7",L81,0)</f>
        <v>0</v>
      </c>
      <c r="AJ81" s="5">
        <f>IF(P81="사용자항목8",L81,0)</f>
        <v>0</v>
      </c>
      <c r="AK81" s="5">
        <f>IF(P81="사용자항목9",L81,0)</f>
        <v>0</v>
      </c>
    </row>
    <row r="82" spans="1:37" ht="15.75" customHeight="1">
      <c r="A82" s="106" t="s">
        <v>12</v>
      </c>
      <c r="B82" s="106" t="s">
        <v>13</v>
      </c>
      <c r="C82" s="107" t="s">
        <v>2</v>
      </c>
      <c r="D82" s="108">
        <v>651</v>
      </c>
      <c r="E82" s="112"/>
      <c r="F82" s="112"/>
      <c r="G82" s="112"/>
      <c r="H82" s="112"/>
      <c r="I82" s="112"/>
      <c r="J82" s="112"/>
      <c r="K82" s="112">
        <f t="shared" si="21"/>
        <v>0</v>
      </c>
      <c r="L82" s="112">
        <f t="shared" si="21"/>
        <v>0</v>
      </c>
      <c r="M82" s="111" t="s">
        <v>14</v>
      </c>
      <c r="O82" s="8" t="s">
        <v>37</v>
      </c>
      <c r="P82" s="8" t="s">
        <v>62</v>
      </c>
      <c r="Q82" s="5">
        <v>1</v>
      </c>
      <c r="R82" s="5">
        <f>IF(P82="기계경비",J82,0)</f>
        <v>0</v>
      </c>
      <c r="S82" s="5">
        <f>IF(P82="운반비",J82,0)</f>
        <v>0</v>
      </c>
      <c r="T82" s="5">
        <f>IF(P82="작업부산물",L82,0)</f>
        <v>0</v>
      </c>
      <c r="U82" s="5">
        <f>IF(P82="관급",ROUNDDOWN(D82*E82,0),0)+IF(P82="지급",ROUNDDOWN(D82*E82,0),0)</f>
        <v>0</v>
      </c>
      <c r="V82" s="5">
        <f>IF(P82="외주비",F82+H82+J82,0)</f>
        <v>0</v>
      </c>
      <c r="W82" s="5">
        <f>IF(P82="장비비",F82+H82+J82,0)</f>
        <v>0</v>
      </c>
      <c r="X82" s="5">
        <f>IF(P82="폐기물처리비",J82,0)</f>
        <v>0</v>
      </c>
      <c r="Y82" s="5">
        <f>IF(P82="가설비",J82,0)</f>
        <v>0</v>
      </c>
      <c r="Z82" s="5">
        <f>IF(P82="잡비제외분",F82,0)</f>
        <v>0</v>
      </c>
      <c r="AA82" s="5">
        <f>IF(P82="사급자재대",L82,0)</f>
        <v>0</v>
      </c>
      <c r="AB82" s="5">
        <f>IF(P82="관급자재대",L82,0)</f>
        <v>0</v>
      </c>
      <c r="AC82" s="5">
        <f>IF(P82="사용자항목1",L82,0)</f>
        <v>0</v>
      </c>
      <c r="AD82" s="5">
        <f>IF(P82="사용자항목2",L82,0)</f>
        <v>0</v>
      </c>
      <c r="AE82" s="5">
        <f>IF(P82="사용자항목3",L82,0)</f>
        <v>0</v>
      </c>
      <c r="AF82" s="5">
        <f>IF(P82="사용자항목4",L82,0)</f>
        <v>0</v>
      </c>
      <c r="AG82" s="5">
        <f>IF(P82="사용자항목5",L82,0)</f>
        <v>0</v>
      </c>
      <c r="AH82" s="5">
        <f>IF(P82="사용자항목6",L82,0)</f>
        <v>0</v>
      </c>
      <c r="AI82" s="5">
        <f>IF(P82="사용자항목7",L82,0)</f>
        <v>0</v>
      </c>
      <c r="AJ82" s="5">
        <f>IF(P82="사용자항목8",L82,0)</f>
        <v>0</v>
      </c>
      <c r="AK82" s="5">
        <f>IF(P82="사용자항목9",L82,0)</f>
        <v>0</v>
      </c>
    </row>
    <row r="83" spans="1:37" ht="15.75" customHeight="1">
      <c r="A83" s="106" t="s">
        <v>79</v>
      </c>
      <c r="B83" s="106"/>
      <c r="C83" s="107" t="s">
        <v>80</v>
      </c>
      <c r="D83" s="108">
        <v>0.54</v>
      </c>
      <c r="E83" s="112"/>
      <c r="F83" s="112"/>
      <c r="G83" s="112"/>
      <c r="H83" s="112"/>
      <c r="I83" s="112"/>
      <c r="J83" s="112"/>
      <c r="K83" s="112">
        <f t="shared" si="21"/>
        <v>0</v>
      </c>
      <c r="L83" s="112">
        <f t="shared" si="21"/>
        <v>0</v>
      </c>
      <c r="M83" s="111" t="s">
        <v>3</v>
      </c>
      <c r="N83" s="9">
        <v>5.4000000000000003E-3</v>
      </c>
      <c r="P83" s="8" t="s">
        <v>62</v>
      </c>
      <c r="Q83" s="5">
        <v>1</v>
      </c>
      <c r="R83" s="5">
        <f>IF(P83="기계경비",J83,0)</f>
        <v>0</v>
      </c>
      <c r="S83" s="5">
        <f>IF(P83="운반비",J83,0)</f>
        <v>0</v>
      </c>
      <c r="T83" s="5">
        <f>IF(P83="작업부산물",L83,0)</f>
        <v>0</v>
      </c>
      <c r="U83" s="5">
        <f>IF(P83="관급",ROUNDDOWN(D83*E83,0),0)+IF(P83="지급",ROUNDDOWN(D83*E83,0),0)</f>
        <v>0</v>
      </c>
      <c r="V83" s="5">
        <f>IF(P83="외주비",F83+H83+J83,0)</f>
        <v>0</v>
      </c>
      <c r="W83" s="5">
        <f>IF(P83="장비비",F83+H83+J83,0)</f>
        <v>0</v>
      </c>
      <c r="X83" s="5">
        <f>IF(P83="폐기물처리비",J83,0)</f>
        <v>0</v>
      </c>
      <c r="Y83" s="5">
        <f>IF(P83="가설비",J83,0)</f>
        <v>0</v>
      </c>
      <c r="Z83" s="5">
        <f>IF(P83="잡비제외분",F83,0)</f>
        <v>0</v>
      </c>
      <c r="AA83" s="5">
        <f>IF(P83="사급자재대",L83,0)</f>
        <v>0</v>
      </c>
      <c r="AB83" s="5">
        <f>IF(P83="관급자재대",L83,0)</f>
        <v>0</v>
      </c>
      <c r="AC83" s="5">
        <f>IF(P83="사용자항목1",L83,0)</f>
        <v>0</v>
      </c>
      <c r="AD83" s="5">
        <f>IF(P83="사용자항목2",L83,0)</f>
        <v>0</v>
      </c>
      <c r="AE83" s="5">
        <f>IF(P83="사용자항목3",L83,0)</f>
        <v>0</v>
      </c>
      <c r="AF83" s="5">
        <f>IF(P83="사용자항목4",L83,0)</f>
        <v>0</v>
      </c>
      <c r="AG83" s="5">
        <f>IF(P83="사용자항목5",L83,0)</f>
        <v>0</v>
      </c>
      <c r="AH83" s="5">
        <f>IF(P83="사용자항목6",L83,0)</f>
        <v>0</v>
      </c>
      <c r="AI83" s="5">
        <f>IF(P83="사용자항목7",L83,0)</f>
        <v>0</v>
      </c>
      <c r="AJ83" s="5">
        <f>IF(P83="사용자항목8",L83,0)</f>
        <v>0</v>
      </c>
      <c r="AK83" s="5">
        <f>IF(P83="사용자항목9",L83,0)</f>
        <v>0</v>
      </c>
    </row>
    <row r="84" spans="1:37" ht="15.75" customHeight="1">
      <c r="A84" s="106" t="s">
        <v>81</v>
      </c>
      <c r="B84" s="106"/>
      <c r="C84" s="107" t="s">
        <v>38</v>
      </c>
      <c r="D84" s="108">
        <v>-1</v>
      </c>
      <c r="E84" s="112"/>
      <c r="F84" s="112"/>
      <c r="G84" s="112"/>
      <c r="H84" s="112"/>
      <c r="I84" s="112"/>
      <c r="J84" s="112"/>
      <c r="K84" s="112">
        <f t="shared" si="21"/>
        <v>0</v>
      </c>
      <c r="L84" s="112">
        <f t="shared" si="21"/>
        <v>0</v>
      </c>
      <c r="M84" s="111" t="s">
        <v>3</v>
      </c>
      <c r="P84" s="8" t="s">
        <v>62</v>
      </c>
      <c r="Q84" s="5">
        <v>1</v>
      </c>
      <c r="R84" s="5">
        <f>IF(P84="기계경비",J84,0)</f>
        <v>0</v>
      </c>
      <c r="S84" s="5">
        <f>IF(P84="운반비",J84,0)</f>
        <v>0</v>
      </c>
      <c r="T84" s="5">
        <f>IF(P84="작업부산물",L84,0)</f>
        <v>0</v>
      </c>
      <c r="U84" s="5">
        <f>IF(P84="관급",ROUNDDOWN(D84*E84,0),0)+IF(P84="지급",ROUNDDOWN(D84*E84,0),0)</f>
        <v>0</v>
      </c>
      <c r="V84" s="5">
        <f>IF(P84="외주비",F84+H84+J84,0)</f>
        <v>0</v>
      </c>
      <c r="W84" s="5">
        <f>IF(P84="장비비",F84+H84+J84,0)</f>
        <v>0</v>
      </c>
      <c r="X84" s="5">
        <f>IF(P84="폐기물처리비",J84,0)</f>
        <v>0</v>
      </c>
      <c r="Y84" s="5">
        <f>IF(P84="가설비",J84,0)</f>
        <v>0</v>
      </c>
      <c r="Z84" s="5">
        <f>IF(P84="잡비제외분",F84,0)</f>
        <v>0</v>
      </c>
      <c r="AA84" s="5">
        <f>IF(P84="사급자재대",L84,0)</f>
        <v>0</v>
      </c>
      <c r="AB84" s="5">
        <f>IF(P84="관급자재대",L84,0)</f>
        <v>0</v>
      </c>
      <c r="AC84" s="5">
        <f>IF(P84="사용자항목1",L84,0)</f>
        <v>0</v>
      </c>
      <c r="AD84" s="5">
        <f>IF(P84="사용자항목2",L84,0)</f>
        <v>0</v>
      </c>
      <c r="AE84" s="5">
        <f>IF(P84="사용자항목3",L84,0)</f>
        <v>0</v>
      </c>
      <c r="AF84" s="5">
        <f>IF(P84="사용자항목4",L84,0)</f>
        <v>0</v>
      </c>
      <c r="AG84" s="5">
        <f>IF(P84="사용자항목5",L84,0)</f>
        <v>0</v>
      </c>
      <c r="AH84" s="5">
        <f>IF(P84="사용자항목6",L84,0)</f>
        <v>0</v>
      </c>
      <c r="AI84" s="5">
        <f>IF(P84="사용자항목7",L84,0)</f>
        <v>0</v>
      </c>
      <c r="AJ84" s="5">
        <f>IF(P84="사용자항목8",L84,0)</f>
        <v>0</v>
      </c>
      <c r="AK84" s="5">
        <f>IF(P84="사용자항목9",L84,0)</f>
        <v>0</v>
      </c>
    </row>
    <row r="85" spans="1:37" ht="15.75" customHeight="1">
      <c r="A85" s="106"/>
      <c r="B85" s="106"/>
      <c r="C85" s="107"/>
      <c r="D85" s="113"/>
      <c r="E85" s="113"/>
      <c r="F85" s="113"/>
      <c r="G85" s="113"/>
      <c r="H85" s="113"/>
      <c r="I85" s="113"/>
      <c r="J85" s="113"/>
      <c r="K85" s="113"/>
      <c r="L85" s="113"/>
      <c r="M85" s="113"/>
    </row>
    <row r="86" spans="1:37" ht="15.75" customHeight="1">
      <c r="A86" s="106"/>
      <c r="B86" s="106"/>
      <c r="C86" s="107"/>
      <c r="D86" s="113"/>
      <c r="E86" s="113"/>
      <c r="F86" s="113"/>
      <c r="G86" s="113"/>
      <c r="H86" s="113"/>
      <c r="I86" s="113"/>
      <c r="J86" s="113"/>
      <c r="K86" s="113"/>
      <c r="L86" s="113"/>
      <c r="M86" s="113"/>
    </row>
    <row r="87" spans="1:37" ht="15.75" customHeight="1">
      <c r="A87" s="106"/>
      <c r="B87" s="106"/>
      <c r="C87" s="107"/>
      <c r="D87" s="113"/>
      <c r="E87" s="113"/>
      <c r="F87" s="113"/>
      <c r="G87" s="113"/>
      <c r="H87" s="113"/>
      <c r="I87" s="113"/>
      <c r="J87" s="113"/>
      <c r="K87" s="113"/>
      <c r="L87" s="113"/>
      <c r="M87" s="113"/>
    </row>
    <row r="88" spans="1:37" ht="15.75" customHeight="1">
      <c r="A88" s="106"/>
      <c r="B88" s="106"/>
      <c r="C88" s="107"/>
      <c r="D88" s="113"/>
      <c r="E88" s="113"/>
      <c r="F88" s="113"/>
      <c r="G88" s="113"/>
      <c r="H88" s="113"/>
      <c r="I88" s="113"/>
      <c r="J88" s="113"/>
      <c r="K88" s="113"/>
      <c r="L88" s="113"/>
      <c r="M88" s="113"/>
    </row>
    <row r="89" spans="1:37" ht="15.75" customHeight="1">
      <c r="A89" s="106"/>
      <c r="B89" s="106"/>
      <c r="C89" s="107"/>
      <c r="D89" s="113"/>
      <c r="E89" s="113"/>
      <c r="F89" s="113"/>
      <c r="G89" s="113"/>
      <c r="H89" s="113"/>
      <c r="I89" s="113"/>
      <c r="J89" s="113"/>
      <c r="K89" s="113"/>
      <c r="L89" s="113"/>
      <c r="M89" s="113"/>
    </row>
    <row r="90" spans="1:37" ht="15.75" customHeight="1">
      <c r="A90" s="106"/>
      <c r="B90" s="106"/>
      <c r="C90" s="107"/>
      <c r="D90" s="113"/>
      <c r="E90" s="113"/>
      <c r="F90" s="113"/>
      <c r="G90" s="113"/>
      <c r="H90" s="113"/>
      <c r="I90" s="113"/>
      <c r="J90" s="113"/>
      <c r="K90" s="113"/>
      <c r="L90" s="113"/>
      <c r="M90" s="113"/>
    </row>
    <row r="91" spans="1:37" ht="15.75" customHeight="1">
      <c r="A91" s="106"/>
      <c r="B91" s="106"/>
      <c r="C91" s="107"/>
      <c r="D91" s="113"/>
      <c r="E91" s="113"/>
      <c r="F91" s="113"/>
      <c r="G91" s="113"/>
      <c r="H91" s="113"/>
      <c r="I91" s="113"/>
      <c r="J91" s="113"/>
      <c r="K91" s="113"/>
      <c r="L91" s="113"/>
      <c r="M91" s="113"/>
    </row>
    <row r="92" spans="1:37" ht="15.75" customHeight="1">
      <c r="A92" s="106"/>
      <c r="B92" s="106"/>
      <c r="C92" s="107"/>
      <c r="D92" s="113"/>
      <c r="E92" s="113"/>
      <c r="F92" s="113"/>
      <c r="G92" s="113"/>
      <c r="H92" s="113"/>
      <c r="I92" s="113"/>
      <c r="J92" s="113"/>
      <c r="K92" s="113"/>
      <c r="L92" s="113"/>
      <c r="M92" s="113"/>
    </row>
    <row r="93" spans="1:37" ht="15.75" customHeight="1">
      <c r="A93" s="106"/>
      <c r="B93" s="106"/>
      <c r="C93" s="107"/>
      <c r="D93" s="113"/>
      <c r="E93" s="113"/>
      <c r="F93" s="113"/>
      <c r="G93" s="113"/>
      <c r="H93" s="113"/>
      <c r="I93" s="113"/>
      <c r="J93" s="113"/>
      <c r="K93" s="113"/>
      <c r="L93" s="113"/>
      <c r="M93" s="113"/>
    </row>
    <row r="94" spans="1:37" ht="15.75" customHeight="1">
      <c r="A94" s="106"/>
      <c r="B94" s="106"/>
      <c r="C94" s="107"/>
      <c r="D94" s="113"/>
      <c r="E94" s="113"/>
      <c r="F94" s="113"/>
      <c r="G94" s="113"/>
      <c r="H94" s="113"/>
      <c r="I94" s="113"/>
      <c r="J94" s="113"/>
      <c r="K94" s="113"/>
      <c r="L94" s="113"/>
      <c r="M94" s="113"/>
    </row>
    <row r="95" spans="1:37" ht="15.75" customHeight="1">
      <c r="A95" s="106"/>
      <c r="B95" s="106"/>
      <c r="C95" s="107"/>
      <c r="D95" s="113"/>
      <c r="E95" s="113"/>
      <c r="F95" s="113"/>
      <c r="G95" s="113"/>
      <c r="H95" s="113"/>
      <c r="I95" s="113"/>
      <c r="J95" s="113"/>
      <c r="K95" s="113"/>
      <c r="L95" s="113"/>
      <c r="M95" s="113"/>
    </row>
    <row r="96" spans="1:37" ht="15.75" customHeight="1">
      <c r="A96" s="106"/>
      <c r="B96" s="106"/>
      <c r="C96" s="107"/>
      <c r="D96" s="113"/>
      <c r="E96" s="113"/>
      <c r="F96" s="113"/>
      <c r="G96" s="113"/>
      <c r="H96" s="113"/>
      <c r="I96" s="113"/>
      <c r="J96" s="113"/>
      <c r="K96" s="113"/>
      <c r="L96" s="113"/>
      <c r="M96" s="113"/>
    </row>
    <row r="97" spans="1:38" ht="15.75" customHeight="1">
      <c r="A97" s="106"/>
      <c r="B97" s="106"/>
      <c r="C97" s="107"/>
      <c r="D97" s="113"/>
      <c r="E97" s="113"/>
      <c r="F97" s="113"/>
      <c r="G97" s="113"/>
      <c r="H97" s="113"/>
      <c r="I97" s="113"/>
      <c r="J97" s="113"/>
      <c r="K97" s="113"/>
      <c r="L97" s="113"/>
      <c r="M97" s="113"/>
    </row>
    <row r="98" spans="1:38" ht="15.75" customHeight="1">
      <c r="A98" s="106"/>
      <c r="B98" s="106"/>
      <c r="C98" s="107"/>
      <c r="D98" s="113"/>
      <c r="E98" s="113"/>
      <c r="F98" s="113"/>
      <c r="G98" s="113"/>
      <c r="H98" s="113"/>
      <c r="I98" s="113"/>
      <c r="J98" s="113"/>
      <c r="K98" s="113"/>
      <c r="L98" s="113"/>
      <c r="M98" s="113"/>
    </row>
    <row r="99" spans="1:38" ht="15.75" customHeight="1">
      <c r="A99" s="106"/>
      <c r="B99" s="106"/>
      <c r="C99" s="107"/>
      <c r="D99" s="113"/>
      <c r="E99" s="113"/>
      <c r="F99" s="113"/>
      <c r="G99" s="113"/>
      <c r="H99" s="113"/>
      <c r="I99" s="113"/>
      <c r="J99" s="113"/>
      <c r="K99" s="113"/>
      <c r="L99" s="113"/>
      <c r="M99" s="113"/>
    </row>
    <row r="100" spans="1:38" ht="15.75" customHeight="1">
      <c r="A100" s="106"/>
      <c r="B100" s="106"/>
      <c r="C100" s="107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</row>
    <row r="101" spans="1:38" ht="15.75" customHeight="1">
      <c r="A101" s="106"/>
      <c r="B101" s="106"/>
      <c r="C101" s="107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</row>
    <row r="102" spans="1:38" ht="15.75" customHeight="1">
      <c r="A102" s="106"/>
      <c r="B102" s="106"/>
      <c r="C102" s="107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</row>
    <row r="103" spans="1:38" ht="15.75" customHeight="1">
      <c r="A103" s="106"/>
      <c r="B103" s="106"/>
      <c r="C103" s="107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</row>
    <row r="104" spans="1:38" ht="15.75" customHeight="1">
      <c r="A104" s="114" t="s">
        <v>33</v>
      </c>
      <c r="B104" s="106"/>
      <c r="C104" s="107"/>
      <c r="D104" s="113"/>
      <c r="E104" s="112"/>
      <c r="F104" s="112">
        <f>SUMIF($Q$80:$Q$103, 1,$F$80:$F$103)</f>
        <v>0</v>
      </c>
      <c r="G104" s="112"/>
      <c r="H104" s="112">
        <f>SUMIF($Q$80:$Q$103, 1,$H$80:$H$103)</f>
        <v>0</v>
      </c>
      <c r="I104" s="112"/>
      <c r="J104" s="112">
        <f>SUMIF($Q$80:$Q$103, 1,$J$80:$J$103)</f>
        <v>0</v>
      </c>
      <c r="K104" s="112"/>
      <c r="L104" s="112">
        <f>F104+H104+J104</f>
        <v>0</v>
      </c>
      <c r="M104" s="113"/>
      <c r="R104" s="5">
        <f>SUM($R$80:$R$103)</f>
        <v>0</v>
      </c>
      <c r="S104" s="5">
        <f>SUM($S$80:$S$103)</f>
        <v>0</v>
      </c>
      <c r="T104" s="5">
        <f>SUM($T$80:$T$103)</f>
        <v>0</v>
      </c>
      <c r="U104" s="5">
        <f>SUM($U$80:$U$103)</f>
        <v>0</v>
      </c>
      <c r="V104" s="5">
        <f>SUM($V$80:$V$103)</f>
        <v>0</v>
      </c>
      <c r="W104" s="5">
        <f>SUM($W$80:$W$103)</f>
        <v>0</v>
      </c>
      <c r="X104" s="5">
        <f>SUM($X$80:$X$103)</f>
        <v>0</v>
      </c>
      <c r="Y104" s="5">
        <f>SUM($Y$80:$Y$103)</f>
        <v>0</v>
      </c>
      <c r="Z104" s="5">
        <f>SUM($Z$80:$Z$103)</f>
        <v>0</v>
      </c>
      <c r="AA104" s="5">
        <f>SUM($AA$80:$AA$103)</f>
        <v>0</v>
      </c>
      <c r="AB104" s="5">
        <f>SUM($AB$80:$AB$103)</f>
        <v>0</v>
      </c>
      <c r="AC104" s="5">
        <f>SUM($AC$80:$AC$103)</f>
        <v>0</v>
      </c>
      <c r="AD104" s="5">
        <f>SUM($AD$80:$AD$103)</f>
        <v>0</v>
      </c>
      <c r="AE104" s="5">
        <f>SUM($AE$80:$AE$103)</f>
        <v>0</v>
      </c>
      <c r="AF104" s="5">
        <f>SUM($AF$80:$AF$103)</f>
        <v>0</v>
      </c>
      <c r="AG104" s="5">
        <f>SUM($AG$80:$AG$103)</f>
        <v>0</v>
      </c>
      <c r="AH104" s="5">
        <f>SUM($AH$80:$AH$103)</f>
        <v>0</v>
      </c>
      <c r="AI104" s="5">
        <f>SUM($AI$80:$AI$103)</f>
        <v>0</v>
      </c>
      <c r="AJ104" s="5">
        <f>SUM($AJ$80:$AJ$103)</f>
        <v>0</v>
      </c>
      <c r="AK104" s="5">
        <f>SUM($AK$80:$AK$103)</f>
        <v>0</v>
      </c>
      <c r="AL104" s="5">
        <f>SUM($AL$80:$AL$103)</f>
        <v>0</v>
      </c>
    </row>
    <row r="105" spans="1:38" customFormat="1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38" ht="15.75" customHeight="1"/>
    <row r="107" spans="1:38" ht="15.75" customHeight="1"/>
    <row r="108" spans="1:38" ht="15.75" customHeight="1"/>
    <row r="109" spans="1:38" ht="15.75" customHeight="1"/>
    <row r="110" spans="1:38" ht="15.75" customHeight="1"/>
    <row r="111" spans="1:38" ht="15.75" customHeight="1"/>
    <row r="112" spans="1:38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</sheetData>
  <mergeCells count="15">
    <mergeCell ref="A5:M5"/>
    <mergeCell ref="A30:M30"/>
    <mergeCell ref="A55:M55"/>
    <mergeCell ref="A80:M80"/>
    <mergeCell ref="A1:M1"/>
    <mergeCell ref="A2:M2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honeticPr fontId="2" type="noConversion"/>
  <pageMargins left="0.91140182280364557" right="0" top="0.34720069440138879" bottom="0.1388888888888889" header="0.3" footer="0.1388888888888889"/>
  <pageSetup paperSize="9" orientation="landscape" verticalDpi="0" r:id="rId1"/>
  <rowBreaks count="4" manualBreakCount="4">
    <brk id="29" max="12" man="1"/>
    <brk id="54" max="12" man="1"/>
    <brk id="79" max="12" man="1"/>
    <brk id="10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5</vt:i4>
      </vt:variant>
    </vt:vector>
  </HeadingPairs>
  <TitlesOfParts>
    <vt:vector size="12" baseType="lpstr">
      <vt:lpstr>갑지</vt:lpstr>
      <vt:lpstr>원가계산서</vt:lpstr>
      <vt:lpstr>집계표</vt:lpstr>
      <vt:lpstr>내역서</vt:lpstr>
      <vt:lpstr>Sheet1</vt:lpstr>
      <vt:lpstr>Sheet2</vt:lpstr>
      <vt:lpstr>Sheet3</vt:lpstr>
      <vt:lpstr>내역서!Print_Area</vt:lpstr>
      <vt:lpstr>원가계산서!Print_Area</vt:lpstr>
      <vt:lpstr>집계표!Print_Area</vt:lpstr>
      <vt:lpstr>내역서!Print_Titles</vt:lpstr>
      <vt:lpstr>집계표!Print_Titles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Owner</cp:lastModifiedBy>
  <cp:lastPrinted>2019-07-04T05:43:57Z</cp:lastPrinted>
  <dcterms:created xsi:type="dcterms:W3CDTF">2019-04-27T02:40:56Z</dcterms:created>
  <dcterms:modified xsi:type="dcterms:W3CDTF">2019-07-04T07:19:10Z</dcterms:modified>
</cp:coreProperties>
</file>