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8920" windowHeight="15840" activeTab="2"/>
  </bookViews>
  <sheets>
    <sheet name="원가계산서" sheetId="11" r:id="rId1"/>
    <sheet name="집계표" sheetId="10" r:id="rId2"/>
    <sheet name="내역서" sheetId="9" r:id="rId3"/>
    <sheet name="Sheet1" sheetId="1" r:id="rId4"/>
  </sheets>
  <definedNames>
    <definedName name="_xlnm.Print_Area" localSheetId="2">내역서!$A$1:$M$340</definedName>
    <definedName name="_xlnm.Print_Area" localSheetId="0">원가계산서!$A$1:$F$31</definedName>
    <definedName name="_xlnm.Print_Area" localSheetId="1">집계표!$A$1:$M$52</definedName>
    <definedName name="_xlnm.Print_Titles" localSheetId="2">내역서!$1:$4</definedName>
    <definedName name="_xlnm.Print_Titles" localSheetId="0">원가계산서!$1:$4</definedName>
    <definedName name="_xlnm.Print_Titles" localSheetId="1">집계표!$1:$4</definedName>
  </definedName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30" i="11"/>
  <c r="D27"/>
  <c r="D26"/>
  <c r="D23"/>
  <c r="D22"/>
  <c r="D21"/>
  <c r="D20"/>
  <c r="D19"/>
  <c r="D18"/>
  <c r="D17"/>
  <c r="D16"/>
  <c r="D15"/>
  <c r="D14"/>
  <c r="D13"/>
  <c r="D10"/>
  <c r="I7"/>
  <c r="I6"/>
  <c r="AL41" i="10"/>
  <c r="I40"/>
  <c r="J40" s="1"/>
  <c r="AL40"/>
  <c r="AL39"/>
  <c r="AL38"/>
  <c r="AL37"/>
  <c r="AL36"/>
  <c r="AL35"/>
  <c r="AL34"/>
  <c r="AL33"/>
  <c r="AL32"/>
  <c r="AL31"/>
  <c r="AL30"/>
  <c r="AL52" s="1"/>
  <c r="AL5" s="1"/>
  <c r="AL28" s="1"/>
  <c r="AL6"/>
  <c r="H340" i="9"/>
  <c r="G6" i="10" s="1"/>
  <c r="H6" s="1"/>
  <c r="J340" i="9"/>
  <c r="I6" i="10" s="1"/>
  <c r="AL340" i="9"/>
  <c r="K319"/>
  <c r="O319"/>
  <c r="R319"/>
  <c r="S319"/>
  <c r="T319"/>
  <c r="U319"/>
  <c r="V319"/>
  <c r="V340" s="1"/>
  <c r="V6" i="10" s="1"/>
  <c r="W319" i="9"/>
  <c r="W340" s="1"/>
  <c r="W6" i="10" s="1"/>
  <c r="Y319" i="9"/>
  <c r="Z319"/>
  <c r="AA319"/>
  <c r="AB319"/>
  <c r="AC319"/>
  <c r="AD319"/>
  <c r="AE319"/>
  <c r="AF319"/>
  <c r="AG319"/>
  <c r="AH319"/>
  <c r="AI319"/>
  <c r="AJ319"/>
  <c r="AK319"/>
  <c r="K318"/>
  <c r="O318"/>
  <c r="R318"/>
  <c r="S318"/>
  <c r="T318"/>
  <c r="T340" s="1"/>
  <c r="T6" i="10" s="1"/>
  <c r="U318" i="9"/>
  <c r="U340" s="1"/>
  <c r="U6" i="10" s="1"/>
  <c r="V318" i="9"/>
  <c r="W318"/>
  <c r="Y318"/>
  <c r="Y340" s="1"/>
  <c r="Y6" i="10" s="1"/>
  <c r="Z318" i="9"/>
  <c r="Z340" s="1"/>
  <c r="Z6" i="10" s="1"/>
  <c r="AA318" i="9"/>
  <c r="AB318"/>
  <c r="AC318"/>
  <c r="AD318"/>
  <c r="AD340" s="1"/>
  <c r="AD6" i="10" s="1"/>
  <c r="AE318" i="9"/>
  <c r="AF318"/>
  <c r="AG318"/>
  <c r="AG340" s="1"/>
  <c r="AG6" i="10" s="1"/>
  <c r="AH318" i="9"/>
  <c r="AH340" s="1"/>
  <c r="AH6" i="10" s="1"/>
  <c r="AI318" i="9"/>
  <c r="AJ318"/>
  <c r="AK318"/>
  <c r="AK340" s="1"/>
  <c r="AK6" i="10" s="1"/>
  <c r="F316" i="9"/>
  <c r="E41" i="10" s="1"/>
  <c r="F41" s="1"/>
  <c r="H316" i="9"/>
  <c r="G41" i="10" s="1"/>
  <c r="H41" s="1"/>
  <c r="J316" i="9"/>
  <c r="L316" s="1"/>
  <c r="AL316"/>
  <c r="L310"/>
  <c r="R310"/>
  <c r="K310"/>
  <c r="O310"/>
  <c r="S310"/>
  <c r="T310"/>
  <c r="U310"/>
  <c r="V310"/>
  <c r="W310"/>
  <c r="X310"/>
  <c r="Y310"/>
  <c r="Z310"/>
  <c r="AA310"/>
  <c r="AB310"/>
  <c r="AC310"/>
  <c r="AD310"/>
  <c r="AE310"/>
  <c r="AF310"/>
  <c r="AG310"/>
  <c r="AH310"/>
  <c r="AI310"/>
  <c r="AJ310"/>
  <c r="AK310"/>
  <c r="L309"/>
  <c r="R309"/>
  <c r="K309"/>
  <c r="O309"/>
  <c r="S309"/>
  <c r="T309"/>
  <c r="U309"/>
  <c r="V309"/>
  <c r="W309"/>
  <c r="X309"/>
  <c r="Y309"/>
  <c r="Z309"/>
  <c r="AA309"/>
  <c r="AB309"/>
  <c r="AC309"/>
  <c r="AD309"/>
  <c r="AE309"/>
  <c r="AF309"/>
  <c r="AG309"/>
  <c r="AH309"/>
  <c r="AI309"/>
  <c r="AJ309"/>
  <c r="AK309"/>
  <c r="R308"/>
  <c r="K308"/>
  <c r="O308"/>
  <c r="S308"/>
  <c r="T308"/>
  <c r="U308"/>
  <c r="V308"/>
  <c r="W308"/>
  <c r="X308"/>
  <c r="Y308"/>
  <c r="Z308"/>
  <c r="AA308"/>
  <c r="AB308"/>
  <c r="AC308"/>
  <c r="AD308"/>
  <c r="AE308"/>
  <c r="AF308"/>
  <c r="AG308"/>
  <c r="AH308"/>
  <c r="AI308"/>
  <c r="AJ308"/>
  <c r="AK308"/>
  <c r="L307"/>
  <c r="R307"/>
  <c r="K307"/>
  <c r="O307"/>
  <c r="S307"/>
  <c r="T307"/>
  <c r="U307"/>
  <c r="V307"/>
  <c r="W307"/>
  <c r="X307"/>
  <c r="Y307"/>
  <c r="Z307"/>
  <c r="AA307"/>
  <c r="AB307"/>
  <c r="AC307"/>
  <c r="AD307"/>
  <c r="AE307"/>
  <c r="AF307"/>
  <c r="AG307"/>
  <c r="AH307"/>
  <c r="AI307"/>
  <c r="AJ307"/>
  <c r="AK307"/>
  <c r="R306"/>
  <c r="K306"/>
  <c r="O306"/>
  <c r="S306"/>
  <c r="T306"/>
  <c r="U306"/>
  <c r="V306"/>
  <c r="W306"/>
  <c r="X306"/>
  <c r="Y306"/>
  <c r="Z306"/>
  <c r="AA306"/>
  <c r="AB306"/>
  <c r="AC306"/>
  <c r="AD306"/>
  <c r="AE306"/>
  <c r="AF306"/>
  <c r="AG306"/>
  <c r="AH306"/>
  <c r="AI306"/>
  <c r="AJ306"/>
  <c r="AK306"/>
  <c r="R305"/>
  <c r="K305"/>
  <c r="L305"/>
  <c r="O305"/>
  <c r="S305"/>
  <c r="T305"/>
  <c r="U305"/>
  <c r="V305"/>
  <c r="W305"/>
  <c r="X305"/>
  <c r="Y305"/>
  <c r="Z305"/>
  <c r="AA305"/>
  <c r="AB305"/>
  <c r="AC305"/>
  <c r="AD305"/>
  <c r="AE305"/>
  <c r="AF305"/>
  <c r="AG305"/>
  <c r="AH305"/>
  <c r="AI305"/>
  <c r="AJ305"/>
  <c r="AK305"/>
  <c r="R304"/>
  <c r="K304"/>
  <c r="O304"/>
  <c r="S304"/>
  <c r="T304"/>
  <c r="U304"/>
  <c r="V304"/>
  <c r="W304"/>
  <c r="X304"/>
  <c r="Y304"/>
  <c r="Z304"/>
  <c r="AA304"/>
  <c r="AB304"/>
  <c r="AC304"/>
  <c r="AD304"/>
  <c r="AE304"/>
  <c r="AF304"/>
  <c r="AG304"/>
  <c r="AH304"/>
  <c r="AI304"/>
  <c r="AJ304"/>
  <c r="AK304"/>
  <c r="R303"/>
  <c r="K303"/>
  <c r="L303"/>
  <c r="O303"/>
  <c r="S303"/>
  <c r="T303"/>
  <c r="U303"/>
  <c r="V303"/>
  <c r="W303"/>
  <c r="X303"/>
  <c r="Y303"/>
  <c r="Z303"/>
  <c r="AA303"/>
  <c r="AB303"/>
  <c r="AC303"/>
  <c r="AD303"/>
  <c r="AE303"/>
  <c r="AF303"/>
  <c r="AG303"/>
  <c r="AH303"/>
  <c r="AI303"/>
  <c r="AJ303"/>
  <c r="AK303"/>
  <c r="R302"/>
  <c r="K302"/>
  <c r="L302"/>
  <c r="O302"/>
  <c r="S302"/>
  <c r="T302"/>
  <c r="U302"/>
  <c r="V302"/>
  <c r="W302"/>
  <c r="X302"/>
  <c r="Y302"/>
  <c r="Z302"/>
  <c r="AA302"/>
  <c r="AB302"/>
  <c r="AC302"/>
  <c r="AD302"/>
  <c r="AE302"/>
  <c r="AF302"/>
  <c r="AG302"/>
  <c r="AH302"/>
  <c r="AI302"/>
  <c r="AJ302"/>
  <c r="AK302"/>
  <c r="R301"/>
  <c r="K301"/>
  <c r="O301"/>
  <c r="S301"/>
  <c r="T301"/>
  <c r="U301"/>
  <c r="V301"/>
  <c r="W301"/>
  <c r="X301"/>
  <c r="Y301"/>
  <c r="Z301"/>
  <c r="AA301"/>
  <c r="AB301"/>
  <c r="AC301"/>
  <c r="AD301"/>
  <c r="AE301"/>
  <c r="AF301"/>
  <c r="AG301"/>
  <c r="AH301"/>
  <c r="AI301"/>
  <c r="AJ301"/>
  <c r="AK301"/>
  <c r="R300"/>
  <c r="K300"/>
  <c r="L300"/>
  <c r="O300"/>
  <c r="S300"/>
  <c r="T300"/>
  <c r="U300"/>
  <c r="V300"/>
  <c r="W300"/>
  <c r="X300"/>
  <c r="Y300"/>
  <c r="Z300"/>
  <c r="AA300"/>
  <c r="AB300"/>
  <c r="AC300"/>
  <c r="AD300"/>
  <c r="AE300"/>
  <c r="AF300"/>
  <c r="AG300"/>
  <c r="AH300"/>
  <c r="AI300"/>
  <c r="AJ300"/>
  <c r="AK300"/>
  <c r="K299"/>
  <c r="L299"/>
  <c r="O299"/>
  <c r="R298"/>
  <c r="K298"/>
  <c r="L298"/>
  <c r="O298"/>
  <c r="S298"/>
  <c r="T298"/>
  <c r="U298"/>
  <c r="V298"/>
  <c r="W298"/>
  <c r="X298"/>
  <c r="Y298"/>
  <c r="Z298"/>
  <c r="AA298"/>
  <c r="AB298"/>
  <c r="AC298"/>
  <c r="AD298"/>
  <c r="AE298"/>
  <c r="AF298"/>
  <c r="AG298"/>
  <c r="AH298"/>
  <c r="AI298"/>
  <c r="AJ298"/>
  <c r="AK298"/>
  <c r="R297"/>
  <c r="K297"/>
  <c r="L297"/>
  <c r="O297"/>
  <c r="S297"/>
  <c r="T297"/>
  <c r="U297"/>
  <c r="V297"/>
  <c r="W297"/>
  <c r="X297"/>
  <c r="Y297"/>
  <c r="Z297"/>
  <c r="AA297"/>
  <c r="AB297"/>
  <c r="AC297"/>
  <c r="AD297"/>
  <c r="AE297"/>
  <c r="AF297"/>
  <c r="AG297"/>
  <c r="AH297"/>
  <c r="AI297"/>
  <c r="AJ297"/>
  <c r="AK297"/>
  <c r="R296"/>
  <c r="K296"/>
  <c r="O296"/>
  <c r="S296"/>
  <c r="T296"/>
  <c r="U296"/>
  <c r="V296"/>
  <c r="W296"/>
  <c r="X296"/>
  <c r="Y296"/>
  <c r="Z296"/>
  <c r="AA296"/>
  <c r="AB296"/>
  <c r="AC296"/>
  <c r="AD296"/>
  <c r="AE296"/>
  <c r="AF296"/>
  <c r="AG296"/>
  <c r="AH296"/>
  <c r="AI296"/>
  <c r="AJ296"/>
  <c r="AK296"/>
  <c r="K295"/>
  <c r="L295"/>
  <c r="O295"/>
  <c r="R295"/>
  <c r="S295"/>
  <c r="T295"/>
  <c r="U295"/>
  <c r="V295"/>
  <c r="W295"/>
  <c r="X295"/>
  <c r="Y295"/>
  <c r="Z295"/>
  <c r="AA295"/>
  <c r="AB295"/>
  <c r="AC295"/>
  <c r="AD295"/>
  <c r="AE295"/>
  <c r="AF295"/>
  <c r="AG295"/>
  <c r="AH295"/>
  <c r="AI295"/>
  <c r="AJ295"/>
  <c r="AK295"/>
  <c r="L294"/>
  <c r="R294"/>
  <c r="K294"/>
  <c r="O294"/>
  <c r="S294"/>
  <c r="T294"/>
  <c r="U294"/>
  <c r="V294"/>
  <c r="W294"/>
  <c r="X294"/>
  <c r="Y294"/>
  <c r="Z294"/>
  <c r="AA294"/>
  <c r="AB294"/>
  <c r="AC294"/>
  <c r="AD294"/>
  <c r="AE294"/>
  <c r="AF294"/>
  <c r="AG294"/>
  <c r="AH294"/>
  <c r="AI294"/>
  <c r="AJ294"/>
  <c r="AK294"/>
  <c r="R293"/>
  <c r="K293"/>
  <c r="L293"/>
  <c r="O293"/>
  <c r="S293"/>
  <c r="T293"/>
  <c r="U293"/>
  <c r="V293"/>
  <c r="W293"/>
  <c r="X293"/>
  <c r="Y293"/>
  <c r="Z293"/>
  <c r="AA293"/>
  <c r="AB293"/>
  <c r="AC293"/>
  <c r="AD293"/>
  <c r="AE293"/>
  <c r="AF293"/>
  <c r="AG293"/>
  <c r="AH293"/>
  <c r="AI293"/>
  <c r="AJ293"/>
  <c r="AK293"/>
  <c r="R292"/>
  <c r="K292"/>
  <c r="O292"/>
  <c r="S292"/>
  <c r="T292"/>
  <c r="U292"/>
  <c r="V292"/>
  <c r="W292"/>
  <c r="X292"/>
  <c r="Y292"/>
  <c r="Z292"/>
  <c r="AA292"/>
  <c r="AB292"/>
  <c r="AC292"/>
  <c r="AD292"/>
  <c r="AE292"/>
  <c r="AF292"/>
  <c r="AG292"/>
  <c r="AH292"/>
  <c r="AI292"/>
  <c r="AJ292"/>
  <c r="AK292"/>
  <c r="L291"/>
  <c r="R291"/>
  <c r="K291"/>
  <c r="O291"/>
  <c r="S291"/>
  <c r="T291"/>
  <c r="U291"/>
  <c r="V291"/>
  <c r="W291"/>
  <c r="X291"/>
  <c r="Y291"/>
  <c r="Z291"/>
  <c r="AA291"/>
  <c r="AB291"/>
  <c r="AC291"/>
  <c r="AD291"/>
  <c r="AE291"/>
  <c r="AF291"/>
  <c r="AG291"/>
  <c r="AH291"/>
  <c r="AI291"/>
  <c r="AJ291"/>
  <c r="AK291"/>
  <c r="R290"/>
  <c r="K290"/>
  <c r="L290"/>
  <c r="O290"/>
  <c r="S290"/>
  <c r="T290"/>
  <c r="U290"/>
  <c r="V290"/>
  <c r="W290"/>
  <c r="X290"/>
  <c r="Y290"/>
  <c r="Z290"/>
  <c r="AA290"/>
  <c r="AB290"/>
  <c r="AC290"/>
  <c r="AD290"/>
  <c r="AE290"/>
  <c r="AF290"/>
  <c r="AG290"/>
  <c r="AH290"/>
  <c r="AI290"/>
  <c r="AJ290"/>
  <c r="AK290"/>
  <c r="L289"/>
  <c r="R289"/>
  <c r="K289"/>
  <c r="O289"/>
  <c r="S289"/>
  <c r="T289"/>
  <c r="U289"/>
  <c r="V289"/>
  <c r="W289"/>
  <c r="X289"/>
  <c r="Y289"/>
  <c r="Z289"/>
  <c r="AA289"/>
  <c r="AB289"/>
  <c r="AC289"/>
  <c r="AD289"/>
  <c r="AE289"/>
  <c r="AF289"/>
  <c r="AG289"/>
  <c r="AH289"/>
  <c r="AI289"/>
  <c r="AJ289"/>
  <c r="AK289"/>
  <c r="L288"/>
  <c r="K288"/>
  <c r="O288"/>
  <c r="R288"/>
  <c r="S288"/>
  <c r="T288"/>
  <c r="U288"/>
  <c r="V288"/>
  <c r="W288"/>
  <c r="X288"/>
  <c r="Y288"/>
  <c r="Z288"/>
  <c r="AA288"/>
  <c r="AB288"/>
  <c r="AC288"/>
  <c r="AD288"/>
  <c r="AE288"/>
  <c r="AF288"/>
  <c r="AG288"/>
  <c r="AH288"/>
  <c r="AI288"/>
  <c r="AJ288"/>
  <c r="AK288"/>
  <c r="L287"/>
  <c r="R287"/>
  <c r="K287"/>
  <c r="O287"/>
  <c r="S287"/>
  <c r="T287"/>
  <c r="U287"/>
  <c r="V287"/>
  <c r="W287"/>
  <c r="X287"/>
  <c r="Y287"/>
  <c r="Z287"/>
  <c r="AA287"/>
  <c r="AB287"/>
  <c r="AC287"/>
  <c r="AD287"/>
  <c r="AE287"/>
  <c r="AF287"/>
  <c r="AG287"/>
  <c r="AH287"/>
  <c r="AI287"/>
  <c r="AJ287"/>
  <c r="AK287"/>
  <c r="L286"/>
  <c r="R286"/>
  <c r="K286"/>
  <c r="O286"/>
  <c r="S286"/>
  <c r="T286"/>
  <c r="U286"/>
  <c r="V286"/>
  <c r="W286"/>
  <c r="X286"/>
  <c r="Y286"/>
  <c r="Z286"/>
  <c r="AA286"/>
  <c r="AB286"/>
  <c r="AC286"/>
  <c r="AD286"/>
  <c r="AE286"/>
  <c r="AF286"/>
  <c r="AG286"/>
  <c r="AH286"/>
  <c r="AI286"/>
  <c r="AJ286"/>
  <c r="AK286"/>
  <c r="L285"/>
  <c r="K285"/>
  <c r="O285"/>
  <c r="R285"/>
  <c r="S285"/>
  <c r="T285"/>
  <c r="U285"/>
  <c r="V285"/>
  <c r="W285"/>
  <c r="X285"/>
  <c r="Y285"/>
  <c r="Z285"/>
  <c r="AA285"/>
  <c r="AB285"/>
  <c r="AC285"/>
  <c r="AD285"/>
  <c r="AE285"/>
  <c r="AF285"/>
  <c r="AG285"/>
  <c r="AH285"/>
  <c r="AI285"/>
  <c r="AJ285"/>
  <c r="AK285"/>
  <c r="L284"/>
  <c r="K284"/>
  <c r="O284"/>
  <c r="R284"/>
  <c r="S284"/>
  <c r="T284"/>
  <c r="U284"/>
  <c r="V284"/>
  <c r="W284"/>
  <c r="X284"/>
  <c r="Y284"/>
  <c r="Z284"/>
  <c r="AA284"/>
  <c r="AB284"/>
  <c r="AC284"/>
  <c r="AD284"/>
  <c r="AE284"/>
  <c r="AF284"/>
  <c r="AG284"/>
  <c r="AH284"/>
  <c r="AI284"/>
  <c r="AJ284"/>
  <c r="AK284"/>
  <c r="L283"/>
  <c r="R283"/>
  <c r="K283"/>
  <c r="O283"/>
  <c r="S283"/>
  <c r="T283"/>
  <c r="U283"/>
  <c r="V283"/>
  <c r="W283"/>
  <c r="X283"/>
  <c r="Y283"/>
  <c r="Z283"/>
  <c r="AA283"/>
  <c r="AB283"/>
  <c r="AC283"/>
  <c r="AD283"/>
  <c r="AE283"/>
  <c r="AF283"/>
  <c r="AG283"/>
  <c r="AH283"/>
  <c r="AI283"/>
  <c r="AJ283"/>
  <c r="AK283"/>
  <c r="L282"/>
  <c r="R282"/>
  <c r="K282"/>
  <c r="O282"/>
  <c r="S282"/>
  <c r="T282"/>
  <c r="U282"/>
  <c r="V282"/>
  <c r="W282"/>
  <c r="X282"/>
  <c r="Y282"/>
  <c r="Z282"/>
  <c r="AA282"/>
  <c r="AB282"/>
  <c r="AC282"/>
  <c r="AD282"/>
  <c r="AE282"/>
  <c r="AF282"/>
  <c r="AG282"/>
  <c r="AH282"/>
  <c r="AI282"/>
  <c r="AJ282"/>
  <c r="AK282"/>
  <c r="K281"/>
  <c r="L281"/>
  <c r="O281"/>
  <c r="R281"/>
  <c r="S281"/>
  <c r="T281"/>
  <c r="U281"/>
  <c r="V281"/>
  <c r="W281"/>
  <c r="X281"/>
  <c r="Y281"/>
  <c r="Z281"/>
  <c r="AA281"/>
  <c r="AB281"/>
  <c r="AC281"/>
  <c r="AD281"/>
  <c r="AE281"/>
  <c r="AF281"/>
  <c r="AG281"/>
  <c r="AH281"/>
  <c r="AI281"/>
  <c r="AJ281"/>
  <c r="AK281"/>
  <c r="K280"/>
  <c r="L280"/>
  <c r="O280"/>
  <c r="R280"/>
  <c r="S280"/>
  <c r="T280"/>
  <c r="U280"/>
  <c r="V280"/>
  <c r="W280"/>
  <c r="X280"/>
  <c r="Y280"/>
  <c r="Z280"/>
  <c r="AA280"/>
  <c r="AB280"/>
  <c r="AC280"/>
  <c r="AD280"/>
  <c r="AE280"/>
  <c r="AF280"/>
  <c r="AG280"/>
  <c r="AH280"/>
  <c r="AI280"/>
  <c r="AJ280"/>
  <c r="AK280"/>
  <c r="L279"/>
  <c r="R279"/>
  <c r="K279"/>
  <c r="O279"/>
  <c r="S279"/>
  <c r="T279"/>
  <c r="U279"/>
  <c r="V279"/>
  <c r="W279"/>
  <c r="X279"/>
  <c r="Y279"/>
  <c r="Z279"/>
  <c r="AA279"/>
  <c r="AB279"/>
  <c r="AC279"/>
  <c r="AD279"/>
  <c r="AE279"/>
  <c r="AF279"/>
  <c r="AG279"/>
  <c r="AH279"/>
  <c r="AI279"/>
  <c r="AJ279"/>
  <c r="AK279"/>
  <c r="L278"/>
  <c r="R278"/>
  <c r="K278"/>
  <c r="O278"/>
  <c r="S278"/>
  <c r="T278"/>
  <c r="U278"/>
  <c r="V278"/>
  <c r="W278"/>
  <c r="X278"/>
  <c r="Y278"/>
  <c r="Z278"/>
  <c r="AA278"/>
  <c r="AB278"/>
  <c r="AC278"/>
  <c r="AD278"/>
  <c r="AE278"/>
  <c r="AF278"/>
  <c r="AG278"/>
  <c r="AH278"/>
  <c r="AI278"/>
  <c r="AJ278"/>
  <c r="AK278"/>
  <c r="R277"/>
  <c r="K277"/>
  <c r="O277"/>
  <c r="S277"/>
  <c r="T277"/>
  <c r="U277"/>
  <c r="V277"/>
  <c r="W277"/>
  <c r="X277"/>
  <c r="Y277"/>
  <c r="Z277"/>
  <c r="AA277"/>
  <c r="AB277"/>
  <c r="AC277"/>
  <c r="AD277"/>
  <c r="AE277"/>
  <c r="AF277"/>
  <c r="AG277"/>
  <c r="AH277"/>
  <c r="AI277"/>
  <c r="AJ277"/>
  <c r="AK277"/>
  <c r="L276"/>
  <c r="R276"/>
  <c r="K276"/>
  <c r="O276"/>
  <c r="S276"/>
  <c r="T276"/>
  <c r="U276"/>
  <c r="V276"/>
  <c r="W276"/>
  <c r="X276"/>
  <c r="Y276"/>
  <c r="Z276"/>
  <c r="AA276"/>
  <c r="AB276"/>
  <c r="AC276"/>
  <c r="AD276"/>
  <c r="AE276"/>
  <c r="AF276"/>
  <c r="AG276"/>
  <c r="AH276"/>
  <c r="AI276"/>
  <c r="AJ276"/>
  <c r="AK276"/>
  <c r="L275"/>
  <c r="R275"/>
  <c r="K275"/>
  <c r="O275"/>
  <c r="S275"/>
  <c r="T275"/>
  <c r="U275"/>
  <c r="V275"/>
  <c r="W275"/>
  <c r="X275"/>
  <c r="Y275"/>
  <c r="Z275"/>
  <c r="AA275"/>
  <c r="AB275"/>
  <c r="AC275"/>
  <c r="AD275"/>
  <c r="AE275"/>
  <c r="AF275"/>
  <c r="AG275"/>
  <c r="AH275"/>
  <c r="AI275"/>
  <c r="AJ275"/>
  <c r="AK275"/>
  <c r="L274"/>
  <c r="R274"/>
  <c r="K274"/>
  <c r="O274"/>
  <c r="S274"/>
  <c r="T274"/>
  <c r="U274"/>
  <c r="V274"/>
  <c r="W274"/>
  <c r="X274"/>
  <c r="Y274"/>
  <c r="Z274"/>
  <c r="AA274"/>
  <c r="AB274"/>
  <c r="AC274"/>
  <c r="AD274"/>
  <c r="AE274"/>
  <c r="AF274"/>
  <c r="AG274"/>
  <c r="AH274"/>
  <c r="AI274"/>
  <c r="AJ274"/>
  <c r="AK274"/>
  <c r="K273"/>
  <c r="L273"/>
  <c r="O273"/>
  <c r="R273"/>
  <c r="S273"/>
  <c r="T273"/>
  <c r="U273"/>
  <c r="V273"/>
  <c r="V316" s="1"/>
  <c r="V41" i="10" s="1"/>
  <c r="W273" i="9"/>
  <c r="X273"/>
  <c r="Y273"/>
  <c r="Z273"/>
  <c r="Z316" s="1"/>
  <c r="Z41" i="10" s="1"/>
  <c r="AA273" i="9"/>
  <c r="AB273"/>
  <c r="AC273"/>
  <c r="AD273"/>
  <c r="AD316" s="1"/>
  <c r="AD41" i="10" s="1"/>
  <c r="AE273" i="9"/>
  <c r="AF273"/>
  <c r="AG273"/>
  <c r="AH273"/>
  <c r="AH316" s="1"/>
  <c r="AH41" i="10" s="1"/>
  <c r="AI273" i="9"/>
  <c r="AJ273"/>
  <c r="AK273"/>
  <c r="K272"/>
  <c r="L272"/>
  <c r="O272"/>
  <c r="R272"/>
  <c r="S272"/>
  <c r="T272"/>
  <c r="U272"/>
  <c r="V272"/>
  <c r="W272"/>
  <c r="X272"/>
  <c r="Y272"/>
  <c r="Z272"/>
  <c r="AA272"/>
  <c r="AB272"/>
  <c r="AC272"/>
  <c r="AD272"/>
  <c r="AE272"/>
  <c r="AF272"/>
  <c r="AG272"/>
  <c r="AH272"/>
  <c r="AI272"/>
  <c r="AJ272"/>
  <c r="AK272"/>
  <c r="L271"/>
  <c r="R271"/>
  <c r="R316" s="1"/>
  <c r="R41" i="10" s="1"/>
  <c r="K271" i="9"/>
  <c r="O271"/>
  <c r="S271"/>
  <c r="S316" s="1"/>
  <c r="S41" i="10" s="1"/>
  <c r="T271" i="9"/>
  <c r="T316" s="1"/>
  <c r="T41" i="10" s="1"/>
  <c r="U271" i="9"/>
  <c r="U316" s="1"/>
  <c r="U41" i="10" s="1"/>
  <c r="V271" i="9"/>
  <c r="W271"/>
  <c r="W316" s="1"/>
  <c r="W41" i="10" s="1"/>
  <c r="X271" i="9"/>
  <c r="X316" s="1"/>
  <c r="X41" i="10" s="1"/>
  <c r="Y271" i="9"/>
  <c r="Y316" s="1"/>
  <c r="Y41" i="10" s="1"/>
  <c r="Z271" i="9"/>
  <c r="AA271"/>
  <c r="AA316" s="1"/>
  <c r="AA41" i="10" s="1"/>
  <c r="AB271" i="9"/>
  <c r="AB316" s="1"/>
  <c r="AB41" i="10" s="1"/>
  <c r="AC271" i="9"/>
  <c r="AC316" s="1"/>
  <c r="AC41" i="10" s="1"/>
  <c r="AD271" i="9"/>
  <c r="AE271"/>
  <c r="AE316" s="1"/>
  <c r="AE41" i="10" s="1"/>
  <c r="AF271" i="9"/>
  <c r="AF316" s="1"/>
  <c r="AF41" i="10" s="1"/>
  <c r="AG271" i="9"/>
  <c r="AG316" s="1"/>
  <c r="AG41" i="10" s="1"/>
  <c r="AH271" i="9"/>
  <c r="AI271"/>
  <c r="AI316" s="1"/>
  <c r="AI41" i="10" s="1"/>
  <c r="AJ271" i="9"/>
  <c r="AJ316" s="1"/>
  <c r="AJ41" i="10" s="1"/>
  <c r="AK271" i="9"/>
  <c r="AK316" s="1"/>
  <c r="AK41" i="10" s="1"/>
  <c r="F270" i="9"/>
  <c r="H270"/>
  <c r="L270" s="1"/>
  <c r="J270"/>
  <c r="K270"/>
  <c r="O270"/>
  <c r="F268"/>
  <c r="L268" s="1"/>
  <c r="H268"/>
  <c r="G40" i="10" s="1"/>
  <c r="J268" i="9"/>
  <c r="AL268"/>
  <c r="R262"/>
  <c r="K262"/>
  <c r="L262"/>
  <c r="O262"/>
  <c r="S262"/>
  <c r="T262"/>
  <c r="U262"/>
  <c r="V262"/>
  <c r="W262"/>
  <c r="X262"/>
  <c r="Y262"/>
  <c r="Z262"/>
  <c r="AA262"/>
  <c r="AB262"/>
  <c r="AC262"/>
  <c r="AD262"/>
  <c r="AE262"/>
  <c r="AF262"/>
  <c r="AG262"/>
  <c r="AH262"/>
  <c r="AI262"/>
  <c r="AJ262"/>
  <c r="AK262"/>
  <c r="L261"/>
  <c r="K261"/>
  <c r="O261"/>
  <c r="R261"/>
  <c r="S261"/>
  <c r="T261"/>
  <c r="U261"/>
  <c r="V261"/>
  <c r="W261"/>
  <c r="X261"/>
  <c r="Y261"/>
  <c r="Z261"/>
  <c r="AA261"/>
  <c r="AB261"/>
  <c r="AC261"/>
  <c r="AD261"/>
  <c r="AE261"/>
  <c r="AF261"/>
  <c r="AG261"/>
  <c r="AH261"/>
  <c r="AI261"/>
  <c r="AJ261"/>
  <c r="AK261"/>
  <c r="L260"/>
  <c r="R260"/>
  <c r="K260"/>
  <c r="O260"/>
  <c r="S260"/>
  <c r="T260"/>
  <c r="U260"/>
  <c r="V260"/>
  <c r="W260"/>
  <c r="X260"/>
  <c r="Y260"/>
  <c r="Z260"/>
  <c r="AA260"/>
  <c r="AB260"/>
  <c r="AC260"/>
  <c r="AD260"/>
  <c r="AE260"/>
  <c r="AF260"/>
  <c r="AG260"/>
  <c r="AH260"/>
  <c r="AI260"/>
  <c r="AJ260"/>
  <c r="AK260"/>
  <c r="L259"/>
  <c r="K259"/>
  <c r="O259"/>
  <c r="R259"/>
  <c r="S259"/>
  <c r="T259"/>
  <c r="U259"/>
  <c r="V259"/>
  <c r="W259"/>
  <c r="X259"/>
  <c r="Y259"/>
  <c r="Z259"/>
  <c r="AA259"/>
  <c r="AB259"/>
  <c r="AC259"/>
  <c r="AD259"/>
  <c r="AE259"/>
  <c r="AF259"/>
  <c r="AG259"/>
  <c r="AH259"/>
  <c r="AI259"/>
  <c r="AJ259"/>
  <c r="AK259"/>
  <c r="L258"/>
  <c r="R258"/>
  <c r="K258"/>
  <c r="O258"/>
  <c r="S258"/>
  <c r="T258"/>
  <c r="U258"/>
  <c r="V258"/>
  <c r="W258"/>
  <c r="X258"/>
  <c r="Y258"/>
  <c r="Z258"/>
  <c r="AA258"/>
  <c r="AB258"/>
  <c r="AC258"/>
  <c r="AD258"/>
  <c r="AE258"/>
  <c r="AF258"/>
  <c r="AG258"/>
  <c r="AH258"/>
  <c r="AI258"/>
  <c r="AJ258"/>
  <c r="AK258"/>
  <c r="L257"/>
  <c r="R257"/>
  <c r="K257"/>
  <c r="O257"/>
  <c r="S257"/>
  <c r="T257"/>
  <c r="U257"/>
  <c r="V257"/>
  <c r="W257"/>
  <c r="X257"/>
  <c r="Y257"/>
  <c r="Z257"/>
  <c r="AA257"/>
  <c r="AB257"/>
  <c r="AC257"/>
  <c r="AD257"/>
  <c r="AE257"/>
  <c r="AF257"/>
  <c r="AG257"/>
  <c r="AH257"/>
  <c r="AI257"/>
  <c r="AJ257"/>
  <c r="AK257"/>
  <c r="R256"/>
  <c r="K256"/>
  <c r="O256"/>
  <c r="S256"/>
  <c r="T256"/>
  <c r="U256"/>
  <c r="V256"/>
  <c r="W256"/>
  <c r="X256"/>
  <c r="Y256"/>
  <c r="Z256"/>
  <c r="AA256"/>
  <c r="AB256"/>
  <c r="AC256"/>
  <c r="AD256"/>
  <c r="AE256"/>
  <c r="AF256"/>
  <c r="AG256"/>
  <c r="AH256"/>
  <c r="AI256"/>
  <c r="AJ256"/>
  <c r="AK256"/>
  <c r="L255"/>
  <c r="R255"/>
  <c r="K255"/>
  <c r="O255"/>
  <c r="S255"/>
  <c r="T255"/>
  <c r="U255"/>
  <c r="V255"/>
  <c r="W255"/>
  <c r="X255"/>
  <c r="Y255"/>
  <c r="Z255"/>
  <c r="AA255"/>
  <c r="AB255"/>
  <c r="AC255"/>
  <c r="AD255"/>
  <c r="AE255"/>
  <c r="AF255"/>
  <c r="AG255"/>
  <c r="AH255"/>
  <c r="AI255"/>
  <c r="AJ255"/>
  <c r="AK255"/>
  <c r="L254"/>
  <c r="R254"/>
  <c r="K254"/>
  <c r="O254"/>
  <c r="S254"/>
  <c r="T254"/>
  <c r="U254"/>
  <c r="V254"/>
  <c r="W254"/>
  <c r="X254"/>
  <c r="Y254"/>
  <c r="Z254"/>
  <c r="AA254"/>
  <c r="AB254"/>
  <c r="AC254"/>
  <c r="AD254"/>
  <c r="AE254"/>
  <c r="AF254"/>
  <c r="AG254"/>
  <c r="AH254"/>
  <c r="AI254"/>
  <c r="AJ254"/>
  <c r="AK254"/>
  <c r="L253"/>
  <c r="R253"/>
  <c r="K253"/>
  <c r="O253"/>
  <c r="S253"/>
  <c r="T253"/>
  <c r="U253"/>
  <c r="V253"/>
  <c r="W253"/>
  <c r="X253"/>
  <c r="Y253"/>
  <c r="Z253"/>
  <c r="AA253"/>
  <c r="AB253"/>
  <c r="AC253"/>
  <c r="AD253"/>
  <c r="AE253"/>
  <c r="AF253"/>
  <c r="AG253"/>
  <c r="AH253"/>
  <c r="AI253"/>
  <c r="AJ253"/>
  <c r="AK253"/>
  <c r="L252"/>
  <c r="R252"/>
  <c r="K252"/>
  <c r="O252"/>
  <c r="S252"/>
  <c r="T252"/>
  <c r="U252"/>
  <c r="V252"/>
  <c r="W252"/>
  <c r="X252"/>
  <c r="Y252"/>
  <c r="Z252"/>
  <c r="AA252"/>
  <c r="AB252"/>
  <c r="AC252"/>
  <c r="AD252"/>
  <c r="AE252"/>
  <c r="AF252"/>
  <c r="AG252"/>
  <c r="AH252"/>
  <c r="AI252"/>
  <c r="AJ252"/>
  <c r="AK252"/>
  <c r="L251"/>
  <c r="R251"/>
  <c r="K251"/>
  <c r="O251"/>
  <c r="S251"/>
  <c r="T251"/>
  <c r="U251"/>
  <c r="V251"/>
  <c r="W251"/>
  <c r="X251"/>
  <c r="Y251"/>
  <c r="Z251"/>
  <c r="AA251"/>
  <c r="AB251"/>
  <c r="AC251"/>
  <c r="AD251"/>
  <c r="AE251"/>
  <c r="AF251"/>
  <c r="AG251"/>
  <c r="AH251"/>
  <c r="AI251"/>
  <c r="AJ251"/>
  <c r="AK251"/>
  <c r="L250"/>
  <c r="R250"/>
  <c r="K250"/>
  <c r="O250"/>
  <c r="S250"/>
  <c r="T250"/>
  <c r="U250"/>
  <c r="V250"/>
  <c r="W250"/>
  <c r="X250"/>
  <c r="Y250"/>
  <c r="Z250"/>
  <c r="AA250"/>
  <c r="AB250"/>
  <c r="AC250"/>
  <c r="AD250"/>
  <c r="AE250"/>
  <c r="AF250"/>
  <c r="AG250"/>
  <c r="AH250"/>
  <c r="AI250"/>
  <c r="AJ250"/>
  <c r="AK250"/>
  <c r="L249"/>
  <c r="R249"/>
  <c r="K249"/>
  <c r="O249"/>
  <c r="S249"/>
  <c r="T249"/>
  <c r="U249"/>
  <c r="V249"/>
  <c r="W249"/>
  <c r="X249"/>
  <c r="Y249"/>
  <c r="Z249"/>
  <c r="AA249"/>
  <c r="AB249"/>
  <c r="AC249"/>
  <c r="AD249"/>
  <c r="AE249"/>
  <c r="AF249"/>
  <c r="AG249"/>
  <c r="AH249"/>
  <c r="AI249"/>
  <c r="AJ249"/>
  <c r="AK249"/>
  <c r="R248"/>
  <c r="K248"/>
  <c r="O248"/>
  <c r="S248"/>
  <c r="T248"/>
  <c r="U248"/>
  <c r="V248"/>
  <c r="V268" s="1"/>
  <c r="V40" i="10" s="1"/>
  <c r="W248" i="9"/>
  <c r="X248"/>
  <c r="Y248"/>
  <c r="Z248"/>
  <c r="Z268" s="1"/>
  <c r="Z40" i="10" s="1"/>
  <c r="AA248" i="9"/>
  <c r="AB248"/>
  <c r="AC248"/>
  <c r="AD248"/>
  <c r="AD268" s="1"/>
  <c r="AD40" i="10" s="1"/>
  <c r="AE248" i="9"/>
  <c r="AF248"/>
  <c r="AG248"/>
  <c r="AH248"/>
  <c r="AH268" s="1"/>
  <c r="AH40" i="10" s="1"/>
  <c r="AI248" i="9"/>
  <c r="AJ248"/>
  <c r="AK248"/>
  <c r="L247"/>
  <c r="R247"/>
  <c r="K247"/>
  <c r="O247"/>
  <c r="S247"/>
  <c r="S268" s="1"/>
  <c r="S40" i="10" s="1"/>
  <c r="T247" i="9"/>
  <c r="U247"/>
  <c r="V247"/>
  <c r="W247"/>
  <c r="W268" s="1"/>
  <c r="W40" i="10" s="1"/>
  <c r="X247" i="9"/>
  <c r="Y247"/>
  <c r="Z247"/>
  <c r="AA247"/>
  <c r="AA268" s="1"/>
  <c r="AA40" i="10" s="1"/>
  <c r="AB247" i="9"/>
  <c r="AC247"/>
  <c r="AD247"/>
  <c r="AE247"/>
  <c r="AE268" s="1"/>
  <c r="AE40" i="10" s="1"/>
  <c r="AF247" i="9"/>
  <c r="AG247"/>
  <c r="AH247"/>
  <c r="AI247"/>
  <c r="AI268" s="1"/>
  <c r="AI40" i="10" s="1"/>
  <c r="AJ247" i="9"/>
  <c r="AK247"/>
  <c r="L246"/>
  <c r="R246"/>
  <c r="R268" s="1"/>
  <c r="R40" i="10" s="1"/>
  <c r="K246" i="9"/>
  <c r="O246"/>
  <c r="S246"/>
  <c r="T246"/>
  <c r="T268" s="1"/>
  <c r="T40" i="10" s="1"/>
  <c r="U246" i="9"/>
  <c r="U268" s="1"/>
  <c r="U40" i="10" s="1"/>
  <c r="V246" i="9"/>
  <c r="W246"/>
  <c r="X246"/>
  <c r="X268" s="1"/>
  <c r="X40" i="10" s="1"/>
  <c r="Y246" i="9"/>
  <c r="Y268" s="1"/>
  <c r="Y40" i="10" s="1"/>
  <c r="Z246" i="9"/>
  <c r="AA246"/>
  <c r="AB246"/>
  <c r="AB268" s="1"/>
  <c r="AB40" i="10" s="1"/>
  <c r="AC246" i="9"/>
  <c r="AC268" s="1"/>
  <c r="AC40" i="10" s="1"/>
  <c r="AD246" i="9"/>
  <c r="AE246"/>
  <c r="AF246"/>
  <c r="AF268" s="1"/>
  <c r="AF40" i="10" s="1"/>
  <c r="AG246" i="9"/>
  <c r="AG268" s="1"/>
  <c r="AG40" i="10" s="1"/>
  <c r="AH246" i="9"/>
  <c r="AI246"/>
  <c r="AJ246"/>
  <c r="AJ268" s="1"/>
  <c r="AJ40" i="10" s="1"/>
  <c r="AK246" i="9"/>
  <c r="AK268" s="1"/>
  <c r="AK40" i="10" s="1"/>
  <c r="AL244" i="9"/>
  <c r="L238"/>
  <c r="K238"/>
  <c r="O239"/>
  <c r="R239"/>
  <c r="S239"/>
  <c r="T239"/>
  <c r="U239"/>
  <c r="V239"/>
  <c r="W239"/>
  <c r="X239"/>
  <c r="Y239"/>
  <c r="Z239"/>
  <c r="AA239"/>
  <c r="AB239"/>
  <c r="AC239"/>
  <c r="AD239"/>
  <c r="AE239"/>
  <c r="AF239"/>
  <c r="AG239"/>
  <c r="AH239"/>
  <c r="AI239"/>
  <c r="AJ239"/>
  <c r="AK239"/>
  <c r="L237"/>
  <c r="O238"/>
  <c r="R238"/>
  <c r="S238"/>
  <c r="T238"/>
  <c r="U238"/>
  <c r="V238"/>
  <c r="W238"/>
  <c r="X238"/>
  <c r="Y238"/>
  <c r="Z238"/>
  <c r="AA238"/>
  <c r="AB238"/>
  <c r="AC238"/>
  <c r="AD238"/>
  <c r="AE238"/>
  <c r="AF238"/>
  <c r="AG238"/>
  <c r="AH238"/>
  <c r="AI238"/>
  <c r="AJ238"/>
  <c r="AK238"/>
  <c r="O237"/>
  <c r="R237"/>
  <c r="S237"/>
  <c r="T237"/>
  <c r="U237"/>
  <c r="V237"/>
  <c r="W237"/>
  <c r="X237"/>
  <c r="Y237"/>
  <c r="Z237"/>
  <c r="AA237"/>
  <c r="AB237"/>
  <c r="AC237"/>
  <c r="AD237"/>
  <c r="AE237"/>
  <c r="AF237"/>
  <c r="AG237"/>
  <c r="AH237"/>
  <c r="AI237"/>
  <c r="AJ237"/>
  <c r="AK237"/>
  <c r="L236"/>
  <c r="R236"/>
  <c r="K236"/>
  <c r="O236"/>
  <c r="S236"/>
  <c r="T236"/>
  <c r="U236"/>
  <c r="V236"/>
  <c r="W236"/>
  <c r="X236"/>
  <c r="Y236"/>
  <c r="Z236"/>
  <c r="AA236"/>
  <c r="AB236"/>
  <c r="AC236"/>
  <c r="AD236"/>
  <c r="AE236"/>
  <c r="AF236"/>
  <c r="AG236"/>
  <c r="AH236"/>
  <c r="AI236"/>
  <c r="AJ236"/>
  <c r="AK236"/>
  <c r="L235"/>
  <c r="R235"/>
  <c r="K235"/>
  <c r="O235"/>
  <c r="S235"/>
  <c r="T235"/>
  <c r="U235"/>
  <c r="V235"/>
  <c r="W235"/>
  <c r="X235"/>
  <c r="Y235"/>
  <c r="Z235"/>
  <c r="AA235"/>
  <c r="AB235"/>
  <c r="AC235"/>
  <c r="AD235"/>
  <c r="AE235"/>
  <c r="AF235"/>
  <c r="AG235"/>
  <c r="AH235"/>
  <c r="AI235"/>
  <c r="AJ235"/>
  <c r="AK235"/>
  <c r="R234"/>
  <c r="K234"/>
  <c r="O234"/>
  <c r="S234"/>
  <c r="T234"/>
  <c r="U234"/>
  <c r="V234"/>
  <c r="W234"/>
  <c r="X234"/>
  <c r="Y234"/>
  <c r="Z234"/>
  <c r="AA234"/>
  <c r="AB234"/>
  <c r="AC234"/>
  <c r="AD234"/>
  <c r="AE234"/>
  <c r="AF234"/>
  <c r="AG234"/>
  <c r="AH234"/>
  <c r="AI234"/>
  <c r="AJ234"/>
  <c r="AK234"/>
  <c r="R233"/>
  <c r="K233"/>
  <c r="O233"/>
  <c r="S233"/>
  <c r="T233"/>
  <c r="U233"/>
  <c r="V233"/>
  <c r="W233"/>
  <c r="X233"/>
  <c r="Y233"/>
  <c r="Z233"/>
  <c r="AA233"/>
  <c r="AB233"/>
  <c r="AC233"/>
  <c r="AD233"/>
  <c r="AE233"/>
  <c r="AF233"/>
  <c r="AG233"/>
  <c r="AH233"/>
  <c r="AI233"/>
  <c r="AJ233"/>
  <c r="AK233"/>
  <c r="R232"/>
  <c r="K232"/>
  <c r="O232"/>
  <c r="S232"/>
  <c r="T232"/>
  <c r="U232"/>
  <c r="V232"/>
  <c r="W232"/>
  <c r="X232"/>
  <c r="Y232"/>
  <c r="Z232"/>
  <c r="AA232"/>
  <c r="AB232"/>
  <c r="AC232"/>
  <c r="AD232"/>
  <c r="AE232"/>
  <c r="AF232"/>
  <c r="AG232"/>
  <c r="AH232"/>
  <c r="AI232"/>
  <c r="AJ232"/>
  <c r="AK232"/>
  <c r="R231"/>
  <c r="K231"/>
  <c r="O231"/>
  <c r="S231"/>
  <c r="T231"/>
  <c r="U231"/>
  <c r="V231"/>
  <c r="W231"/>
  <c r="X231"/>
  <c r="Y231"/>
  <c r="Z231"/>
  <c r="AA231"/>
  <c r="AB231"/>
  <c r="AC231"/>
  <c r="AD231"/>
  <c r="AE231"/>
  <c r="AF231"/>
  <c r="AG231"/>
  <c r="AH231"/>
  <c r="AI231"/>
  <c r="AJ231"/>
  <c r="AK231"/>
  <c r="R230"/>
  <c r="K230"/>
  <c r="O230"/>
  <c r="S230"/>
  <c r="T230"/>
  <c r="U230"/>
  <c r="V230"/>
  <c r="W230"/>
  <c r="X230"/>
  <c r="Y230"/>
  <c r="Z230"/>
  <c r="AA230"/>
  <c r="AB230"/>
  <c r="AC230"/>
  <c r="AD230"/>
  <c r="AE230"/>
  <c r="AF230"/>
  <c r="AG230"/>
  <c r="AH230"/>
  <c r="AI230"/>
  <c r="AJ230"/>
  <c r="AK230"/>
  <c r="R229"/>
  <c r="K229"/>
  <c r="O229"/>
  <c r="S229"/>
  <c r="T229"/>
  <c r="U229"/>
  <c r="V229"/>
  <c r="W229"/>
  <c r="X229"/>
  <c r="Y229"/>
  <c r="Z229"/>
  <c r="AA229"/>
  <c r="AB229"/>
  <c r="AC229"/>
  <c r="AD229"/>
  <c r="AE229"/>
  <c r="AF229"/>
  <c r="AG229"/>
  <c r="AH229"/>
  <c r="AI229"/>
  <c r="AJ229"/>
  <c r="AK229"/>
  <c r="K228"/>
  <c r="O228"/>
  <c r="R228"/>
  <c r="S228"/>
  <c r="T228"/>
  <c r="U228"/>
  <c r="V228"/>
  <c r="W228"/>
  <c r="X228"/>
  <c r="Y228"/>
  <c r="Z228"/>
  <c r="AA228"/>
  <c r="AB228"/>
  <c r="AC228"/>
  <c r="AD228"/>
  <c r="AE228"/>
  <c r="AF228"/>
  <c r="AG228"/>
  <c r="AH228"/>
  <c r="AI228"/>
  <c r="AJ228"/>
  <c r="AK228"/>
  <c r="O227"/>
  <c r="S227"/>
  <c r="T227"/>
  <c r="U227"/>
  <c r="V227"/>
  <c r="W227"/>
  <c r="X227"/>
  <c r="Y227"/>
  <c r="Z227"/>
  <c r="AA227"/>
  <c r="AB227"/>
  <c r="AC227"/>
  <c r="AD227"/>
  <c r="AE227"/>
  <c r="AF227"/>
  <c r="AG227"/>
  <c r="AH227"/>
  <c r="AI227"/>
  <c r="AJ227"/>
  <c r="AK227"/>
  <c r="O226"/>
  <c r="S226"/>
  <c r="T226"/>
  <c r="U226"/>
  <c r="V226"/>
  <c r="W226"/>
  <c r="X226"/>
  <c r="Y226"/>
  <c r="Z226"/>
  <c r="AA226"/>
  <c r="AB226"/>
  <c r="AC226"/>
  <c r="AD226"/>
  <c r="AE226"/>
  <c r="AF226"/>
  <c r="AG226"/>
  <c r="AH226"/>
  <c r="AI226"/>
  <c r="AJ226"/>
  <c r="AK226"/>
  <c r="O225"/>
  <c r="S225"/>
  <c r="T225"/>
  <c r="U225"/>
  <c r="V225"/>
  <c r="W225"/>
  <c r="X225"/>
  <c r="Y225"/>
  <c r="Z225"/>
  <c r="AA225"/>
  <c r="AB225"/>
  <c r="AC225"/>
  <c r="AD225"/>
  <c r="AE225"/>
  <c r="AF225"/>
  <c r="AG225"/>
  <c r="AH225"/>
  <c r="AI225"/>
  <c r="AJ225"/>
  <c r="AK225"/>
  <c r="O224"/>
  <c r="S224"/>
  <c r="T224"/>
  <c r="U224"/>
  <c r="V224"/>
  <c r="W224"/>
  <c r="X224"/>
  <c r="Y224"/>
  <c r="Z224"/>
  <c r="AA224"/>
  <c r="AB224"/>
  <c r="AC224"/>
  <c r="AD224"/>
  <c r="AE224"/>
  <c r="AF224"/>
  <c r="AG224"/>
  <c r="AH224"/>
  <c r="AI224"/>
  <c r="AJ224"/>
  <c r="AK224"/>
  <c r="L223"/>
  <c r="R223"/>
  <c r="O223"/>
  <c r="S223"/>
  <c r="T223"/>
  <c r="U223"/>
  <c r="V223"/>
  <c r="W223"/>
  <c r="X223"/>
  <c r="Y223"/>
  <c r="Z223"/>
  <c r="AA223"/>
  <c r="AB223"/>
  <c r="AC223"/>
  <c r="AD223"/>
  <c r="AE223"/>
  <c r="AF223"/>
  <c r="AG223"/>
  <c r="AH223"/>
  <c r="AI223"/>
  <c r="AJ223"/>
  <c r="AK223"/>
  <c r="O222"/>
  <c r="S222"/>
  <c r="T222"/>
  <c r="U222"/>
  <c r="V222"/>
  <c r="W222"/>
  <c r="X222"/>
  <c r="Y222"/>
  <c r="Y244" s="1"/>
  <c r="Y39" i="10" s="1"/>
  <c r="Z222" i="9"/>
  <c r="AA222"/>
  <c r="AB222"/>
  <c r="AC222"/>
  <c r="AD222"/>
  <c r="AE222"/>
  <c r="AF222"/>
  <c r="AG222"/>
  <c r="AH222"/>
  <c r="AI222"/>
  <c r="AJ222"/>
  <c r="AK222"/>
  <c r="AL220"/>
  <c r="O209"/>
  <c r="S209"/>
  <c r="T209"/>
  <c r="U209"/>
  <c r="V209"/>
  <c r="W209"/>
  <c r="X209"/>
  <c r="Y209"/>
  <c r="Z209"/>
  <c r="AA209"/>
  <c r="AB209"/>
  <c r="AC209"/>
  <c r="AD209"/>
  <c r="AE209"/>
  <c r="AF209"/>
  <c r="AG209"/>
  <c r="AH209"/>
  <c r="AI209"/>
  <c r="AJ209"/>
  <c r="AK209"/>
  <c r="O208"/>
  <c r="S208"/>
  <c r="T208"/>
  <c r="U208"/>
  <c r="V208"/>
  <c r="W208"/>
  <c r="X208"/>
  <c r="Y208"/>
  <c r="Z208"/>
  <c r="AA208"/>
  <c r="AB208"/>
  <c r="AC208"/>
  <c r="AD208"/>
  <c r="AE208"/>
  <c r="AF208"/>
  <c r="AG208"/>
  <c r="AH208"/>
  <c r="AI208"/>
  <c r="AJ208"/>
  <c r="AK208"/>
  <c r="O207"/>
  <c r="S207"/>
  <c r="T207"/>
  <c r="U207"/>
  <c r="V207"/>
  <c r="W207"/>
  <c r="X207"/>
  <c r="Y207"/>
  <c r="Z207"/>
  <c r="AA207"/>
  <c r="AB207"/>
  <c r="AC207"/>
  <c r="AD207"/>
  <c r="AE207"/>
  <c r="AF207"/>
  <c r="AG207"/>
  <c r="AH207"/>
  <c r="AI207"/>
  <c r="AJ207"/>
  <c r="AK207"/>
  <c r="O206"/>
  <c r="S206"/>
  <c r="T206"/>
  <c r="U206"/>
  <c r="V206"/>
  <c r="W206"/>
  <c r="X206"/>
  <c r="Y206"/>
  <c r="Z206"/>
  <c r="AA206"/>
  <c r="AB206"/>
  <c r="AC206"/>
  <c r="AD206"/>
  <c r="AE206"/>
  <c r="AF206"/>
  <c r="AG206"/>
  <c r="AH206"/>
  <c r="AI206"/>
  <c r="AJ206"/>
  <c r="AK206"/>
  <c r="O205"/>
  <c r="S205"/>
  <c r="T205"/>
  <c r="U205"/>
  <c r="V205"/>
  <c r="W205"/>
  <c r="X205"/>
  <c r="Y205"/>
  <c r="Z205"/>
  <c r="AA205"/>
  <c r="AB205"/>
  <c r="AC205"/>
  <c r="AD205"/>
  <c r="AE205"/>
  <c r="AF205"/>
  <c r="AG205"/>
  <c r="AH205"/>
  <c r="AI205"/>
  <c r="AJ205"/>
  <c r="AK205"/>
  <c r="O204"/>
  <c r="S204"/>
  <c r="T204"/>
  <c r="U204"/>
  <c r="V204"/>
  <c r="W204"/>
  <c r="X204"/>
  <c r="Y204"/>
  <c r="Z204"/>
  <c r="AA204"/>
  <c r="AB204"/>
  <c r="AC204"/>
  <c r="AD204"/>
  <c r="AE204"/>
  <c r="AF204"/>
  <c r="AG204"/>
  <c r="AH204"/>
  <c r="AI204"/>
  <c r="AJ204"/>
  <c r="AK204"/>
  <c r="O203"/>
  <c r="S203"/>
  <c r="T203"/>
  <c r="U203"/>
  <c r="V203"/>
  <c r="W203"/>
  <c r="X203"/>
  <c r="Y203"/>
  <c r="Z203"/>
  <c r="AA203"/>
  <c r="AB203"/>
  <c r="AC203"/>
  <c r="AD203"/>
  <c r="AE203"/>
  <c r="AF203"/>
  <c r="AG203"/>
  <c r="AH203"/>
  <c r="AI203"/>
  <c r="AJ203"/>
  <c r="AK203"/>
  <c r="O202"/>
  <c r="S202"/>
  <c r="T202"/>
  <c r="U202"/>
  <c r="V202"/>
  <c r="W202"/>
  <c r="X202"/>
  <c r="Y202"/>
  <c r="Z202"/>
  <c r="AA202"/>
  <c r="AB202"/>
  <c r="AC202"/>
  <c r="AD202"/>
  <c r="AE202"/>
  <c r="AF202"/>
  <c r="AG202"/>
  <c r="AH202"/>
  <c r="AI202"/>
  <c r="AJ202"/>
  <c r="AK202"/>
  <c r="O201"/>
  <c r="S201"/>
  <c r="T201"/>
  <c r="U201"/>
  <c r="V201"/>
  <c r="W201"/>
  <c r="X201"/>
  <c r="Y201"/>
  <c r="Z201"/>
  <c r="AA201"/>
  <c r="AB201"/>
  <c r="AC201"/>
  <c r="AD201"/>
  <c r="AE201"/>
  <c r="AF201"/>
  <c r="AG201"/>
  <c r="AH201"/>
  <c r="AI201"/>
  <c r="AJ201"/>
  <c r="AK201"/>
  <c r="O200"/>
  <c r="S200"/>
  <c r="T200"/>
  <c r="U200"/>
  <c r="V200"/>
  <c r="W200"/>
  <c r="X200"/>
  <c r="Y200"/>
  <c r="Z200"/>
  <c r="AA200"/>
  <c r="AB200"/>
  <c r="AC200"/>
  <c r="AD200"/>
  <c r="AE200"/>
  <c r="AF200"/>
  <c r="AG200"/>
  <c r="AH200"/>
  <c r="AI200"/>
  <c r="AJ200"/>
  <c r="AK200"/>
  <c r="O199"/>
  <c r="S199"/>
  <c r="T199"/>
  <c r="U199"/>
  <c r="V199"/>
  <c r="W199"/>
  <c r="X199"/>
  <c r="Y199"/>
  <c r="Z199"/>
  <c r="AA199"/>
  <c r="AB199"/>
  <c r="AC199"/>
  <c r="AD199"/>
  <c r="AE199"/>
  <c r="AF199"/>
  <c r="AG199"/>
  <c r="AH199"/>
  <c r="AI199"/>
  <c r="AJ199"/>
  <c r="AK199"/>
  <c r="O198"/>
  <c r="S198"/>
  <c r="T198"/>
  <c r="T220" s="1"/>
  <c r="T38" i="10" s="1"/>
  <c r="U198" i="9"/>
  <c r="U220" s="1"/>
  <c r="U38" i="10" s="1"/>
  <c r="V198" i="9"/>
  <c r="V220" s="1"/>
  <c r="V38" i="10" s="1"/>
  <c r="W198" i="9"/>
  <c r="X198"/>
  <c r="X220" s="1"/>
  <c r="X38" i="10" s="1"/>
  <c r="Y198" i="9"/>
  <c r="Y220" s="1"/>
  <c r="Y38" i="10" s="1"/>
  <c r="Z198" i="9"/>
  <c r="Z220" s="1"/>
  <c r="Z38" i="10" s="1"/>
  <c r="AA198" i="9"/>
  <c r="AB198"/>
  <c r="AB220" s="1"/>
  <c r="AB38" i="10" s="1"/>
  <c r="AC198" i="9"/>
  <c r="AC220" s="1"/>
  <c r="AC38" i="10" s="1"/>
  <c r="AD198" i="9"/>
  <c r="AD220" s="1"/>
  <c r="AD38" i="10" s="1"/>
  <c r="AE198" i="9"/>
  <c r="AF198"/>
  <c r="AF220" s="1"/>
  <c r="AF38" i="10" s="1"/>
  <c r="AG198" i="9"/>
  <c r="AG220" s="1"/>
  <c r="AG38" i="10" s="1"/>
  <c r="AH198" i="9"/>
  <c r="AH220" s="1"/>
  <c r="AH38" i="10" s="1"/>
  <c r="AI198" i="9"/>
  <c r="AJ198"/>
  <c r="AJ220" s="1"/>
  <c r="AJ38" i="10" s="1"/>
  <c r="AK198" i="9"/>
  <c r="AK220" s="1"/>
  <c r="AK38" i="10" s="1"/>
  <c r="AL196" i="9"/>
  <c r="O176"/>
  <c r="S176"/>
  <c r="T176"/>
  <c r="U176"/>
  <c r="V176"/>
  <c r="W176"/>
  <c r="X176"/>
  <c r="Y176"/>
  <c r="Z176"/>
  <c r="AA176"/>
  <c r="AB176"/>
  <c r="AC176"/>
  <c r="AD176"/>
  <c r="AE176"/>
  <c r="AF176"/>
  <c r="AG176"/>
  <c r="AH176"/>
  <c r="AI176"/>
  <c r="AJ176"/>
  <c r="AK176"/>
  <c r="K175"/>
  <c r="O175"/>
  <c r="R175"/>
  <c r="S175"/>
  <c r="T175"/>
  <c r="U175"/>
  <c r="V175"/>
  <c r="W175"/>
  <c r="X175"/>
  <c r="Y175"/>
  <c r="Z175"/>
  <c r="AA175"/>
  <c r="AB175"/>
  <c r="AC175"/>
  <c r="AD175"/>
  <c r="AE175"/>
  <c r="AF175"/>
  <c r="AG175"/>
  <c r="AH175"/>
  <c r="AI175"/>
  <c r="AJ175"/>
  <c r="AK175"/>
  <c r="O174"/>
  <c r="S174"/>
  <c r="S196" s="1"/>
  <c r="S37" i="10" s="1"/>
  <c r="T174" i="9"/>
  <c r="U174"/>
  <c r="V174"/>
  <c r="V196" s="1"/>
  <c r="V37" i="10" s="1"/>
  <c r="W174" i="9"/>
  <c r="W196" s="1"/>
  <c r="W37" i="10" s="1"/>
  <c r="X174" i="9"/>
  <c r="Y174"/>
  <c r="Z174"/>
  <c r="Z196" s="1"/>
  <c r="Z37" i="10" s="1"/>
  <c r="AA174" i="9"/>
  <c r="AA196" s="1"/>
  <c r="AA37" i="10" s="1"/>
  <c r="AB174" i="9"/>
  <c r="AC174"/>
  <c r="AD174"/>
  <c r="AD196" s="1"/>
  <c r="AD37" i="10" s="1"/>
  <c r="AE174" i="9"/>
  <c r="AE196" s="1"/>
  <c r="AE37" i="10" s="1"/>
  <c r="AF174" i="9"/>
  <c r="AG174"/>
  <c r="AH174"/>
  <c r="AH196" s="1"/>
  <c r="AH37" i="10" s="1"/>
  <c r="AI174" i="9"/>
  <c r="AI196" s="1"/>
  <c r="AI37" i="10" s="1"/>
  <c r="AJ174" i="9"/>
  <c r="AK174"/>
  <c r="AL172"/>
  <c r="K161"/>
  <c r="O161"/>
  <c r="R161"/>
  <c r="S161"/>
  <c r="T161"/>
  <c r="U161"/>
  <c r="V161"/>
  <c r="W161"/>
  <c r="X161"/>
  <c r="Y161"/>
  <c r="Z161"/>
  <c r="AA161"/>
  <c r="AB161"/>
  <c r="AC161"/>
  <c r="AD161"/>
  <c r="AE161"/>
  <c r="AF161"/>
  <c r="AG161"/>
  <c r="AH161"/>
  <c r="AI161"/>
  <c r="AJ161"/>
  <c r="AK161"/>
  <c r="L160"/>
  <c r="R160"/>
  <c r="K160"/>
  <c r="O160"/>
  <c r="S160"/>
  <c r="T160"/>
  <c r="U160"/>
  <c r="V160"/>
  <c r="W160"/>
  <c r="X160"/>
  <c r="Y160"/>
  <c r="Z160"/>
  <c r="AA160"/>
  <c r="AB160"/>
  <c r="AC160"/>
  <c r="AD160"/>
  <c r="AE160"/>
  <c r="AF160"/>
  <c r="AG160"/>
  <c r="AH160"/>
  <c r="AI160"/>
  <c r="AJ160"/>
  <c r="AK160"/>
  <c r="O159"/>
  <c r="S159"/>
  <c r="T159"/>
  <c r="U159"/>
  <c r="V159"/>
  <c r="W159"/>
  <c r="X159"/>
  <c r="Y159"/>
  <c r="Z159"/>
  <c r="AA159"/>
  <c r="AB159"/>
  <c r="AC159"/>
  <c r="AD159"/>
  <c r="AE159"/>
  <c r="AF159"/>
  <c r="AG159"/>
  <c r="AH159"/>
  <c r="AI159"/>
  <c r="AJ159"/>
  <c r="AK159"/>
  <c r="O158"/>
  <c r="S158"/>
  <c r="T158"/>
  <c r="U158"/>
  <c r="V158"/>
  <c r="W158"/>
  <c r="X158"/>
  <c r="Y158"/>
  <c r="Z158"/>
  <c r="AA158"/>
  <c r="AB158"/>
  <c r="AC158"/>
  <c r="AD158"/>
  <c r="AE158"/>
  <c r="AF158"/>
  <c r="AG158"/>
  <c r="AH158"/>
  <c r="AI158"/>
  <c r="AJ158"/>
  <c r="AK158"/>
  <c r="O157"/>
  <c r="S157"/>
  <c r="T157"/>
  <c r="U157"/>
  <c r="V157"/>
  <c r="W157"/>
  <c r="X157"/>
  <c r="Y157"/>
  <c r="Z157"/>
  <c r="AA157"/>
  <c r="AB157"/>
  <c r="AC157"/>
  <c r="AD157"/>
  <c r="AE157"/>
  <c r="AF157"/>
  <c r="AG157"/>
  <c r="AH157"/>
  <c r="AI157"/>
  <c r="AJ157"/>
  <c r="AK157"/>
  <c r="K156"/>
  <c r="L156"/>
  <c r="R156"/>
  <c r="O156"/>
  <c r="S156"/>
  <c r="T156"/>
  <c r="U156"/>
  <c r="V156"/>
  <c r="W156"/>
  <c r="X156"/>
  <c r="Y156"/>
  <c r="Z156"/>
  <c r="AA156"/>
  <c r="AB156"/>
  <c r="AC156"/>
  <c r="AD156"/>
  <c r="AE156"/>
  <c r="AF156"/>
  <c r="AG156"/>
  <c r="AH156"/>
  <c r="AI156"/>
  <c r="AJ156"/>
  <c r="AK156"/>
  <c r="L155"/>
  <c r="K155"/>
  <c r="O155"/>
  <c r="R155"/>
  <c r="S155"/>
  <c r="T155"/>
  <c r="U155"/>
  <c r="V155"/>
  <c r="W155"/>
  <c r="X155"/>
  <c r="Y155"/>
  <c r="Z155"/>
  <c r="AA155"/>
  <c r="AB155"/>
  <c r="AC155"/>
  <c r="AD155"/>
  <c r="AE155"/>
  <c r="AF155"/>
  <c r="AG155"/>
  <c r="AH155"/>
  <c r="AI155"/>
  <c r="AJ155"/>
  <c r="AK155"/>
  <c r="L154"/>
  <c r="O154"/>
  <c r="R154"/>
  <c r="S154"/>
  <c r="T154"/>
  <c r="U154"/>
  <c r="V154"/>
  <c r="W154"/>
  <c r="X154"/>
  <c r="Y154"/>
  <c r="Z154"/>
  <c r="AA154"/>
  <c r="AB154"/>
  <c r="AC154"/>
  <c r="AD154"/>
  <c r="AE154"/>
  <c r="AF154"/>
  <c r="AG154"/>
  <c r="AH154"/>
  <c r="AI154"/>
  <c r="AJ154"/>
  <c r="AK154"/>
  <c r="R153"/>
  <c r="K153"/>
  <c r="L153"/>
  <c r="O153"/>
  <c r="S153"/>
  <c r="T153"/>
  <c r="U153"/>
  <c r="V153"/>
  <c r="W153"/>
  <c r="X153"/>
  <c r="Y153"/>
  <c r="Z153"/>
  <c r="AA153"/>
  <c r="AB153"/>
  <c r="AC153"/>
  <c r="AD153"/>
  <c r="AE153"/>
  <c r="AF153"/>
  <c r="AG153"/>
  <c r="AH153"/>
  <c r="AI153"/>
  <c r="AJ153"/>
  <c r="AK153"/>
  <c r="R152"/>
  <c r="K152"/>
  <c r="O152"/>
  <c r="S152"/>
  <c r="T152"/>
  <c r="U152"/>
  <c r="V152"/>
  <c r="W152"/>
  <c r="X152"/>
  <c r="Y152"/>
  <c r="Z152"/>
  <c r="AA152"/>
  <c r="AB152"/>
  <c r="AC152"/>
  <c r="AD152"/>
  <c r="AE152"/>
  <c r="AF152"/>
  <c r="AG152"/>
  <c r="AH152"/>
  <c r="AI152"/>
  <c r="AJ152"/>
  <c r="AK152"/>
  <c r="L151"/>
  <c r="R151"/>
  <c r="K151"/>
  <c r="O151"/>
  <c r="S151"/>
  <c r="T151"/>
  <c r="U151"/>
  <c r="V151"/>
  <c r="W151"/>
  <c r="X151"/>
  <c r="Y151"/>
  <c r="Z151"/>
  <c r="AA151"/>
  <c r="AB151"/>
  <c r="AC151"/>
  <c r="AD151"/>
  <c r="AE151"/>
  <c r="AF151"/>
  <c r="AG151"/>
  <c r="AH151"/>
  <c r="AI151"/>
  <c r="AJ151"/>
  <c r="AK151"/>
  <c r="L150"/>
  <c r="K150"/>
  <c r="O150"/>
  <c r="R150"/>
  <c r="S150"/>
  <c r="T150"/>
  <c r="U150"/>
  <c r="V150"/>
  <c r="W150"/>
  <c r="X150"/>
  <c r="Y150"/>
  <c r="Z150"/>
  <c r="AA150"/>
  <c r="AB150"/>
  <c r="AC150"/>
  <c r="AD150"/>
  <c r="AE150"/>
  <c r="AF150"/>
  <c r="AG150"/>
  <c r="AH150"/>
  <c r="AI150"/>
  <c r="AJ150"/>
  <c r="AK150"/>
  <c r="AL148"/>
  <c r="O128"/>
  <c r="S128"/>
  <c r="T128"/>
  <c r="U128"/>
  <c r="V128"/>
  <c r="W128"/>
  <c r="X128"/>
  <c r="Y128"/>
  <c r="Z128"/>
  <c r="AA128"/>
  <c r="AB128"/>
  <c r="AC128"/>
  <c r="AD128"/>
  <c r="AE128"/>
  <c r="AF128"/>
  <c r="AG128"/>
  <c r="AH128"/>
  <c r="AI128"/>
  <c r="AJ128"/>
  <c r="AK128"/>
  <c r="O127"/>
  <c r="S127"/>
  <c r="T127"/>
  <c r="U127"/>
  <c r="V127"/>
  <c r="W127"/>
  <c r="X127"/>
  <c r="Y127"/>
  <c r="Z127"/>
  <c r="AA127"/>
  <c r="AB127"/>
  <c r="AC127"/>
  <c r="AD127"/>
  <c r="AE127"/>
  <c r="AF127"/>
  <c r="AG127"/>
  <c r="AH127"/>
  <c r="AI127"/>
  <c r="AJ127"/>
  <c r="AK127"/>
  <c r="O126"/>
  <c r="S126"/>
  <c r="S148" s="1"/>
  <c r="S35" i="10" s="1"/>
  <c r="T126" i="9"/>
  <c r="T148" s="1"/>
  <c r="T35" i="10" s="1"/>
  <c r="U126" i="9"/>
  <c r="U148" s="1"/>
  <c r="U35" i="10" s="1"/>
  <c r="V126" i="9"/>
  <c r="V148" s="1"/>
  <c r="V35" i="10" s="1"/>
  <c r="W126" i="9"/>
  <c r="W148" s="1"/>
  <c r="W35" i="10" s="1"/>
  <c r="X126" i="9"/>
  <c r="X148" s="1"/>
  <c r="X35" i="10" s="1"/>
  <c r="Y126" i="9"/>
  <c r="Y148" s="1"/>
  <c r="Y35" i="10" s="1"/>
  <c r="Z126" i="9"/>
  <c r="Z148" s="1"/>
  <c r="Z35" i="10" s="1"/>
  <c r="AA126" i="9"/>
  <c r="AA148" s="1"/>
  <c r="AA35" i="10" s="1"/>
  <c r="AB126" i="9"/>
  <c r="AB148" s="1"/>
  <c r="AB35" i="10" s="1"/>
  <c r="AC126" i="9"/>
  <c r="AC148" s="1"/>
  <c r="AC35" i="10" s="1"/>
  <c r="AD126" i="9"/>
  <c r="AD148" s="1"/>
  <c r="AD35" i="10" s="1"/>
  <c r="AE126" i="9"/>
  <c r="AE148" s="1"/>
  <c r="AE35" i="10" s="1"/>
  <c r="AF126" i="9"/>
  <c r="AF148" s="1"/>
  <c r="AF35" i="10" s="1"/>
  <c r="AG126" i="9"/>
  <c r="AG148" s="1"/>
  <c r="AG35" i="10" s="1"/>
  <c r="AH126" i="9"/>
  <c r="AH148" s="1"/>
  <c r="AH35" i="10" s="1"/>
  <c r="AI126" i="9"/>
  <c r="AI148" s="1"/>
  <c r="AI35" i="10" s="1"/>
  <c r="AJ126" i="9"/>
  <c r="AJ148" s="1"/>
  <c r="AJ35" i="10" s="1"/>
  <c r="AK126" i="9"/>
  <c r="AK148" s="1"/>
  <c r="AK35" i="10" s="1"/>
  <c r="AL124" i="9"/>
  <c r="R108"/>
  <c r="O108"/>
  <c r="S108"/>
  <c r="T108"/>
  <c r="U108"/>
  <c r="V108"/>
  <c r="W108"/>
  <c r="X108"/>
  <c r="Y108"/>
  <c r="Z108"/>
  <c r="AA108"/>
  <c r="AB108"/>
  <c r="AC108"/>
  <c r="AD108"/>
  <c r="AE108"/>
  <c r="AF108"/>
  <c r="AG108"/>
  <c r="AH108"/>
  <c r="AI108"/>
  <c r="AJ108"/>
  <c r="AK108"/>
  <c r="O107"/>
  <c r="S107"/>
  <c r="T107"/>
  <c r="U107"/>
  <c r="V107"/>
  <c r="W107"/>
  <c r="X107"/>
  <c r="Y107"/>
  <c r="Z107"/>
  <c r="AA107"/>
  <c r="AB107"/>
  <c r="AC107"/>
  <c r="AD107"/>
  <c r="AE107"/>
  <c r="AF107"/>
  <c r="AG107"/>
  <c r="AH107"/>
  <c r="AI107"/>
  <c r="AJ107"/>
  <c r="AK107"/>
  <c r="O106"/>
  <c r="S106"/>
  <c r="T106"/>
  <c r="U106"/>
  <c r="V106"/>
  <c r="W106"/>
  <c r="X106"/>
  <c r="Y106"/>
  <c r="Z106"/>
  <c r="AA106"/>
  <c r="AB106"/>
  <c r="AC106"/>
  <c r="AD106"/>
  <c r="AE106"/>
  <c r="AF106"/>
  <c r="AG106"/>
  <c r="AH106"/>
  <c r="AI106"/>
  <c r="AJ106"/>
  <c r="AK106"/>
  <c r="O105"/>
  <c r="S105"/>
  <c r="T105"/>
  <c r="U105"/>
  <c r="V105"/>
  <c r="W105"/>
  <c r="X105"/>
  <c r="Y105"/>
  <c r="Z105"/>
  <c r="AA105"/>
  <c r="AB105"/>
  <c r="AC105"/>
  <c r="AD105"/>
  <c r="AE105"/>
  <c r="AF105"/>
  <c r="AG105"/>
  <c r="AH105"/>
  <c r="AI105"/>
  <c r="AJ105"/>
  <c r="AK105"/>
  <c r="O104"/>
  <c r="S104"/>
  <c r="T104"/>
  <c r="U104"/>
  <c r="V104"/>
  <c r="W104"/>
  <c r="X104"/>
  <c r="Y104"/>
  <c r="Z104"/>
  <c r="AA104"/>
  <c r="AB104"/>
  <c r="AC104"/>
  <c r="AD104"/>
  <c r="AE104"/>
  <c r="AF104"/>
  <c r="AG104"/>
  <c r="AH104"/>
  <c r="AI104"/>
  <c r="AJ104"/>
  <c r="AK104"/>
  <c r="O103"/>
  <c r="S103"/>
  <c r="T103"/>
  <c r="U103"/>
  <c r="V103"/>
  <c r="W103"/>
  <c r="X103"/>
  <c r="Y103"/>
  <c r="Z103"/>
  <c r="AA103"/>
  <c r="AB103"/>
  <c r="AC103"/>
  <c r="AD103"/>
  <c r="AE103"/>
  <c r="AF103"/>
  <c r="AG103"/>
  <c r="AH103"/>
  <c r="AI103"/>
  <c r="AJ103"/>
  <c r="AK103"/>
  <c r="O102"/>
  <c r="S102"/>
  <c r="S124" s="1"/>
  <c r="S34" i="10" s="1"/>
  <c r="T102" i="9"/>
  <c r="T124" s="1"/>
  <c r="T34" i="10" s="1"/>
  <c r="U102" i="9"/>
  <c r="U124" s="1"/>
  <c r="U34" i="10" s="1"/>
  <c r="V102" i="9"/>
  <c r="V124" s="1"/>
  <c r="V34" i="10" s="1"/>
  <c r="W102" i="9"/>
  <c r="W124" s="1"/>
  <c r="W34" i="10" s="1"/>
  <c r="X102" i="9"/>
  <c r="X124" s="1"/>
  <c r="X34" i="10" s="1"/>
  <c r="Y102" i="9"/>
  <c r="Y124" s="1"/>
  <c r="Y34" i="10" s="1"/>
  <c r="Z102" i="9"/>
  <c r="Z124" s="1"/>
  <c r="Z34" i="10" s="1"/>
  <c r="AA102" i="9"/>
  <c r="AA124" s="1"/>
  <c r="AA34" i="10" s="1"/>
  <c r="AB102" i="9"/>
  <c r="AB124" s="1"/>
  <c r="AB34" i="10" s="1"/>
  <c r="AC102" i="9"/>
  <c r="AC124" s="1"/>
  <c r="AC34" i="10" s="1"/>
  <c r="AD102" i="9"/>
  <c r="AD124" s="1"/>
  <c r="AD34" i="10" s="1"/>
  <c r="AE102" i="9"/>
  <c r="AE124" s="1"/>
  <c r="AE34" i="10" s="1"/>
  <c r="AF102" i="9"/>
  <c r="AF124" s="1"/>
  <c r="AF34" i="10" s="1"/>
  <c r="AG102" i="9"/>
  <c r="AG124" s="1"/>
  <c r="AG34" i="10" s="1"/>
  <c r="AH102" i="9"/>
  <c r="AH124" s="1"/>
  <c r="AH34" i="10" s="1"/>
  <c r="AI102" i="9"/>
  <c r="AI124" s="1"/>
  <c r="AI34" i="10" s="1"/>
  <c r="AJ102" i="9"/>
  <c r="AJ124" s="1"/>
  <c r="AJ34" i="10" s="1"/>
  <c r="AK102" i="9"/>
  <c r="AL100"/>
  <c r="O98"/>
  <c r="S98"/>
  <c r="T98"/>
  <c r="U98"/>
  <c r="V98"/>
  <c r="W98"/>
  <c r="X98"/>
  <c r="Y98"/>
  <c r="Z98"/>
  <c r="AA98"/>
  <c r="AB98"/>
  <c r="AC98"/>
  <c r="AD98"/>
  <c r="AE98"/>
  <c r="AF98"/>
  <c r="AG98"/>
  <c r="AH98"/>
  <c r="AI98"/>
  <c r="AJ98"/>
  <c r="AK98"/>
  <c r="L97"/>
  <c r="K97"/>
  <c r="O97"/>
  <c r="R97"/>
  <c r="S97"/>
  <c r="T97"/>
  <c r="U97"/>
  <c r="V97"/>
  <c r="W97"/>
  <c r="X97"/>
  <c r="Y97"/>
  <c r="Z97"/>
  <c r="AA97"/>
  <c r="AB97"/>
  <c r="AC97"/>
  <c r="AD97"/>
  <c r="AE97"/>
  <c r="AF97"/>
  <c r="AG97"/>
  <c r="AH97"/>
  <c r="AI97"/>
  <c r="AJ97"/>
  <c r="AK97"/>
  <c r="O96"/>
  <c r="S96"/>
  <c r="T96"/>
  <c r="U96"/>
  <c r="V96"/>
  <c r="W96"/>
  <c r="X96"/>
  <c r="Y96"/>
  <c r="Z96"/>
  <c r="AA96"/>
  <c r="AB96"/>
  <c r="AC96"/>
  <c r="AD96"/>
  <c r="AE96"/>
  <c r="AF96"/>
  <c r="AG96"/>
  <c r="AH96"/>
  <c r="AI96"/>
  <c r="AJ96"/>
  <c r="AK96"/>
  <c r="O95"/>
  <c r="S95"/>
  <c r="T95"/>
  <c r="U95"/>
  <c r="V95"/>
  <c r="W95"/>
  <c r="X95"/>
  <c r="Y95"/>
  <c r="Z95"/>
  <c r="AA95"/>
  <c r="AB95"/>
  <c r="AC95"/>
  <c r="AD95"/>
  <c r="AE95"/>
  <c r="AF95"/>
  <c r="AG95"/>
  <c r="AH95"/>
  <c r="AI95"/>
  <c r="AJ95"/>
  <c r="AK95"/>
  <c r="O94"/>
  <c r="S94"/>
  <c r="T94"/>
  <c r="U94"/>
  <c r="V94"/>
  <c r="W94"/>
  <c r="X94"/>
  <c r="Y94"/>
  <c r="Z94"/>
  <c r="AA94"/>
  <c r="AB94"/>
  <c r="AC94"/>
  <c r="AD94"/>
  <c r="AE94"/>
  <c r="AF94"/>
  <c r="AG94"/>
  <c r="AH94"/>
  <c r="AI94"/>
  <c r="AJ94"/>
  <c r="AK94"/>
  <c r="O93"/>
  <c r="S93"/>
  <c r="T93"/>
  <c r="U93"/>
  <c r="V93"/>
  <c r="W93"/>
  <c r="X93"/>
  <c r="Y93"/>
  <c r="Z93"/>
  <c r="AA93"/>
  <c r="AB93"/>
  <c r="AC93"/>
  <c r="AD93"/>
  <c r="AE93"/>
  <c r="AF93"/>
  <c r="AG93"/>
  <c r="AH93"/>
  <c r="AI93"/>
  <c r="AJ93"/>
  <c r="AK93"/>
  <c r="L92"/>
  <c r="O92"/>
  <c r="R92"/>
  <c r="S92"/>
  <c r="T92"/>
  <c r="U92"/>
  <c r="V92"/>
  <c r="W92"/>
  <c r="X92"/>
  <c r="Y92"/>
  <c r="Z92"/>
  <c r="AA92"/>
  <c r="AB92"/>
  <c r="AC92"/>
  <c r="AD92"/>
  <c r="AE92"/>
  <c r="AF92"/>
  <c r="AG92"/>
  <c r="AH92"/>
  <c r="AI92"/>
  <c r="AJ92"/>
  <c r="AK92"/>
  <c r="K91"/>
  <c r="R91"/>
  <c r="O91"/>
  <c r="S91"/>
  <c r="T91"/>
  <c r="U91"/>
  <c r="V91"/>
  <c r="W91"/>
  <c r="X91"/>
  <c r="Y91"/>
  <c r="Z91"/>
  <c r="AA91"/>
  <c r="AB91"/>
  <c r="AC91"/>
  <c r="AD91"/>
  <c r="AE91"/>
  <c r="AF91"/>
  <c r="AG91"/>
  <c r="AH91"/>
  <c r="AI91"/>
  <c r="AJ91"/>
  <c r="AK91"/>
  <c r="O90"/>
  <c r="S90"/>
  <c r="T90"/>
  <c r="U90"/>
  <c r="V90"/>
  <c r="W90"/>
  <c r="X90"/>
  <c r="Y90"/>
  <c r="Z90"/>
  <c r="AA90"/>
  <c r="AB90"/>
  <c r="AC90"/>
  <c r="AD90"/>
  <c r="AE90"/>
  <c r="AF90"/>
  <c r="AG90"/>
  <c r="AH90"/>
  <c r="AI90"/>
  <c r="AJ90"/>
  <c r="AK90"/>
  <c r="O89"/>
  <c r="S89"/>
  <c r="T89"/>
  <c r="U89"/>
  <c r="V89"/>
  <c r="W89"/>
  <c r="X89"/>
  <c r="Y89"/>
  <c r="Z89"/>
  <c r="AA89"/>
  <c r="AB89"/>
  <c r="AC89"/>
  <c r="AD89"/>
  <c r="AE89"/>
  <c r="AF89"/>
  <c r="AG89"/>
  <c r="AH89"/>
  <c r="AI89"/>
  <c r="AJ89"/>
  <c r="AK89"/>
  <c r="K88"/>
  <c r="R88"/>
  <c r="O88"/>
  <c r="S88"/>
  <c r="T88"/>
  <c r="U88"/>
  <c r="V88"/>
  <c r="W88"/>
  <c r="X88"/>
  <c r="Y88"/>
  <c r="Z88"/>
  <c r="AA88"/>
  <c r="AB88"/>
  <c r="AC88"/>
  <c r="AD88"/>
  <c r="AE88"/>
  <c r="AF88"/>
  <c r="AG88"/>
  <c r="AH88"/>
  <c r="AI88"/>
  <c r="AJ88"/>
  <c r="AK88"/>
  <c r="O87"/>
  <c r="S87"/>
  <c r="T87"/>
  <c r="U87"/>
  <c r="V87"/>
  <c r="W87"/>
  <c r="X87"/>
  <c r="Y87"/>
  <c r="Z87"/>
  <c r="AA87"/>
  <c r="AB87"/>
  <c r="AC87"/>
  <c r="AD87"/>
  <c r="AE87"/>
  <c r="AF87"/>
  <c r="AG87"/>
  <c r="AH87"/>
  <c r="AI87"/>
  <c r="AJ87"/>
  <c r="AK87"/>
  <c r="L86"/>
  <c r="R86"/>
  <c r="K86"/>
  <c r="O86"/>
  <c r="S86"/>
  <c r="T86"/>
  <c r="U86"/>
  <c r="V86"/>
  <c r="W86"/>
  <c r="X86"/>
  <c r="Y86"/>
  <c r="Z86"/>
  <c r="AA86"/>
  <c r="AB86"/>
  <c r="AC86"/>
  <c r="AD86"/>
  <c r="AE86"/>
  <c r="AF86"/>
  <c r="AG86"/>
  <c r="AH86"/>
  <c r="AI86"/>
  <c r="AJ86"/>
  <c r="AK86"/>
  <c r="O85"/>
  <c r="S85"/>
  <c r="T85"/>
  <c r="U85"/>
  <c r="V85"/>
  <c r="W85"/>
  <c r="X85"/>
  <c r="Y85"/>
  <c r="Z85"/>
  <c r="AA85"/>
  <c r="AB85"/>
  <c r="AC85"/>
  <c r="AD85"/>
  <c r="AE85"/>
  <c r="AF85"/>
  <c r="AG85"/>
  <c r="AH85"/>
  <c r="AI85"/>
  <c r="AJ85"/>
  <c r="AK85"/>
  <c r="O84"/>
  <c r="S84"/>
  <c r="T84"/>
  <c r="U84"/>
  <c r="V84"/>
  <c r="W84"/>
  <c r="X84"/>
  <c r="Y84"/>
  <c r="Z84"/>
  <c r="AA84"/>
  <c r="AB84"/>
  <c r="AC84"/>
  <c r="AD84"/>
  <c r="AE84"/>
  <c r="AF84"/>
  <c r="AG84"/>
  <c r="AH84"/>
  <c r="AI84"/>
  <c r="AJ84"/>
  <c r="AK84"/>
  <c r="O83"/>
  <c r="S83"/>
  <c r="T83"/>
  <c r="U83"/>
  <c r="V83"/>
  <c r="W83"/>
  <c r="X83"/>
  <c r="Y83"/>
  <c r="Z83"/>
  <c r="AA83"/>
  <c r="AB83"/>
  <c r="AC83"/>
  <c r="AD83"/>
  <c r="AE83"/>
  <c r="AF83"/>
  <c r="AG83"/>
  <c r="AH83"/>
  <c r="AI83"/>
  <c r="AJ83"/>
  <c r="AK83"/>
  <c r="O82"/>
  <c r="S82"/>
  <c r="T82"/>
  <c r="U82"/>
  <c r="V82"/>
  <c r="W82"/>
  <c r="X82"/>
  <c r="Y82"/>
  <c r="Z82"/>
  <c r="AA82"/>
  <c r="AB82"/>
  <c r="AC82"/>
  <c r="AD82"/>
  <c r="AE82"/>
  <c r="AF82"/>
  <c r="AG82"/>
  <c r="AH82"/>
  <c r="AI82"/>
  <c r="AJ82"/>
  <c r="AK82"/>
  <c r="L81"/>
  <c r="R81"/>
  <c r="O81"/>
  <c r="S81"/>
  <c r="T81"/>
  <c r="U81"/>
  <c r="V81"/>
  <c r="W81"/>
  <c r="X81"/>
  <c r="Y81"/>
  <c r="Z81"/>
  <c r="AA81"/>
  <c r="AB81"/>
  <c r="AC81"/>
  <c r="AD81"/>
  <c r="AE81"/>
  <c r="AF81"/>
  <c r="AG81"/>
  <c r="AH81"/>
  <c r="AI81"/>
  <c r="AJ81"/>
  <c r="AK81"/>
  <c r="O80"/>
  <c r="S80"/>
  <c r="T80"/>
  <c r="U80"/>
  <c r="V80"/>
  <c r="W80"/>
  <c r="X80"/>
  <c r="Y80"/>
  <c r="Z80"/>
  <c r="AA80"/>
  <c r="AB80"/>
  <c r="AC80"/>
  <c r="AD80"/>
  <c r="AE80"/>
  <c r="AF80"/>
  <c r="AG80"/>
  <c r="AH80"/>
  <c r="AI80"/>
  <c r="AJ80"/>
  <c r="AK80"/>
  <c r="L79"/>
  <c r="R79"/>
  <c r="O79"/>
  <c r="S79"/>
  <c r="T79"/>
  <c r="U79"/>
  <c r="V79"/>
  <c r="W79"/>
  <c r="X79"/>
  <c r="Y79"/>
  <c r="Z79"/>
  <c r="AA79"/>
  <c r="AB79"/>
  <c r="AC79"/>
  <c r="AD79"/>
  <c r="AE79"/>
  <c r="AF79"/>
  <c r="AG79"/>
  <c r="AH79"/>
  <c r="AI79"/>
  <c r="AJ79"/>
  <c r="AK79"/>
  <c r="O78"/>
  <c r="S78"/>
  <c r="T78"/>
  <c r="U78"/>
  <c r="V78"/>
  <c r="W78"/>
  <c r="X78"/>
  <c r="Y78"/>
  <c r="Z78"/>
  <c r="AA78"/>
  <c r="AB78"/>
  <c r="AC78"/>
  <c r="AD78"/>
  <c r="AE78"/>
  <c r="AF78"/>
  <c r="AG78"/>
  <c r="AH78"/>
  <c r="AI78"/>
  <c r="AJ78"/>
  <c r="AK78"/>
  <c r="AL76"/>
  <c r="O65"/>
  <c r="S65"/>
  <c r="T65"/>
  <c r="U65"/>
  <c r="V65"/>
  <c r="W65"/>
  <c r="X65"/>
  <c r="Y65"/>
  <c r="Z65"/>
  <c r="AA65"/>
  <c r="AB65"/>
  <c r="AC65"/>
  <c r="AD65"/>
  <c r="AE65"/>
  <c r="AF65"/>
  <c r="AG65"/>
  <c r="AH65"/>
  <c r="AI65"/>
  <c r="AJ65"/>
  <c r="AK65"/>
  <c r="O64"/>
  <c r="S64"/>
  <c r="T64"/>
  <c r="U64"/>
  <c r="V64"/>
  <c r="W64"/>
  <c r="X64"/>
  <c r="Y64"/>
  <c r="Z64"/>
  <c r="AA64"/>
  <c r="AB64"/>
  <c r="AC64"/>
  <c r="AD64"/>
  <c r="AE64"/>
  <c r="AF64"/>
  <c r="AG64"/>
  <c r="AH64"/>
  <c r="AI64"/>
  <c r="AJ64"/>
  <c r="AK64"/>
  <c r="K63"/>
  <c r="R63"/>
  <c r="O63"/>
  <c r="S63"/>
  <c r="T63"/>
  <c r="U63"/>
  <c r="V63"/>
  <c r="W63"/>
  <c r="X63"/>
  <c r="Y63"/>
  <c r="Z63"/>
  <c r="AA63"/>
  <c r="AB63"/>
  <c r="AC63"/>
  <c r="AD63"/>
  <c r="AE63"/>
  <c r="AF63"/>
  <c r="AG63"/>
  <c r="AH63"/>
  <c r="AI63"/>
  <c r="AJ63"/>
  <c r="AK63"/>
  <c r="O62"/>
  <c r="S62"/>
  <c r="T62"/>
  <c r="U62"/>
  <c r="V62"/>
  <c r="W62"/>
  <c r="X62"/>
  <c r="Y62"/>
  <c r="Z62"/>
  <c r="AA62"/>
  <c r="AB62"/>
  <c r="AC62"/>
  <c r="AD62"/>
  <c r="AE62"/>
  <c r="AF62"/>
  <c r="AG62"/>
  <c r="AH62"/>
  <c r="AI62"/>
  <c r="AJ62"/>
  <c r="AK62"/>
  <c r="K61"/>
  <c r="L61"/>
  <c r="O61"/>
  <c r="R61"/>
  <c r="S61"/>
  <c r="T61"/>
  <c r="U61"/>
  <c r="V61"/>
  <c r="W61"/>
  <c r="X61"/>
  <c r="Y61"/>
  <c r="Z61"/>
  <c r="AA61"/>
  <c r="AB61"/>
  <c r="AC61"/>
  <c r="AD61"/>
  <c r="AE61"/>
  <c r="AF61"/>
  <c r="AG61"/>
  <c r="AH61"/>
  <c r="AI61"/>
  <c r="AJ61"/>
  <c r="AK61"/>
  <c r="K60"/>
  <c r="R60"/>
  <c r="O60"/>
  <c r="S60"/>
  <c r="T60"/>
  <c r="U60"/>
  <c r="V60"/>
  <c r="W60"/>
  <c r="X60"/>
  <c r="Y60"/>
  <c r="Z60"/>
  <c r="AA60"/>
  <c r="AB60"/>
  <c r="AC60"/>
  <c r="AD60"/>
  <c r="AE60"/>
  <c r="AF60"/>
  <c r="AG60"/>
  <c r="AH60"/>
  <c r="AI60"/>
  <c r="AJ60"/>
  <c r="AK60"/>
  <c r="L59"/>
  <c r="R59"/>
  <c r="K59"/>
  <c r="O59"/>
  <c r="S59"/>
  <c r="T59"/>
  <c r="U59"/>
  <c r="V59"/>
  <c r="W59"/>
  <c r="X59"/>
  <c r="Y59"/>
  <c r="Z59"/>
  <c r="AA59"/>
  <c r="AB59"/>
  <c r="AC59"/>
  <c r="AD59"/>
  <c r="AE59"/>
  <c r="AF59"/>
  <c r="AG59"/>
  <c r="AH59"/>
  <c r="AI59"/>
  <c r="AJ59"/>
  <c r="AK59"/>
  <c r="O58"/>
  <c r="S58"/>
  <c r="T58"/>
  <c r="U58"/>
  <c r="V58"/>
  <c r="W58"/>
  <c r="X58"/>
  <c r="Y58"/>
  <c r="Z58"/>
  <c r="AA58"/>
  <c r="AB58"/>
  <c r="AC58"/>
  <c r="AD58"/>
  <c r="AE58"/>
  <c r="AF58"/>
  <c r="AG58"/>
  <c r="AH58"/>
  <c r="AI58"/>
  <c r="AJ58"/>
  <c r="AK58"/>
  <c r="O57"/>
  <c r="S57"/>
  <c r="T57"/>
  <c r="U57"/>
  <c r="V57"/>
  <c r="W57"/>
  <c r="X57"/>
  <c r="Y57"/>
  <c r="Z57"/>
  <c r="AA57"/>
  <c r="AB57"/>
  <c r="AC57"/>
  <c r="AD57"/>
  <c r="AE57"/>
  <c r="AF57"/>
  <c r="AG57"/>
  <c r="AH57"/>
  <c r="AI57"/>
  <c r="AJ57"/>
  <c r="AK57"/>
  <c r="O56"/>
  <c r="S56"/>
  <c r="T56"/>
  <c r="U56"/>
  <c r="V56"/>
  <c r="W56"/>
  <c r="X56"/>
  <c r="Y56"/>
  <c r="Z56"/>
  <c r="AA56"/>
  <c r="AB56"/>
  <c r="AC56"/>
  <c r="AD56"/>
  <c r="AE56"/>
  <c r="AF56"/>
  <c r="AG56"/>
  <c r="AH56"/>
  <c r="AI56"/>
  <c r="AJ56"/>
  <c r="AK56"/>
  <c r="O55"/>
  <c r="S55"/>
  <c r="T55"/>
  <c r="U55"/>
  <c r="V55"/>
  <c r="W55"/>
  <c r="X55"/>
  <c r="Y55"/>
  <c r="Z55"/>
  <c r="AA55"/>
  <c r="AB55"/>
  <c r="AC55"/>
  <c r="AD55"/>
  <c r="AE55"/>
  <c r="AF55"/>
  <c r="AG55"/>
  <c r="AH55"/>
  <c r="AI55"/>
  <c r="AJ55"/>
  <c r="AK55"/>
  <c r="O54"/>
  <c r="S54"/>
  <c r="T54"/>
  <c r="U54"/>
  <c r="V54"/>
  <c r="V76" s="1"/>
  <c r="V32" i="10" s="1"/>
  <c r="W54" i="9"/>
  <c r="X54"/>
  <c r="Y54"/>
  <c r="Z54"/>
  <c r="Z76" s="1"/>
  <c r="Z32" i="10" s="1"/>
  <c r="AA54" i="9"/>
  <c r="AB54"/>
  <c r="AC54"/>
  <c r="AD54"/>
  <c r="AE54"/>
  <c r="AF54"/>
  <c r="AG54"/>
  <c r="AH54"/>
  <c r="AH76" s="1"/>
  <c r="AH32" i="10" s="1"/>
  <c r="AI54" i="9"/>
  <c r="AJ54"/>
  <c r="AK54"/>
  <c r="AL52"/>
  <c r="K31"/>
  <c r="O31"/>
  <c r="R31"/>
  <c r="S31"/>
  <c r="T31"/>
  <c r="U31"/>
  <c r="V31"/>
  <c r="W31"/>
  <c r="X31"/>
  <c r="Y31"/>
  <c r="Z31"/>
  <c r="AA31"/>
  <c r="AB31"/>
  <c r="AC31"/>
  <c r="AD31"/>
  <c r="AE31"/>
  <c r="AF31"/>
  <c r="AG31"/>
  <c r="AH31"/>
  <c r="AI31"/>
  <c r="AJ31"/>
  <c r="AK31"/>
  <c r="O30"/>
  <c r="S30"/>
  <c r="S52" s="1"/>
  <c r="S31" i="10" s="1"/>
  <c r="T30" i="9"/>
  <c r="T52" s="1"/>
  <c r="T31" i="10" s="1"/>
  <c r="U30" i="9"/>
  <c r="U52" s="1"/>
  <c r="U31" i="10" s="1"/>
  <c r="V30" i="9"/>
  <c r="V52" s="1"/>
  <c r="V31" i="10" s="1"/>
  <c r="W30" i="9"/>
  <c r="W52" s="1"/>
  <c r="W31" i="10" s="1"/>
  <c r="X30" i="9"/>
  <c r="X52" s="1"/>
  <c r="X31" i="10" s="1"/>
  <c r="Y30" i="9"/>
  <c r="Y52" s="1"/>
  <c r="Y31" i="10" s="1"/>
  <c r="Z30" i="9"/>
  <c r="Z52" s="1"/>
  <c r="Z31" i="10" s="1"/>
  <c r="AA30" i="9"/>
  <c r="AA52" s="1"/>
  <c r="AA31" i="10" s="1"/>
  <c r="AB30" i="9"/>
  <c r="AB52" s="1"/>
  <c r="AB31" i="10" s="1"/>
  <c r="AC30" i="9"/>
  <c r="AC52" s="1"/>
  <c r="AC31" i="10" s="1"/>
  <c r="AD30" i="9"/>
  <c r="AD52" s="1"/>
  <c r="AD31" i="10" s="1"/>
  <c r="AE30" i="9"/>
  <c r="AE52" s="1"/>
  <c r="AE31" i="10" s="1"/>
  <c r="AF30" i="9"/>
  <c r="AF52" s="1"/>
  <c r="AF31" i="10" s="1"/>
  <c r="AG30" i="9"/>
  <c r="AG52" s="1"/>
  <c r="AG31" i="10" s="1"/>
  <c r="AH30" i="9"/>
  <c r="AH52" s="1"/>
  <c r="AH31" i="10" s="1"/>
  <c r="AI30" i="9"/>
  <c r="AI52" s="1"/>
  <c r="AI31" i="10" s="1"/>
  <c r="AJ30" i="9"/>
  <c r="AJ52" s="1"/>
  <c r="AJ31" i="10" s="1"/>
  <c r="AK30" i="9"/>
  <c r="AK52" s="1"/>
  <c r="AK31" i="10" s="1"/>
  <c r="AL28" i="9"/>
  <c r="O8"/>
  <c r="S8"/>
  <c r="T8"/>
  <c r="U8"/>
  <c r="V8"/>
  <c r="W8"/>
  <c r="X8"/>
  <c r="Y8"/>
  <c r="Z8"/>
  <c r="AA8"/>
  <c r="AB8"/>
  <c r="AC8"/>
  <c r="AD8"/>
  <c r="AE8"/>
  <c r="AF8"/>
  <c r="AG8"/>
  <c r="AH8"/>
  <c r="AI8"/>
  <c r="AJ8"/>
  <c r="AK8"/>
  <c r="O7"/>
  <c r="S7"/>
  <c r="T7"/>
  <c r="U7"/>
  <c r="V7"/>
  <c r="W7"/>
  <c r="X7"/>
  <c r="Y7"/>
  <c r="Z7"/>
  <c r="AA7"/>
  <c r="AB7"/>
  <c r="AC7"/>
  <c r="AD7"/>
  <c r="AE7"/>
  <c r="AF7"/>
  <c r="AG7"/>
  <c r="AH7"/>
  <c r="AI7"/>
  <c r="AJ7"/>
  <c r="AK7"/>
  <c r="O6"/>
  <c r="S6"/>
  <c r="S28" s="1"/>
  <c r="S30" i="10" s="1"/>
  <c r="T6" i="9"/>
  <c r="T28" s="1"/>
  <c r="T30" i="10" s="1"/>
  <c r="U6" i="9"/>
  <c r="U28" s="1"/>
  <c r="U30" i="10" s="1"/>
  <c r="V6" i="9"/>
  <c r="V28" s="1"/>
  <c r="V30" i="10" s="1"/>
  <c r="W6" i="9"/>
  <c r="W28" s="1"/>
  <c r="W30" i="10" s="1"/>
  <c r="X6" i="9"/>
  <c r="X28" s="1"/>
  <c r="X30" i="10" s="1"/>
  <c r="Y6" i="9"/>
  <c r="Y28" s="1"/>
  <c r="Y30" i="10" s="1"/>
  <c r="Z6" i="9"/>
  <c r="Z28" s="1"/>
  <c r="Z30" i="10" s="1"/>
  <c r="AA6" i="9"/>
  <c r="AA28" s="1"/>
  <c r="AA30" i="10" s="1"/>
  <c r="AB6" i="9"/>
  <c r="AB28" s="1"/>
  <c r="AB30" i="10" s="1"/>
  <c r="AC6" i="9"/>
  <c r="AC28" s="1"/>
  <c r="AC30" i="10" s="1"/>
  <c r="AD6" i="9"/>
  <c r="AD28" s="1"/>
  <c r="AD30" i="10" s="1"/>
  <c r="AE6" i="9"/>
  <c r="AE28" s="1"/>
  <c r="AE30" i="10" s="1"/>
  <c r="AF6" i="9"/>
  <c r="AF28" s="1"/>
  <c r="AF30" i="10" s="1"/>
  <c r="AG6" i="9"/>
  <c r="AG28" s="1"/>
  <c r="AG30" i="10" s="1"/>
  <c r="AH6" i="9"/>
  <c r="AH28" s="1"/>
  <c r="AH30" i="10" s="1"/>
  <c r="AI6" i="9"/>
  <c r="AI28" s="1"/>
  <c r="AI30" i="10" s="1"/>
  <c r="AJ6" i="9"/>
  <c r="AJ28" s="1"/>
  <c r="AJ30" i="10" s="1"/>
  <c r="AK6" i="9"/>
  <c r="AK28" s="1"/>
  <c r="AK30" i="10" s="1"/>
  <c r="R225" i="9"/>
  <c r="R208"/>
  <c r="R204"/>
  <c r="R202"/>
  <c r="R176"/>
  <c r="R159"/>
  <c r="R158"/>
  <c r="R127"/>
  <c r="R98"/>
  <c r="R96"/>
  <c r="R95"/>
  <c r="R90"/>
  <c r="R85"/>
  <c r="R84"/>
  <c r="R65"/>
  <c r="R62"/>
  <c r="R56"/>
  <c r="R55"/>
  <c r="R8"/>
  <c r="AE340" l="1"/>
  <c r="AE6" i="10" s="1"/>
  <c r="R340" i="9"/>
  <c r="R6" i="10" s="1"/>
  <c r="AJ340" i="9"/>
  <c r="AJ6" i="10" s="1"/>
  <c r="AF340" i="9"/>
  <c r="AF6" i="10" s="1"/>
  <c r="AB340" i="9"/>
  <c r="AB6" i="10" s="1"/>
  <c r="S340" i="9"/>
  <c r="S6" i="10" s="1"/>
  <c r="AI340" i="9"/>
  <c r="AI6" i="10" s="1"/>
  <c r="AA340" i="9"/>
  <c r="AA6" i="10" s="1"/>
  <c r="I41"/>
  <c r="J41" s="1"/>
  <c r="L41" s="1"/>
  <c r="K40"/>
  <c r="E40"/>
  <c r="F40" s="1"/>
  <c r="AI244" i="9"/>
  <c r="AI39" i="10" s="1"/>
  <c r="AE244" i="9"/>
  <c r="AE39" i="10" s="1"/>
  <c r="AA244" i="9"/>
  <c r="AA39" i="10" s="1"/>
  <c r="W244" i="9"/>
  <c r="W39" i="10" s="1"/>
  <c r="X244" i="9"/>
  <c r="X39" i="10" s="1"/>
  <c r="V172" i="9"/>
  <c r="V36" i="10" s="1"/>
  <c r="W172" i="9"/>
  <c r="W36" i="10" s="1"/>
  <c r="S172" i="9"/>
  <c r="S36" i="10" s="1"/>
  <c r="Y172" i="9"/>
  <c r="Y36" i="10" s="1"/>
  <c r="X172" i="9"/>
  <c r="X36" i="10" s="1"/>
  <c r="AK100" i="9"/>
  <c r="AK33" i="10" s="1"/>
  <c r="AC100" i="9"/>
  <c r="AC33" i="10" s="1"/>
  <c r="Y100" i="9"/>
  <c r="Y33" i="10" s="1"/>
  <c r="AG100" i="9"/>
  <c r="AG33" i="10" s="1"/>
  <c r="U100" i="9"/>
  <c r="U33" i="10" s="1"/>
  <c r="K79" i="9"/>
  <c r="K154"/>
  <c r="AF172"/>
  <c r="AF36" i="10" s="1"/>
  <c r="AG172" i="9"/>
  <c r="AG36" i="10" s="1"/>
  <c r="L60" i="9"/>
  <c r="L91"/>
  <c r="L108"/>
  <c r="AH172"/>
  <c r="AH36" i="10" s="1"/>
  <c r="AD172" i="9"/>
  <c r="AD36" i="10" s="1"/>
  <c r="Z172" i="9"/>
  <c r="Z36" i="10" s="1"/>
  <c r="L161" i="9"/>
  <c r="AJ244"/>
  <c r="AJ39" i="10" s="1"/>
  <c r="AF244" i="9"/>
  <c r="AF39" i="10" s="1"/>
  <c r="AB244" i="9"/>
  <c r="AB39" i="10" s="1"/>
  <c r="T244" i="9"/>
  <c r="T39" i="10" s="1"/>
  <c r="AJ172" i="9"/>
  <c r="AJ36" i="10" s="1"/>
  <c r="AB172" i="9"/>
  <c r="AB36" i="10" s="1"/>
  <c r="T172" i="9"/>
  <c r="T36" i="10" s="1"/>
  <c r="AK172" i="9"/>
  <c r="AK36" i="10" s="1"/>
  <c r="AC172" i="9"/>
  <c r="AC36" i="10" s="1"/>
  <c r="U172" i="9"/>
  <c r="U36" i="10" s="1"/>
  <c r="L31" i="9"/>
  <c r="L63"/>
  <c r="K81"/>
  <c r="L88"/>
  <c r="AI172"/>
  <c r="AI36" i="10" s="1"/>
  <c r="AE172" i="9"/>
  <c r="AE36" i="10" s="1"/>
  <c r="AA172" i="9"/>
  <c r="AA36" i="10" s="1"/>
  <c r="L175" i="9"/>
  <c r="AK244"/>
  <c r="AK39" i="10" s="1"/>
  <c r="AG244" i="9"/>
  <c r="AG39" i="10" s="1"/>
  <c r="AC244" i="9"/>
  <c r="AC39" i="10" s="1"/>
  <c r="U244" i="9"/>
  <c r="U39" i="10" s="1"/>
  <c r="K223" i="9"/>
  <c r="K237"/>
  <c r="K41" i="10"/>
  <c r="L228" i="9"/>
  <c r="L230"/>
  <c r="L231"/>
  <c r="L234"/>
  <c r="H40" i="10"/>
  <c r="L40" s="1"/>
  <c r="AH244" i="9"/>
  <c r="AH39" i="10" s="1"/>
  <c r="AH52" s="1"/>
  <c r="AH5" s="1"/>
  <c r="AH28" s="1"/>
  <c r="AD244" i="9"/>
  <c r="AD39" i="10" s="1"/>
  <c r="Z244" i="9"/>
  <c r="Z39" i="10" s="1"/>
  <c r="V244" i="9"/>
  <c r="V39" i="10" s="1"/>
  <c r="AD76" i="9"/>
  <c r="AD32" i="10" s="1"/>
  <c r="J28" i="9"/>
  <c r="R7"/>
  <c r="R227"/>
  <c r="R80"/>
  <c r="R82"/>
  <c r="R203"/>
  <c r="R206"/>
  <c r="R224"/>
  <c r="R201"/>
  <c r="AK124"/>
  <c r="AK34" i="10" s="1"/>
  <c r="S244" i="9"/>
  <c r="S39" i="10" s="1"/>
  <c r="R89" i="9"/>
  <c r="R205"/>
  <c r="R209"/>
  <c r="AK76"/>
  <c r="AK32" i="10" s="1"/>
  <c r="AG76" i="9"/>
  <c r="AG32" i="10" s="1"/>
  <c r="AC76" i="9"/>
  <c r="AC32" i="10" s="1"/>
  <c r="Y76" i="9"/>
  <c r="Y32" i="10" s="1"/>
  <c r="AK196" i="9"/>
  <c r="AK37" i="10" s="1"/>
  <c r="AG196" i="9"/>
  <c r="AG37" i="10" s="1"/>
  <c r="AC196" i="9"/>
  <c r="AC37" i="10" s="1"/>
  <c r="Y196" i="9"/>
  <c r="Y37" i="10" s="1"/>
  <c r="U196" i="9"/>
  <c r="U37" i="10" s="1"/>
  <c r="AJ196" i="9"/>
  <c r="AJ37" i="10" s="1"/>
  <c r="AF196" i="9"/>
  <c r="AF37" i="10" s="1"/>
  <c r="AB196" i="9"/>
  <c r="AB37" i="10" s="1"/>
  <c r="X196" i="9"/>
  <c r="X37" i="10" s="1"/>
  <c r="T196" i="9"/>
  <c r="T37" i="10" s="1"/>
  <c r="U76" i="9"/>
  <c r="U32" i="10" s="1"/>
  <c r="AJ100" i="9"/>
  <c r="AJ33" i="10" s="1"/>
  <c r="AF100" i="9"/>
  <c r="AF33" i="10" s="1"/>
  <c r="AB100" i="9"/>
  <c r="AB33" i="10" s="1"/>
  <c r="X100" i="9"/>
  <c r="X33" i="10" s="1"/>
  <c r="T100" i="9"/>
  <c r="T33" i="10" s="1"/>
  <c r="J196" i="9"/>
  <c r="AI76"/>
  <c r="AI32" i="10" s="1"/>
  <c r="AE76" i="9"/>
  <c r="AE32" i="10" s="1"/>
  <c r="AA76" i="9"/>
  <c r="AA32" i="10" s="1"/>
  <c r="W76" i="9"/>
  <c r="W32" i="10" s="1"/>
  <c r="S76" i="9"/>
  <c r="S32" i="10" s="1"/>
  <c r="AH100" i="9"/>
  <c r="AH33" i="10" s="1"/>
  <c r="AD100" i="9"/>
  <c r="AD33" i="10" s="1"/>
  <c r="Z100" i="9"/>
  <c r="Z33" i="10" s="1"/>
  <c r="Z52" s="1"/>
  <c r="Z5" s="1"/>
  <c r="Z28" s="1"/>
  <c r="V100" i="9"/>
  <c r="V33" i="10" s="1"/>
  <c r="AI220" i="9"/>
  <c r="AI38" i="10" s="1"/>
  <c r="AE220" i="9"/>
  <c r="AE38" i="10" s="1"/>
  <c r="AA220" i="9"/>
  <c r="AA38" i="10" s="1"/>
  <c r="W220" i="9"/>
  <c r="W38" i="10" s="1"/>
  <c r="S220" i="9"/>
  <c r="S38" i="10" s="1"/>
  <c r="AJ76" i="9"/>
  <c r="AJ32" i="10" s="1"/>
  <c r="AF76" i="9"/>
  <c r="AF32" i="10" s="1"/>
  <c r="AB76" i="9"/>
  <c r="AB32" i="10" s="1"/>
  <c r="X76" i="9"/>
  <c r="X32" i="10" s="1"/>
  <c r="T76" i="9"/>
  <c r="T32" i="10" s="1"/>
  <c r="AI100" i="9"/>
  <c r="AI33" i="10" s="1"/>
  <c r="AE100" i="9"/>
  <c r="AE33" i="10" s="1"/>
  <c r="AA100" i="9"/>
  <c r="AA33" i="10" s="1"/>
  <c r="W100" i="9"/>
  <c r="W33" i="10" s="1"/>
  <c r="S100" i="9"/>
  <c r="S33" i="10" s="1"/>
  <c r="F196" i="9"/>
  <c r="E37" i="10" s="1"/>
  <c r="F37" s="1"/>
  <c r="R174" i="9"/>
  <c r="R196" s="1"/>
  <c r="R37" i="10" s="1"/>
  <c r="R54" i="9"/>
  <c r="R157"/>
  <c r="R172" s="1"/>
  <c r="R36" i="10" s="1"/>
  <c r="J172" i="9"/>
  <c r="I36" i="10" s="1"/>
  <c r="J36" s="1"/>
  <c r="R6" i="9"/>
  <c r="R64"/>
  <c r="R83"/>
  <c r="AC340"/>
  <c r="AC6" i="10" s="1"/>
  <c r="L319" i="9"/>
  <c r="X319" s="1"/>
  <c r="L318"/>
  <c r="X318" s="1"/>
  <c r="F340"/>
  <c r="J6" i="10"/>
  <c r="L308" i="9"/>
  <c r="L306"/>
  <c r="L304"/>
  <c r="L301"/>
  <c r="L296"/>
  <c r="L292"/>
  <c r="L277"/>
  <c r="L256"/>
  <c r="L248"/>
  <c r="L233"/>
  <c r="L232"/>
  <c r="L229"/>
  <c r="L152"/>
  <c r="K108"/>
  <c r="R103"/>
  <c r="K92"/>
  <c r="R87"/>
  <c r="R200"/>
  <c r="R128"/>
  <c r="R58"/>
  <c r="R57"/>
  <c r="F52"/>
  <c r="AE52" i="10" l="1"/>
  <c r="AE5" s="1"/>
  <c r="AE28" s="1"/>
  <c r="AG52"/>
  <c r="AG5" s="1"/>
  <c r="AG28" s="1"/>
  <c r="X52"/>
  <c r="X5" s="1"/>
  <c r="U52"/>
  <c r="U5" s="1"/>
  <c r="U28" s="1"/>
  <c r="AA52"/>
  <c r="AA5" s="1"/>
  <c r="AA28" s="1"/>
  <c r="AB52"/>
  <c r="AB5" s="1"/>
  <c r="AB28" s="1"/>
  <c r="AK52"/>
  <c r="AK5" s="1"/>
  <c r="AK28" s="1"/>
  <c r="AF52"/>
  <c r="AF5" s="1"/>
  <c r="AF28" s="1"/>
  <c r="W52"/>
  <c r="W5" s="1"/>
  <c r="W28" s="1"/>
  <c r="V52"/>
  <c r="V5" s="1"/>
  <c r="V28" s="1"/>
  <c r="AC52"/>
  <c r="AC5" s="1"/>
  <c r="K174" i="9"/>
  <c r="AD52" i="10"/>
  <c r="AD5" s="1"/>
  <c r="AD28" s="1"/>
  <c r="AC28"/>
  <c r="Y52"/>
  <c r="Y5" s="1"/>
  <c r="Y28" s="1"/>
  <c r="R28" i="9"/>
  <c r="R30" i="10" s="1"/>
  <c r="S52"/>
  <c r="S5" s="1"/>
  <c r="S28" s="1"/>
  <c r="AI52"/>
  <c r="AI5" s="1"/>
  <c r="AI28" s="1"/>
  <c r="T52"/>
  <c r="T5" s="1"/>
  <c r="T28" s="1"/>
  <c r="AJ52"/>
  <c r="AJ5" s="1"/>
  <c r="AJ28" s="1"/>
  <c r="R76" i="9"/>
  <c r="R32" i="10" s="1"/>
  <c r="E31"/>
  <c r="F31" s="1"/>
  <c r="R198" i="9"/>
  <c r="I30" i="10"/>
  <c r="J30" s="1"/>
  <c r="I37"/>
  <c r="J37" s="1"/>
  <c r="J76" i="9"/>
  <c r="I32" i="10" s="1"/>
  <c r="J32" s="1"/>
  <c r="R102" i="9"/>
  <c r="L174"/>
  <c r="R93"/>
  <c r="R226"/>
  <c r="R30"/>
  <c r="R52" s="1"/>
  <c r="R31" i="10" s="1"/>
  <c r="J52" i="9"/>
  <c r="I31" i="10" s="1"/>
  <c r="J31" s="1"/>
  <c r="R207" i="9"/>
  <c r="R78"/>
  <c r="L224"/>
  <c r="X340"/>
  <c r="X6" i="10" s="1"/>
  <c r="L340" i="9"/>
  <c r="E6" i="10"/>
  <c r="R199" i="9"/>
  <c r="X28" i="10" l="1"/>
  <c r="K224" i="9"/>
  <c r="K8"/>
  <c r="L8"/>
  <c r="K176"/>
  <c r="L159"/>
  <c r="R220"/>
  <c r="R38" i="10" s="1"/>
  <c r="L87" i="9"/>
  <c r="K227"/>
  <c r="L227"/>
  <c r="K78"/>
  <c r="K98"/>
  <c r="L98"/>
  <c r="J220"/>
  <c r="F6" i="10"/>
  <c r="L6" s="1"/>
  <c r="E28" i="11" s="1"/>
  <c r="I28" s="1"/>
  <c r="K6" i="10"/>
  <c r="J244" i="9" l="1"/>
  <c r="I39" i="10" s="1"/>
  <c r="J39" s="1"/>
  <c r="R222" i="9"/>
  <c r="R244" s="1"/>
  <c r="R39" i="10" s="1"/>
  <c r="L83" i="9"/>
  <c r="K80"/>
  <c r="L80"/>
  <c r="I38" i="10"/>
  <c r="J38" s="1"/>
  <c r="K83" i="9"/>
  <c r="L78"/>
  <c r="L95"/>
  <c r="K95"/>
  <c r="K87"/>
  <c r="K159"/>
  <c r="R94"/>
  <c r="R100" s="1"/>
  <c r="R33" i="10" s="1"/>
  <c r="J100" i="9"/>
  <c r="L176"/>
  <c r="H196"/>
  <c r="G37" i="10" l="1"/>
  <c r="L196" i="9"/>
  <c r="I33" i="10"/>
  <c r="J33" s="1"/>
  <c r="K208" i="9"/>
  <c r="L208"/>
  <c r="K82"/>
  <c r="L82"/>
  <c r="H172"/>
  <c r="G36" i="10" s="1"/>
  <c r="L96" i="9" l="1"/>
  <c r="K96"/>
  <c r="L203"/>
  <c r="K203"/>
  <c r="K54"/>
  <c r="K37" i="10"/>
  <c r="H37"/>
  <c r="L37" s="1"/>
  <c r="L207" i="9"/>
  <c r="K207"/>
  <c r="L158"/>
  <c r="K158"/>
  <c r="H36" i="10"/>
  <c r="L209" i="9"/>
  <c r="K209"/>
  <c r="K6"/>
  <c r="L85"/>
  <c r="K85"/>
  <c r="K84"/>
  <c r="H76"/>
  <c r="G32" i="10" s="1"/>
  <c r="H100" i="9" l="1"/>
  <c r="G33" i="10" s="1"/>
  <c r="H33" s="1"/>
  <c r="K127" i="9"/>
  <c r="L84"/>
  <c r="F28"/>
  <c r="L6"/>
  <c r="L54"/>
  <c r="H32" i="10"/>
  <c r="L64" i="9"/>
  <c r="K64"/>
  <c r="L55" l="1"/>
  <c r="K55"/>
  <c r="K204"/>
  <c r="L204"/>
  <c r="L89"/>
  <c r="K89"/>
  <c r="L205"/>
  <c r="K205"/>
  <c r="L90"/>
  <c r="K90"/>
  <c r="K56"/>
  <c r="L202"/>
  <c r="K202"/>
  <c r="K157"/>
  <c r="L65"/>
  <c r="K65"/>
  <c r="E30" i="10"/>
  <c r="F30" s="1"/>
  <c r="L127" i="9"/>
  <c r="F148"/>
  <c r="L103"/>
  <c r="K103"/>
  <c r="L62"/>
  <c r="K62"/>
  <c r="K128" l="1"/>
  <c r="L128"/>
  <c r="F172"/>
  <c r="L157"/>
  <c r="L56"/>
  <c r="K225"/>
  <c r="E35" i="10"/>
  <c r="F35" s="1"/>
  <c r="H124" i="9"/>
  <c r="G34" i="10" s="1"/>
  <c r="H34" l="1"/>
  <c r="K199" i="9"/>
  <c r="L172"/>
  <c r="E36" i="10"/>
  <c r="L200" i="9"/>
  <c r="K200"/>
  <c r="L201"/>
  <c r="K201"/>
  <c r="H148"/>
  <c r="L225"/>
  <c r="L58"/>
  <c r="K58"/>
  <c r="K57"/>
  <c r="K107" l="1"/>
  <c r="K126"/>
  <c r="K198"/>
  <c r="G35" i="10"/>
  <c r="L57" i="9"/>
  <c r="F76"/>
  <c r="L199"/>
  <c r="F36" i="10"/>
  <c r="L36" s="1"/>
  <c r="K36"/>
  <c r="H244" i="9"/>
  <c r="G39" i="10" s="1"/>
  <c r="H39" s="1"/>
  <c r="L222" i="9" l="1"/>
  <c r="K222"/>
  <c r="R126"/>
  <c r="R148" s="1"/>
  <c r="R35" i="10" s="1"/>
  <c r="J148" i="9"/>
  <c r="L126"/>
  <c r="R107"/>
  <c r="L107"/>
  <c r="H220"/>
  <c r="G38" i="10" s="1"/>
  <c r="H38" s="1"/>
  <c r="L198" i="9"/>
  <c r="K206"/>
  <c r="H35" i="10"/>
  <c r="E32"/>
  <c r="L76" i="9"/>
  <c r="I35" i="10" l="1"/>
  <c r="L148" i="9"/>
  <c r="K93"/>
  <c r="K94"/>
  <c r="L94"/>
  <c r="K102"/>
  <c r="F32" i="10"/>
  <c r="K32"/>
  <c r="L206" i="9"/>
  <c r="F220"/>
  <c r="J35" i="10" l="1"/>
  <c r="L35" s="1"/>
  <c r="K35"/>
  <c r="L93" i="9"/>
  <c r="F100"/>
  <c r="F124"/>
  <c r="L102"/>
  <c r="E38" i="10"/>
  <c r="L220" i="9"/>
  <c r="K30"/>
  <c r="L32" i="10"/>
  <c r="E33" l="1"/>
  <c r="L100" i="9"/>
  <c r="F38" i="10"/>
  <c r="L38" s="1"/>
  <c r="K38"/>
  <c r="E34"/>
  <c r="H52" i="9"/>
  <c r="L30"/>
  <c r="K106" l="1"/>
  <c r="K105"/>
  <c r="K104"/>
  <c r="F33" i="10"/>
  <c r="L33" s="1"/>
  <c r="K33"/>
  <c r="K7" i="9"/>
  <c r="F34" i="10"/>
  <c r="G31"/>
  <c r="L52" i="9"/>
  <c r="R104" l="1"/>
  <c r="J124"/>
  <c r="L104"/>
  <c r="R105"/>
  <c r="L105"/>
  <c r="R106"/>
  <c r="L106"/>
  <c r="L7"/>
  <c r="H28"/>
  <c r="K226"/>
  <c r="K31" i="10"/>
  <c r="H31"/>
  <c r="I34" l="1"/>
  <c r="L124" i="9"/>
  <c r="R124"/>
  <c r="R34" i="10" s="1"/>
  <c r="R52" s="1"/>
  <c r="R5" s="1"/>
  <c r="R28" s="1"/>
  <c r="G30"/>
  <c r="L28" i="9"/>
  <c r="L31" i="10"/>
  <c r="L226" i="9"/>
  <c r="F244"/>
  <c r="J34" i="10" l="1"/>
  <c r="K34"/>
  <c r="H30"/>
  <c r="K30"/>
  <c r="E39"/>
  <c r="L244" i="9"/>
  <c r="J52" i="10" l="1"/>
  <c r="I5" s="1"/>
  <c r="J5" s="1"/>
  <c r="J28" s="1"/>
  <c r="E12" i="11" s="1"/>
  <c r="I12" s="1"/>
  <c r="L34" i="10"/>
  <c r="L30"/>
  <c r="H52"/>
  <c r="G5" s="1"/>
  <c r="H5" s="1"/>
  <c r="H28" s="1"/>
  <c r="E9" i="11" s="1"/>
  <c r="F39" i="10"/>
  <c r="K39"/>
  <c r="I9" i="11" l="1"/>
  <c r="E10"/>
  <c r="I10" s="1"/>
  <c r="E15"/>
  <c r="E16"/>
  <c r="I16" s="1"/>
  <c r="E18"/>
  <c r="I18" s="1"/>
  <c r="L39" i="10"/>
  <c r="F52"/>
  <c r="E11" i="11" l="1"/>
  <c r="E14" s="1"/>
  <c r="I14" s="1"/>
  <c r="E17"/>
  <c r="I17" s="1"/>
  <c r="I15"/>
  <c r="L52" i="10"/>
  <c r="E5"/>
  <c r="I11" i="11" l="1"/>
  <c r="E13"/>
  <c r="I13" s="1"/>
  <c r="F5" i="10"/>
  <c r="K5"/>
  <c r="F28" l="1"/>
  <c r="L5"/>
  <c r="L28" l="1"/>
  <c r="E5" i="11"/>
  <c r="E8" l="1"/>
  <c r="I5"/>
  <c r="I8" l="1"/>
  <c r="E21"/>
  <c r="I21" s="1"/>
  <c r="E22"/>
  <c r="I22" s="1"/>
  <c r="E19"/>
  <c r="E23"/>
  <c r="I23" s="1"/>
  <c r="E20"/>
  <c r="I20" s="1"/>
  <c r="I19" l="1"/>
  <c r="E24"/>
  <c r="E26" s="1"/>
  <c r="I24" l="1"/>
  <c r="E25"/>
  <c r="I25" s="1"/>
  <c r="I26"/>
  <c r="I27" l="1"/>
  <c r="I29" s="1"/>
  <c r="E29" l="1"/>
  <c r="I30"/>
  <c r="I31" s="1"/>
  <c r="E27" l="1"/>
  <c r="E30"/>
  <c r="E31" s="1"/>
</calcChain>
</file>

<file path=xl/sharedStrings.xml><?xml version="1.0" encoding="utf-8"?>
<sst xmlns="http://schemas.openxmlformats.org/spreadsheetml/2006/main" count="983" uniqueCount="464">
  <si>
    <t>01. 건축공사</t>
  </si>
  <si>
    <t>재료비</t>
  </si>
  <si>
    <t>노무비</t>
  </si>
  <si>
    <t>경  비</t>
  </si>
  <si>
    <t>순  공  사  원  가</t>
  </si>
  <si>
    <t>공사명 : 서구 어린이도서관 기능보강사업</t>
  </si>
  <si>
    <t>단위</t>
  </si>
  <si>
    <t>각재</t>
  </si>
  <si>
    <t>재</t>
  </si>
  <si>
    <t>미송</t>
  </si>
  <si>
    <t>M3</t>
  </si>
  <si>
    <t>M</t>
  </si>
  <si>
    <t>강마루</t>
  </si>
  <si>
    <t>7.5×95×800mm</t>
  </si>
  <si>
    <t>M2</t>
  </si>
  <si>
    <t>시공도</t>
  </si>
  <si>
    <t>강화유리</t>
  </si>
  <si>
    <t>8mm  투명</t>
  </si>
  <si>
    <t>EA</t>
  </si>
  <si>
    <t>L</t>
  </si>
  <si>
    <t>고밀도목재패널</t>
  </si>
  <si>
    <t>8T</t>
  </si>
  <si>
    <t>시공비포함</t>
  </si>
  <si>
    <t>구조용각형강관(백관)</t>
  </si>
  <si>
    <t xml:space="preserve"> 40*40*1.6t</t>
  </si>
  <si>
    <t>기저귀교환대</t>
  </si>
  <si>
    <t>5001D, 가로형/세로형</t>
  </si>
  <si>
    <t>가로형</t>
  </si>
  <si>
    <t>내수합판(1급)</t>
  </si>
  <si>
    <t>12T  0.91*1.82</t>
  </si>
  <si>
    <t>매</t>
  </si>
  <si>
    <t>KG</t>
  </si>
  <si>
    <t>도어핸들</t>
  </si>
  <si>
    <t>원통레버형(Lever Lock)</t>
  </si>
  <si>
    <t>조</t>
  </si>
  <si>
    <t>렉스코트</t>
  </si>
  <si>
    <t>6.5MM</t>
  </si>
  <si>
    <t>모래</t>
  </si>
  <si>
    <t>대구(도착도)</t>
  </si>
  <si>
    <t>백페인트그라스</t>
  </si>
  <si>
    <t>5.0MM</t>
  </si>
  <si>
    <t>인터넷단가</t>
  </si>
  <si>
    <t>불연천정판</t>
  </si>
  <si>
    <t>12*300*600, 접착</t>
  </si>
  <si>
    <t>석고보드</t>
  </si>
  <si>
    <t>평보드, 9.5×900×1800mm(매)</t>
  </si>
  <si>
    <t>석재타일</t>
  </si>
  <si>
    <t>150*150*18</t>
  </si>
  <si>
    <t>소형고압블록</t>
  </si>
  <si>
    <t>U형 T=6cm, 녹색</t>
  </si>
  <si>
    <t>시멘트</t>
  </si>
  <si>
    <t>40kg 포장품</t>
  </si>
  <si>
    <t>포</t>
  </si>
  <si>
    <t>알루미늄창문틀</t>
  </si>
  <si>
    <t>커튼월창, 150×60mm, 불소코팅 2회</t>
  </si>
  <si>
    <t>설치비포함</t>
  </si>
  <si>
    <t>오일스테인</t>
  </si>
  <si>
    <t>우레탄</t>
  </si>
  <si>
    <t>인테리어표면마감재</t>
  </si>
  <si>
    <t>0.42*1220mm FW (목무늬방염)</t>
  </si>
  <si>
    <t>프라스틱문(가변+ABS)</t>
  </si>
  <si>
    <t>900*2100*150MM</t>
  </si>
  <si>
    <t>프라스틱미서기문</t>
  </si>
  <si>
    <t>1800*2100*120MM</t>
  </si>
  <si>
    <t>플로어링보드</t>
  </si>
  <si>
    <t>경질단풍나무,22mm*60,도장</t>
  </si>
  <si>
    <t>오크,15mm*75,UV도장</t>
  </si>
  <si>
    <t>황동경첩</t>
  </si>
  <si>
    <t>3.0T×102×102mm</t>
  </si>
  <si>
    <t>인</t>
  </si>
  <si>
    <t>대</t>
  </si>
  <si>
    <t>수  량</t>
  </si>
  <si>
    <t>단  가</t>
  </si>
  <si>
    <t>금   액</t>
  </si>
  <si>
    <t>손료요율</t>
  </si>
  <si>
    <t>손료구분</t>
  </si>
  <si>
    <t>적용구분</t>
  </si>
  <si>
    <t>합계구분</t>
  </si>
  <si>
    <t/>
  </si>
  <si>
    <t>기계경비</t>
  </si>
  <si>
    <t>합  계</t>
  </si>
  <si>
    <t>식</t>
  </si>
  <si>
    <t>비    고</t>
  </si>
  <si>
    <t>단산  1호</t>
  </si>
  <si>
    <t>소형고압블록포장</t>
  </si>
  <si>
    <t>t=6~8cm</t>
  </si>
  <si>
    <t>재  료  비</t>
  </si>
  <si>
    <t>노  무  비</t>
  </si>
  <si>
    <t>경      비</t>
  </si>
  <si>
    <t>합      계</t>
  </si>
  <si>
    <t>마루틀설치</t>
  </si>
  <si>
    <t>CONC바탕위</t>
  </si>
  <si>
    <t>일위 12호</t>
  </si>
  <si>
    <t>마루밑창깔기</t>
  </si>
  <si>
    <t>일위 13호</t>
  </si>
  <si>
    <t>벽.합판붙임</t>
  </si>
  <si>
    <t>일위 19호</t>
  </si>
  <si>
    <t>경량철골천정틀</t>
  </si>
  <si>
    <t>간단</t>
  </si>
  <si>
    <t>바탕만들기</t>
  </si>
  <si>
    <t>콘크리트,몰탈면(벽)</t>
  </si>
  <si>
    <t>일위 56호</t>
  </si>
  <si>
    <t>금    액</t>
  </si>
  <si>
    <t>일위  1호</t>
  </si>
  <si>
    <t>이동식강관말비계</t>
  </si>
  <si>
    <t>3개월,1단(2m)</t>
  </si>
  <si>
    <t>1대</t>
  </si>
  <si>
    <t>일위  2호</t>
  </si>
  <si>
    <t>내부시스템비계</t>
  </si>
  <si>
    <t>1개월</t>
  </si>
  <si>
    <t>일위  5호</t>
  </si>
  <si>
    <t>건축물현장정리</t>
  </si>
  <si>
    <t>개보수</t>
  </si>
  <si>
    <t>일위  6호</t>
  </si>
  <si>
    <t>타일압착붙임(바탕24mm+압5mm)</t>
  </si>
  <si>
    <t>바닥, 타일 0.04~0.10㎡ 이하</t>
  </si>
  <si>
    <t>일위 14호</t>
  </si>
  <si>
    <t>마루널깔기</t>
  </si>
  <si>
    <t>일위 15호</t>
  </si>
  <si>
    <t>마루귀틀설치</t>
  </si>
  <si>
    <t>라왕60*120,락카</t>
  </si>
  <si>
    <t>일위 17호</t>
  </si>
  <si>
    <t>라왕40*40,락카</t>
  </si>
  <si>
    <t>일위 18호</t>
  </si>
  <si>
    <t>벽체틀설치</t>
  </si>
  <si>
    <t>(재료별도)</t>
  </si>
  <si>
    <t>일위 20호</t>
  </si>
  <si>
    <t>벽체널붙임</t>
  </si>
  <si>
    <t>접착붙임</t>
  </si>
  <si>
    <t>일위 21호</t>
  </si>
  <si>
    <t>PVC계 바닥깔기</t>
  </si>
  <si>
    <t>시트, 전면접합</t>
  </si>
  <si>
    <t>일위 22호</t>
  </si>
  <si>
    <t>데코타일붙임</t>
  </si>
  <si>
    <t>450*450*3.0mm (왁스무)</t>
  </si>
  <si>
    <t>일위 23호</t>
  </si>
  <si>
    <t>석고판 나사고정(바탕용)</t>
  </si>
  <si>
    <t>벽, 1겹 붙임</t>
  </si>
  <si>
    <t>일위 24호</t>
  </si>
  <si>
    <t>석고판 접착제붙임</t>
  </si>
  <si>
    <t>벽, 석고판별도</t>
  </si>
  <si>
    <t>일위 25호</t>
  </si>
  <si>
    <t>천장, 1겹 붙임</t>
  </si>
  <si>
    <t>일위 26호</t>
  </si>
  <si>
    <t>석고판본드붙임(천정)</t>
  </si>
  <si>
    <t>석고판 별도</t>
  </si>
  <si>
    <t>일위 27호</t>
  </si>
  <si>
    <t>천정텍스  본드부착</t>
  </si>
  <si>
    <t>석고보드바탕</t>
  </si>
  <si>
    <t>일위 28호</t>
  </si>
  <si>
    <t>메탈 스터드(100MM 양면)</t>
  </si>
  <si>
    <t>12.5T석고*2PLY*양면</t>
  </si>
  <si>
    <t>일위 29호</t>
  </si>
  <si>
    <t>걸레받이설치</t>
  </si>
  <si>
    <t>중밀도섬유판(MDF),H100*9mm</t>
  </si>
  <si>
    <t>일위 30호</t>
  </si>
  <si>
    <t>시청각실 쿠션매트설치</t>
  </si>
  <si>
    <t xml:space="preserve">30T쿠션+각재틀 W=400, H=200 </t>
  </si>
  <si>
    <t>일위 31호</t>
  </si>
  <si>
    <t xml:space="preserve">30T쿠션+각재틀 W=800, H=200 </t>
  </si>
  <si>
    <t>일위 32호</t>
  </si>
  <si>
    <t>쿠션매트설치</t>
  </si>
  <si>
    <t>벽, 1500*50T</t>
  </si>
  <si>
    <t>일위 33호</t>
  </si>
  <si>
    <t>문선설치</t>
  </si>
  <si>
    <t>자작나무합판18*150</t>
  </si>
  <si>
    <t>일위 34호</t>
  </si>
  <si>
    <t>벽체유리붙임</t>
  </si>
  <si>
    <t>일위 35호</t>
  </si>
  <si>
    <t>M-BAR H:1m미만.인써트유</t>
  </si>
  <si>
    <t>일위 37호</t>
  </si>
  <si>
    <t>AL몰딩설치</t>
  </si>
  <si>
    <t>W형, 12*12*12*12*1.0mm</t>
  </si>
  <si>
    <t>일위 38호</t>
  </si>
  <si>
    <t>스텐레스난간파이프설치</t>
  </si>
  <si>
    <t>D=31.8*1.2T</t>
  </si>
  <si>
    <t>일위 40호</t>
  </si>
  <si>
    <t>커튼월백판제작설치</t>
  </si>
  <si>
    <t>철판1.2T+불소도장</t>
  </si>
  <si>
    <t>일위 43호</t>
  </si>
  <si>
    <t>재료분리대(바닥)</t>
  </si>
  <si>
    <t>W45*H20*1.5tSST</t>
  </si>
  <si>
    <t>일위 45호</t>
  </si>
  <si>
    <t>잡철물제작설치(철제)</t>
  </si>
  <si>
    <t>일위 46호</t>
  </si>
  <si>
    <t>모르타르바름(기계)</t>
  </si>
  <si>
    <t>모르타르타설(1:3)</t>
  </si>
  <si>
    <t>일위 48호</t>
  </si>
  <si>
    <t>표면마무리/기계마감, 작업대기 無</t>
  </si>
  <si>
    <t>일위 49호</t>
  </si>
  <si>
    <t>모르타르바름(인력)</t>
  </si>
  <si>
    <t>바닥, 10mm</t>
  </si>
  <si>
    <t>일위 50호</t>
  </si>
  <si>
    <t>합성수지창호 설치</t>
  </si>
  <si>
    <t>1.5~3.5㎡미만</t>
  </si>
  <si>
    <t>개소</t>
  </si>
  <si>
    <t>일위 51호</t>
  </si>
  <si>
    <t>3.5~5.5㎡미만</t>
  </si>
  <si>
    <t>일위 52호</t>
  </si>
  <si>
    <t>목재창호 설치</t>
  </si>
  <si>
    <t>1.5~2.5㎡미만</t>
  </si>
  <si>
    <t>일위 53호</t>
  </si>
  <si>
    <t>유리끼우기(판유리)</t>
  </si>
  <si>
    <t>10mm미만</t>
  </si>
  <si>
    <t>일위 54호</t>
  </si>
  <si>
    <t>유리주위코킹</t>
  </si>
  <si>
    <t>5*5,실리콘</t>
  </si>
  <si>
    <t>일위 55호</t>
  </si>
  <si>
    <t>비닐페인트칠</t>
  </si>
  <si>
    <t>내벽3회</t>
  </si>
  <si>
    <t>일위 57호</t>
  </si>
  <si>
    <t>내벽3회, G.B면</t>
  </si>
  <si>
    <t>일위 59호</t>
  </si>
  <si>
    <t>천정3회</t>
  </si>
  <si>
    <t>일위 61호</t>
  </si>
  <si>
    <t>천정3회,G.B면</t>
  </si>
  <si>
    <t>일위 62호</t>
  </si>
  <si>
    <t>수성페인트 로울러칠</t>
  </si>
  <si>
    <t>외벽 2회 1급</t>
  </si>
  <si>
    <t>일위 63호</t>
  </si>
  <si>
    <t>벽,MDF붙임</t>
  </si>
  <si>
    <t>MDF 12MM*4'*8'</t>
  </si>
  <si>
    <t>일위 64호</t>
  </si>
  <si>
    <t>목재면 2회</t>
  </si>
  <si>
    <t>일위 65호</t>
  </si>
  <si>
    <t>우레탄바니스</t>
  </si>
  <si>
    <t>목재면 3회</t>
  </si>
  <si>
    <t>일위 67호</t>
  </si>
  <si>
    <t>1종.1회</t>
  </si>
  <si>
    <t>일위 68호</t>
  </si>
  <si>
    <t>조합페인트(붓칠)</t>
  </si>
  <si>
    <t>철재면 2회 1급</t>
  </si>
  <si>
    <t>일위 69호</t>
  </si>
  <si>
    <t>외벽인형도색</t>
  </si>
  <si>
    <t>스카이크레인+에폭시2회</t>
  </si>
  <si>
    <t>일위 70호</t>
  </si>
  <si>
    <t>스텐레스난간강화유리설치</t>
  </si>
  <si>
    <t>10.0MM 투명</t>
  </si>
  <si>
    <t>일위 71호</t>
  </si>
  <si>
    <t>수밀코킹(10mm각)</t>
  </si>
  <si>
    <t>일위 73호</t>
  </si>
  <si>
    <t>간판기초설치</t>
  </si>
  <si>
    <t>1.0*0.6*0.2 무근CON'C</t>
  </si>
  <si>
    <t>일위 79호</t>
  </si>
  <si>
    <t>우레탄도막방수</t>
  </si>
  <si>
    <t>바닥3mm.노출</t>
  </si>
  <si>
    <t>내       역       서</t>
  </si>
  <si>
    <t>품      명</t>
  </si>
  <si>
    <t>규      격</t>
  </si>
  <si>
    <t>비고</t>
  </si>
  <si>
    <t>운반비</t>
  </si>
  <si>
    <t>작업부산물</t>
  </si>
  <si>
    <t>관급</t>
  </si>
  <si>
    <t>외주비</t>
  </si>
  <si>
    <t>장비비</t>
  </si>
  <si>
    <t>폐기물처리비</t>
  </si>
  <si>
    <t>가설비</t>
  </si>
  <si>
    <t>잡비제외분</t>
  </si>
  <si>
    <t>사급자재대</t>
  </si>
  <si>
    <t>관급자재대</t>
  </si>
  <si>
    <t>사용자항목1</t>
  </si>
  <si>
    <t>사용자항목2</t>
  </si>
  <si>
    <t>사용자항목3</t>
  </si>
  <si>
    <t>사용자항목4</t>
  </si>
  <si>
    <t>사용자항목5</t>
  </si>
  <si>
    <t>사용자항목6</t>
  </si>
  <si>
    <t>사용자항목7</t>
  </si>
  <si>
    <t>사용자항목8</t>
  </si>
  <si>
    <t>사용자항목9</t>
  </si>
  <si>
    <t>간접재료비</t>
  </si>
  <si>
    <t>01. 건축공사 &gt; 0101. 가설공사</t>
  </si>
  <si>
    <t>01. 건축공사 &gt; 0102. 타일공사</t>
  </si>
  <si>
    <t>01. 건축공사 &gt; 0103. 목공사</t>
  </si>
  <si>
    <t>01. 건축공사 &gt; 0104. 수장공사</t>
  </si>
  <si>
    <t>01. 건축공사 &gt; 0105. 금속공사</t>
  </si>
  <si>
    <t>01. 건축공사 &gt; 0106. 미장공사</t>
  </si>
  <si>
    <t>01. 건축공사 &gt; 0107. 창호공사</t>
  </si>
  <si>
    <t>ASD1</t>
  </si>
  <si>
    <t>1.945*2.3</t>
  </si>
  <si>
    <t>견적</t>
  </si>
  <si>
    <t>ASD2</t>
  </si>
  <si>
    <t>3.2*2.7</t>
  </si>
  <si>
    <t>ASD3</t>
  </si>
  <si>
    <t>1.8*2.3</t>
  </si>
  <si>
    <t>ASD4</t>
  </si>
  <si>
    <t>1.5*2.3</t>
  </si>
  <si>
    <t>01. 건축공사 &gt; 0108. 유리공사</t>
  </si>
  <si>
    <t>01. 건축공사 &gt; 0109. 도장공사</t>
  </si>
  <si>
    <t>녹막이페인트(붓칠)</t>
  </si>
  <si>
    <t>01. 건축공사 &gt; 0110. 기타공사</t>
  </si>
  <si>
    <t>외벽복합판넬코킹재시공</t>
  </si>
  <si>
    <t>도서관 집기 이전 및  정리</t>
  </si>
  <si>
    <t>인건비(4일 작업)</t>
  </si>
  <si>
    <t>차량 1T트럭(자제운송)</t>
  </si>
  <si>
    <t>차량 5T트럭</t>
  </si>
  <si>
    <t>자재비(박스등 기타자재)</t>
  </si>
  <si>
    <t>보관비</t>
  </si>
  <si>
    <t>개월</t>
  </si>
  <si>
    <t>옥외간판 이설</t>
  </si>
  <si>
    <t>500*1000*4000</t>
  </si>
  <si>
    <t>벽면서가</t>
  </si>
  <si>
    <t>8460*300*1200</t>
  </si>
  <si>
    <t>01. 건축공사 &gt; 0111. 철거공사</t>
  </si>
  <si>
    <t>EQ 플로어 철거</t>
  </si>
  <si>
    <t>벽체 철거</t>
  </si>
  <si>
    <t>1층 카운터 철거</t>
  </si>
  <si>
    <t>1층 목재루버 철거</t>
  </si>
  <si>
    <t>2층 둥글방, 다락방 철거</t>
  </si>
  <si>
    <t>천정(석고, 텍스)포함</t>
  </si>
  <si>
    <t>기존문 철거</t>
  </si>
  <si>
    <t>이야기방 철거</t>
  </si>
  <si>
    <t>수유실및유아화장실 철거</t>
  </si>
  <si>
    <t>콘크리트+목재</t>
  </si>
  <si>
    <t>보도블럭 철거</t>
  </si>
  <si>
    <t>난간유리 철거</t>
  </si>
  <si>
    <t>L:6.8M</t>
  </si>
  <si>
    <t>미서기문 철거</t>
  </si>
  <si>
    <t>무대 철거</t>
  </si>
  <si>
    <t>지붕층 텃밭 철거</t>
  </si>
  <si>
    <t>토양 및 무근콘크리트 80T</t>
  </si>
  <si>
    <t>지붕층 온실 철거</t>
  </si>
  <si>
    <t>옥탑지붕층 루버 철거</t>
  </si>
  <si>
    <t>50T*4100*600</t>
  </si>
  <si>
    <t>소운반</t>
  </si>
  <si>
    <t>인력</t>
  </si>
  <si>
    <t>장비대</t>
  </si>
  <si>
    <t>사다리차</t>
  </si>
  <si>
    <t>01. 건축공사 &gt; 0112. 가구제작설치공사</t>
  </si>
  <si>
    <t>[1층 도서관]</t>
  </si>
  <si>
    <t>6단 벽면서가</t>
  </si>
  <si>
    <t>1400*400*2192</t>
  </si>
  <si>
    <t>포인트쿠션(1단)</t>
  </si>
  <si>
    <t>900*300*430</t>
  </si>
  <si>
    <t>1단서가</t>
  </si>
  <si>
    <t>2단서가(상부1단)</t>
  </si>
  <si>
    <t>900*300*650</t>
  </si>
  <si>
    <t>포인트쿠션</t>
  </si>
  <si>
    <t>300*300*430</t>
  </si>
  <si>
    <t>포인트기둥</t>
  </si>
  <si>
    <t>300*300*1205</t>
  </si>
  <si>
    <t>300*300*1930</t>
  </si>
  <si>
    <t>550*300*1930</t>
  </si>
  <si>
    <t>2단서가(단면)</t>
  </si>
  <si>
    <t>900*300*843</t>
  </si>
  <si>
    <t>3단서가(단면)</t>
  </si>
  <si>
    <t>900*300*1205</t>
  </si>
  <si>
    <t>4단서가(단면)</t>
  </si>
  <si>
    <t>900*300*1568</t>
  </si>
  <si>
    <t>5단서가(단면)</t>
  </si>
  <si>
    <t>900*300*1930</t>
  </si>
  <si>
    <t>1단서가(양면)</t>
  </si>
  <si>
    <t>900*600*430</t>
  </si>
  <si>
    <t>포인트쿠션(양면)</t>
  </si>
  <si>
    <t>600*600*430</t>
  </si>
  <si>
    <t>2단서가(양면)</t>
  </si>
  <si>
    <t>900*600*650</t>
  </si>
  <si>
    <t>3단서가(양면)</t>
  </si>
  <si>
    <t>900*600*1155</t>
  </si>
  <si>
    <t>4단서가(양면)</t>
  </si>
  <si>
    <t>900*600*1560</t>
  </si>
  <si>
    <t>포인트</t>
  </si>
  <si>
    <t>300*600*430</t>
  </si>
  <si>
    <t>1400*600/1200*150</t>
  </si>
  <si>
    <t>검색대</t>
  </si>
  <si>
    <t>700*723*1356</t>
  </si>
  <si>
    <t>데스크</t>
  </si>
  <si>
    <t>4200*800*1050</t>
  </si>
  <si>
    <t>붙박이장</t>
  </si>
  <si>
    <t>4000*420*2700</t>
  </si>
  <si>
    <t>1200*420*2700</t>
  </si>
  <si>
    <t>홍보안내대</t>
  </si>
  <si>
    <t>5700*300*1600</t>
  </si>
  <si>
    <t>신발장</t>
  </si>
  <si>
    <t>3380*400*2700</t>
  </si>
  <si>
    <t>기둥서가</t>
  </si>
  <si>
    <t>1200*900*2100</t>
  </si>
  <si>
    <t>[2층 도서관]</t>
  </si>
  <si>
    <t>벽면경사서가</t>
  </si>
  <si>
    <t>3600*600*832</t>
  </si>
  <si>
    <t>4500*600*1832</t>
  </si>
  <si>
    <t>5530*600*1832</t>
  </si>
  <si>
    <t>중앙사면서가</t>
  </si>
  <si>
    <t>1200*1200*1200</t>
  </si>
  <si>
    <t>테이블</t>
  </si>
  <si>
    <t>1600*800*720</t>
  </si>
  <si>
    <t>테이블의자</t>
  </si>
  <si>
    <t>595*590*950</t>
  </si>
  <si>
    <t>4000*800*1050</t>
  </si>
  <si>
    <t>폐콘크리트</t>
  </si>
  <si>
    <t>혼합쓰레기</t>
  </si>
  <si>
    <t>집      계      표</t>
  </si>
  <si>
    <t>수 량</t>
  </si>
  <si>
    <t>합계제외</t>
  </si>
  <si>
    <t>0101. 가설공사</t>
  </si>
  <si>
    <t>0102. 타일공사</t>
  </si>
  <si>
    <t>0103. 목공사</t>
  </si>
  <si>
    <t>0104. 수장공사</t>
  </si>
  <si>
    <t>0105. 금속공사</t>
  </si>
  <si>
    <t>0106. 미장공사</t>
  </si>
  <si>
    <t>0107. 창호공사</t>
  </si>
  <si>
    <t>0108. 유리공사</t>
  </si>
  <si>
    <t>0109. 도장공사</t>
  </si>
  <si>
    <t>0110. 기타공사</t>
  </si>
  <si>
    <t>0111. 철거공사</t>
  </si>
  <si>
    <t>0112. 가구제작설치공사</t>
  </si>
  <si>
    <t>공 사 원 가 계 산 서</t>
  </si>
  <si>
    <t xml:space="preserve">                    구  분
    비   목</t>
  </si>
  <si>
    <t>구    성   비</t>
  </si>
  <si>
    <t>금      액</t>
  </si>
  <si>
    <t>직   접   재  료  비</t>
  </si>
  <si>
    <t>A1</t>
  </si>
  <si>
    <t>간   접   재  료  비</t>
  </si>
  <si>
    <t>A2</t>
  </si>
  <si>
    <t>작업설.부산물 등(△)</t>
  </si>
  <si>
    <t>A3</t>
  </si>
  <si>
    <t xml:space="preserve"> 소               계</t>
  </si>
  <si>
    <t>A</t>
  </si>
  <si>
    <t>직   접   노  무  비</t>
  </si>
  <si>
    <t>B1</t>
  </si>
  <si>
    <t>간   접   노  무  비</t>
  </si>
  <si>
    <t>B2</t>
  </si>
  <si>
    <t>소                계</t>
  </si>
  <si>
    <t>B</t>
  </si>
  <si>
    <t>기    계    경    비</t>
  </si>
  <si>
    <t>C4</t>
  </si>
  <si>
    <t>산  재  보   험   료</t>
  </si>
  <si>
    <t>C10</t>
  </si>
  <si>
    <t>고  용  보   험   료</t>
  </si>
  <si>
    <t>C11</t>
  </si>
  <si>
    <t>건  강  보   험   료</t>
  </si>
  <si>
    <t>C12</t>
  </si>
  <si>
    <t>연  금  보   험   료</t>
  </si>
  <si>
    <t>C13</t>
  </si>
  <si>
    <t>노인 장기 요양보험료</t>
  </si>
  <si>
    <t>C14</t>
  </si>
  <si>
    <t>퇴 직 공 제 부 금 비</t>
  </si>
  <si>
    <t>C15</t>
  </si>
  <si>
    <t>안  전   관   리  비</t>
  </si>
  <si>
    <t>C16</t>
  </si>
  <si>
    <t>기    타    경    비</t>
  </si>
  <si>
    <t>C20</t>
  </si>
  <si>
    <t>환  경  보   전   비</t>
  </si>
  <si>
    <t>C25</t>
  </si>
  <si>
    <t>건설하도급보증수수료</t>
  </si>
  <si>
    <t>C30</t>
  </si>
  <si>
    <t>건설기계대여보증수수료</t>
  </si>
  <si>
    <t>C32</t>
  </si>
  <si>
    <t>C</t>
  </si>
  <si>
    <t xml:space="preserve">         계</t>
  </si>
  <si>
    <t>X</t>
  </si>
  <si>
    <t>일  반   관   리  비</t>
  </si>
  <si>
    <t>견적금액 공제</t>
  </si>
  <si>
    <t>D</t>
  </si>
  <si>
    <t>이                윤</t>
  </si>
  <si>
    <t>E</t>
  </si>
  <si>
    <t>폐 기 물  처  리  비</t>
  </si>
  <si>
    <t>총       원       가</t>
  </si>
  <si>
    <t>F</t>
  </si>
  <si>
    <t>부   가   가  치  세</t>
  </si>
  <si>
    <t>H</t>
  </si>
  <si>
    <t>도    급    금    액</t>
  </si>
  <si>
    <t>Y</t>
  </si>
  <si>
    <t>폐기물처리비</t>
    <phoneticPr fontId="1" type="noConversion"/>
  </si>
  <si>
    <t>TON</t>
    <phoneticPr fontId="1" type="noConversion"/>
  </si>
</sst>
</file>

<file path=xl/styles.xml><?xml version="1.0" encoding="utf-8"?>
<styleSheet xmlns="http://schemas.openxmlformats.org/spreadsheetml/2006/main">
  <fonts count="12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20"/>
      <color rgb="FF000000"/>
      <name val="굴림체"/>
      <family val="3"/>
      <charset val="129"/>
    </font>
    <font>
      <sz val="9"/>
      <color theme="1"/>
      <name val="굴림체"/>
      <family val="3"/>
      <charset val="129"/>
    </font>
    <font>
      <b/>
      <sz val="9"/>
      <color rgb="FF0000FF"/>
      <name val="굴림체"/>
      <family val="3"/>
      <charset val="129"/>
    </font>
    <font>
      <b/>
      <sz val="9"/>
      <color rgb="FF0000FF"/>
      <name val="맑은 고딕"/>
      <family val="2"/>
      <charset val="129"/>
      <scheme val="minor"/>
    </font>
    <font>
      <sz val="8"/>
      <color rgb="FF000080"/>
      <name val="굴림체"/>
      <family val="3"/>
      <charset val="129"/>
    </font>
    <font>
      <sz val="8"/>
      <color theme="1"/>
      <name val="굴림체"/>
      <family val="3"/>
      <charset val="129"/>
    </font>
    <font>
      <sz val="8"/>
      <color rgb="FF000000"/>
      <name val="굴림체"/>
      <family val="3"/>
      <charset val="129"/>
    </font>
    <font>
      <b/>
      <sz val="8"/>
      <color rgb="FF800000"/>
      <name val="굴림체"/>
      <family val="3"/>
      <charset val="129"/>
    </font>
    <font>
      <sz val="9"/>
      <color rgb="FF000080"/>
      <name val="굴림체"/>
      <family val="3"/>
      <charset val="129"/>
    </font>
    <font>
      <sz val="9"/>
      <color rgb="FF000000"/>
      <name val="굴림체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FCE4D6"/>
        <bgColor indexed="64"/>
      </patternFill>
    </fill>
    <fill>
      <patternFill patternType="solid">
        <fgColor rgb="FFFFFFE7"/>
        <bgColor indexed="64"/>
      </patternFill>
    </fill>
    <fill>
      <patternFill patternType="solid">
        <fgColor rgb="FFF4F4FD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4">
    <xf numFmtId="0" fontId="0" fillId="0" borderId="0" xfId="0">
      <alignment vertical="center"/>
    </xf>
    <xf numFmtId="0" fontId="0" fillId="0" borderId="0" xfId="0" quotePrefix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right" vertical="center" shrinkToFit="1"/>
    </xf>
    <xf numFmtId="0" fontId="7" fillId="0" borderId="1" xfId="0" quotePrefix="1" applyFont="1" applyBorder="1" applyAlignment="1">
      <alignment horizontal="left" vertical="center" shrinkToFit="1"/>
    </xf>
    <xf numFmtId="0" fontId="7" fillId="0" borderId="1" xfId="0" quotePrefix="1" applyFont="1" applyBorder="1" applyAlignment="1">
      <alignment horizontal="center" vertical="center" shrinkToFit="1"/>
    </xf>
    <xf numFmtId="0" fontId="7" fillId="0" borderId="1" xfId="0" quotePrefix="1" applyFont="1" applyBorder="1" applyAlignment="1">
      <alignment horizontal="right" vertical="center" shrinkToFit="1"/>
    </xf>
    <xf numFmtId="0" fontId="7" fillId="0" borderId="1" xfId="0" applyFont="1" applyBorder="1" applyAlignment="1">
      <alignment horizontal="left" vertical="center" shrinkToFit="1"/>
    </xf>
    <xf numFmtId="0" fontId="7" fillId="0" borderId="1" xfId="0" applyFont="1" applyBorder="1" applyAlignment="1">
      <alignment horizontal="center" vertical="center" shrinkToFit="1"/>
    </xf>
    <xf numFmtId="0" fontId="8" fillId="2" borderId="1" xfId="0" quotePrefix="1" applyFont="1" applyFill="1" applyBorder="1" applyAlignment="1">
      <alignment horizontal="center" vertical="center" shrinkToFit="1"/>
    </xf>
    <xf numFmtId="0" fontId="8" fillId="2" borderId="1" xfId="0" applyFont="1" applyFill="1" applyBorder="1" applyAlignment="1">
      <alignment horizontal="left" vertical="center" shrinkToFit="1"/>
    </xf>
    <xf numFmtId="0" fontId="8" fillId="2" borderId="1" xfId="0" applyFont="1" applyFill="1" applyBorder="1" applyAlignment="1">
      <alignment horizontal="center" vertical="center" shrinkToFit="1"/>
    </xf>
    <xf numFmtId="0" fontId="8" fillId="2" borderId="1" xfId="0" applyFont="1" applyFill="1" applyBorder="1" applyAlignment="1">
      <alignment horizontal="right" vertical="center" shrinkToFit="1"/>
    </xf>
    <xf numFmtId="0" fontId="11" fillId="0" borderId="11" xfId="0" quotePrefix="1" applyFont="1" applyBorder="1" applyAlignment="1">
      <alignment horizontal="left" vertical="center" shrinkToFit="1"/>
    </xf>
    <xf numFmtId="0" fontId="11" fillId="0" borderId="11" xfId="0" applyFont="1" applyBorder="1" applyAlignment="1">
      <alignment horizontal="right" vertical="center" shrinkToFit="1"/>
    </xf>
    <xf numFmtId="0" fontId="11" fillId="0" borderId="12" xfId="0" quotePrefix="1" applyFont="1" applyBorder="1" applyAlignment="1">
      <alignment horizontal="left" vertical="center" shrinkToFit="1"/>
    </xf>
    <xf numFmtId="0" fontId="11" fillId="0" borderId="12" xfId="0" applyFont="1" applyBorder="1" applyAlignment="1">
      <alignment horizontal="right" vertical="center" shrinkToFit="1"/>
    </xf>
    <xf numFmtId="0" fontId="11" fillId="0" borderId="13" xfId="0" quotePrefix="1" applyFont="1" applyBorder="1" applyAlignment="1">
      <alignment horizontal="left" vertical="center" shrinkToFit="1"/>
    </xf>
    <xf numFmtId="0" fontId="11" fillId="0" borderId="13" xfId="0" applyFont="1" applyBorder="1" applyAlignment="1">
      <alignment horizontal="right" vertical="center" shrinkToFit="1"/>
    </xf>
    <xf numFmtId="0" fontId="11" fillId="2" borderId="1" xfId="0" quotePrefix="1" applyFont="1" applyFill="1" applyBorder="1" applyAlignment="1">
      <alignment horizontal="left" vertical="center" shrinkToFit="1"/>
    </xf>
    <xf numFmtId="0" fontId="11" fillId="2" borderId="1" xfId="0" applyFont="1" applyFill="1" applyBorder="1" applyAlignment="1">
      <alignment horizontal="right" vertical="center" shrinkToFit="1"/>
    </xf>
    <xf numFmtId="0" fontId="11" fillId="0" borderId="13" xfId="0" applyFont="1" applyBorder="1" applyAlignment="1">
      <alignment horizontal="left" vertical="center" shrinkToFit="1"/>
    </xf>
    <xf numFmtId="0" fontId="11" fillId="0" borderId="12" xfId="0" applyFont="1" applyBorder="1" applyAlignment="1">
      <alignment horizontal="left" vertical="center" shrinkToFit="1"/>
    </xf>
    <xf numFmtId="0" fontId="11" fillId="0" borderId="1" xfId="0" applyFont="1" applyBorder="1" applyAlignment="1">
      <alignment horizontal="left" vertical="center" shrinkToFit="1"/>
    </xf>
    <xf numFmtId="0" fontId="11" fillId="0" borderId="1" xfId="0" applyFont="1" applyBorder="1" applyAlignment="1">
      <alignment horizontal="right" vertical="center" shrinkToFit="1"/>
    </xf>
    <xf numFmtId="0" fontId="11" fillId="0" borderId="1" xfId="0" quotePrefix="1" applyFont="1" applyBorder="1" applyAlignment="1">
      <alignment horizontal="left" vertical="center" shrinkToFit="1"/>
    </xf>
    <xf numFmtId="0" fontId="2" fillId="0" borderId="0" xfId="0" applyFont="1" applyAlignment="1">
      <alignment horizontal="center" vertical="center"/>
    </xf>
    <xf numFmtId="0" fontId="4" fillId="0" borderId="0" xfId="0" quotePrefix="1" applyFont="1">
      <alignment vertical="center"/>
    </xf>
    <xf numFmtId="0" fontId="5" fillId="0" borderId="0" xfId="0" applyFont="1">
      <alignment vertical="center"/>
    </xf>
    <xf numFmtId="0" fontId="10" fillId="3" borderId="10" xfId="0" applyFont="1" applyFill="1" applyBorder="1" applyAlignment="1">
      <alignment horizontal="left" vertical="center" wrapText="1"/>
    </xf>
    <xf numFmtId="0" fontId="10" fillId="3" borderId="2" xfId="0" applyFont="1" applyFill="1" applyBorder="1" applyAlignment="1">
      <alignment horizontal="left" vertical="center" wrapText="1"/>
    </xf>
    <xf numFmtId="0" fontId="10" fillId="3" borderId="6" xfId="0" applyFont="1" applyFill="1" applyBorder="1" applyAlignment="1">
      <alignment horizontal="left" vertical="center" wrapText="1"/>
    </xf>
    <xf numFmtId="0" fontId="10" fillId="3" borderId="7" xfId="0" applyFont="1" applyFill="1" applyBorder="1" applyAlignment="1">
      <alignment horizontal="left" vertical="center" wrapText="1"/>
    </xf>
    <xf numFmtId="0" fontId="10" fillId="3" borderId="8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1" fillId="2" borderId="1" xfId="0" quotePrefix="1" applyFont="1" applyFill="1" applyBorder="1" applyAlignment="1">
      <alignment horizontal="center" vertical="center" shrinkToFit="1"/>
    </xf>
    <xf numFmtId="0" fontId="11" fillId="2" borderId="1" xfId="0" applyFont="1" applyFill="1" applyBorder="1" applyAlignment="1">
      <alignment horizontal="center" vertical="center" shrinkToFit="1"/>
    </xf>
    <xf numFmtId="0" fontId="3" fillId="0" borderId="11" xfId="0" quotePrefix="1" applyFont="1" applyBorder="1" applyAlignment="1">
      <alignment horizontal="center" vertical="center" textRotation="255" shrinkToFit="1"/>
    </xf>
    <xf numFmtId="0" fontId="3" fillId="0" borderId="12" xfId="0" applyFont="1" applyBorder="1" applyAlignment="1">
      <alignment horizontal="center" vertical="center" textRotation="255" shrinkToFit="1"/>
    </xf>
    <xf numFmtId="0" fontId="3" fillId="0" borderId="13" xfId="0" applyFont="1" applyBorder="1" applyAlignment="1">
      <alignment horizontal="center" vertical="center" textRotation="255" shrinkToFit="1"/>
    </xf>
    <xf numFmtId="0" fontId="3" fillId="0" borderId="1" xfId="0" applyFont="1" applyBorder="1" applyAlignment="1">
      <alignment horizontal="center" vertical="center" textRotation="255" shrinkToFit="1"/>
    </xf>
    <xf numFmtId="0" fontId="3" fillId="0" borderId="11" xfId="0" applyFont="1" applyBorder="1" applyAlignment="1">
      <alignment horizontal="center" vertical="center" textRotation="255" shrinkToFit="1"/>
    </xf>
    <xf numFmtId="0" fontId="3" fillId="0" borderId="1" xfId="0" quotePrefix="1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6" fillId="3" borderId="1" xfId="0" applyFont="1" applyFill="1" applyBorder="1" applyAlignment="1">
      <alignment horizontal="center" vertical="center" wrapText="1"/>
    </xf>
    <xf numFmtId="0" fontId="9" fillId="4" borderId="1" xfId="0" quotePrefix="1" applyFont="1" applyFill="1" applyBorder="1" applyAlignment="1">
      <alignment horizontal="left" vertical="center" shrinkToFit="1"/>
    </xf>
    <xf numFmtId="0" fontId="9" fillId="4" borderId="1" xfId="0" applyFont="1" applyFill="1" applyBorder="1" applyAlignment="1">
      <alignment horizontal="left" vertical="center" shrinkToFit="1"/>
    </xf>
    <xf numFmtId="0" fontId="9" fillId="4" borderId="3" xfId="0" quotePrefix="1" applyFont="1" applyFill="1" applyBorder="1" applyAlignment="1">
      <alignment horizontal="left" vertical="center" shrinkToFit="1"/>
    </xf>
    <xf numFmtId="0" fontId="9" fillId="4" borderId="4" xfId="0" quotePrefix="1" applyFont="1" applyFill="1" applyBorder="1" applyAlignment="1">
      <alignment horizontal="left" vertical="center" shrinkToFit="1"/>
    </xf>
    <xf numFmtId="0" fontId="9" fillId="4" borderId="5" xfId="0" quotePrefix="1" applyFont="1" applyFill="1" applyBorder="1" applyAlignment="1">
      <alignment horizontal="left" vertical="center" shrinkToFit="1"/>
    </xf>
  </cellXfs>
  <cellStyles count="1">
    <cellStyle name="표준" xfId="0" builtinId="0"/>
  </cellStyles>
  <dxfs count="6">
    <dxf>
      <numFmt numFmtId="176" formatCode="#,###"/>
    </dxf>
    <dxf>
      <numFmt numFmtId="177" formatCode="#,##0.0#####"/>
    </dxf>
    <dxf>
      <numFmt numFmtId="176" formatCode="#,###"/>
    </dxf>
    <dxf>
      <numFmt numFmtId="177" formatCode="#,##0.0#####"/>
    </dxf>
    <dxf>
      <numFmt numFmtId="176" formatCode="#,###"/>
    </dxf>
    <dxf>
      <numFmt numFmtId="177" formatCode="#,##0.0#####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19D86"/>
  </sheetPr>
  <dimension ref="A1:I31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D18" sqref="D18"/>
    </sheetView>
  </sheetViews>
  <sheetFormatPr defaultRowHeight="16.5"/>
  <cols>
    <col min="1" max="2" width="3.625" customWidth="1"/>
    <col min="3" max="3" width="20.125" style="3" customWidth="1"/>
    <col min="4" max="4" width="36.25" style="3" customWidth="1"/>
    <col min="5" max="5" width="25.125" style="2" customWidth="1"/>
    <col min="6" max="6" width="36.25" style="3" customWidth="1"/>
    <col min="7" max="8" width="9" customWidth="1"/>
    <col min="9" max="9" width="13.375" customWidth="1"/>
    <col min="10" max="11" width="9" customWidth="1"/>
  </cols>
  <sheetData>
    <row r="1" spans="1:9" ht="30" customHeight="1">
      <c r="A1" s="29" t="s">
        <v>405</v>
      </c>
      <c r="B1" s="29"/>
      <c r="C1" s="29"/>
      <c r="D1" s="29"/>
      <c r="E1" s="29"/>
      <c r="F1" s="29"/>
    </row>
    <row r="2" spans="1:9" ht="16.149999999999999" customHeight="1">
      <c r="A2" s="30" t="s">
        <v>5</v>
      </c>
      <c r="B2" s="31"/>
      <c r="C2" s="31"/>
      <c r="D2" s="31"/>
      <c r="E2" s="31"/>
      <c r="F2" s="31"/>
    </row>
    <row r="3" spans="1:9" ht="16.5" customHeight="1">
      <c r="A3" s="32" t="s">
        <v>406</v>
      </c>
      <c r="B3" s="33"/>
      <c r="C3" s="34"/>
      <c r="D3" s="38" t="s">
        <v>407</v>
      </c>
      <c r="E3" s="38" t="s">
        <v>408</v>
      </c>
      <c r="F3" s="38" t="s">
        <v>82</v>
      </c>
    </row>
    <row r="4" spans="1:9" ht="16.5" customHeight="1">
      <c r="A4" s="35"/>
      <c r="B4" s="36"/>
      <c r="C4" s="37"/>
      <c r="D4" s="38"/>
      <c r="E4" s="38"/>
      <c r="F4" s="38"/>
    </row>
    <row r="5" spans="1:9" ht="16.5" customHeight="1">
      <c r="A5" s="41" t="s">
        <v>4</v>
      </c>
      <c r="B5" s="41" t="s">
        <v>1</v>
      </c>
      <c r="C5" s="16" t="s">
        <v>409</v>
      </c>
      <c r="D5" s="16" t="s">
        <v>78</v>
      </c>
      <c r="E5" s="17">
        <f ca="1">집계표!F28</f>
        <v>0</v>
      </c>
      <c r="F5" s="16" t="s">
        <v>78</v>
      </c>
      <c r="G5" s="1" t="s">
        <v>410</v>
      </c>
      <c r="H5">
        <v>0</v>
      </c>
      <c r="I5">
        <f t="shared" ref="I5:I26" ca="1" si="0">E5</f>
        <v>0</v>
      </c>
    </row>
    <row r="6" spans="1:9" ht="16.5" customHeight="1">
      <c r="A6" s="42"/>
      <c r="B6" s="42"/>
      <c r="C6" s="18" t="s">
        <v>411</v>
      </c>
      <c r="D6" s="18" t="s">
        <v>78</v>
      </c>
      <c r="E6" s="19"/>
      <c r="F6" s="18" t="s">
        <v>78</v>
      </c>
      <c r="G6" s="1" t="s">
        <v>412</v>
      </c>
      <c r="H6">
        <v>0</v>
      </c>
      <c r="I6">
        <f t="shared" si="0"/>
        <v>0</v>
      </c>
    </row>
    <row r="7" spans="1:9" ht="16.5" customHeight="1">
      <c r="A7" s="43"/>
      <c r="B7" s="43"/>
      <c r="C7" s="20" t="s">
        <v>413</v>
      </c>
      <c r="D7" s="20" t="s">
        <v>78</v>
      </c>
      <c r="E7" s="21"/>
      <c r="F7" s="20" t="s">
        <v>78</v>
      </c>
      <c r="G7" s="1" t="s">
        <v>414</v>
      </c>
      <c r="H7">
        <v>0</v>
      </c>
      <c r="I7">
        <f t="shared" si="0"/>
        <v>0</v>
      </c>
    </row>
    <row r="8" spans="1:9" ht="16.5" customHeight="1">
      <c r="A8" s="44"/>
      <c r="B8" s="44"/>
      <c r="C8" s="22" t="s">
        <v>415</v>
      </c>
      <c r="D8" s="22" t="s">
        <v>78</v>
      </c>
      <c r="E8" s="23">
        <f ca="1">SUM(E5:E6)-ABS(E7)</f>
        <v>0</v>
      </c>
      <c r="F8" s="22" t="s">
        <v>78</v>
      </c>
      <c r="G8" s="1" t="s">
        <v>416</v>
      </c>
      <c r="H8">
        <v>0</v>
      </c>
      <c r="I8">
        <f t="shared" ca="1" si="0"/>
        <v>0</v>
      </c>
    </row>
    <row r="9" spans="1:9" ht="16.5" customHeight="1">
      <c r="A9" s="45"/>
      <c r="B9" s="41" t="s">
        <v>2</v>
      </c>
      <c r="C9" s="16" t="s">
        <v>417</v>
      </c>
      <c r="D9" s="16" t="s">
        <v>78</v>
      </c>
      <c r="E9" s="17">
        <f ca="1">집계표!H28</f>
        <v>0</v>
      </c>
      <c r="F9" s="16" t="s">
        <v>78</v>
      </c>
      <c r="G9" s="1" t="s">
        <v>418</v>
      </c>
      <c r="H9">
        <v>0</v>
      </c>
      <c r="I9">
        <f t="shared" ca="1" si="0"/>
        <v>0</v>
      </c>
    </row>
    <row r="10" spans="1:9" ht="16.5" customHeight="1">
      <c r="A10" s="43"/>
      <c r="B10" s="43"/>
      <c r="C10" s="20" t="s">
        <v>419</v>
      </c>
      <c r="D10" s="24" t="str">
        <f>"직.노*"&amp;H10*100&amp;"%"</f>
        <v>직.노*8%</v>
      </c>
      <c r="E10" s="21">
        <f ca="1">ROUNDDOWN(E9*H10, 0)</f>
        <v>0</v>
      </c>
      <c r="F10" s="20" t="s">
        <v>78</v>
      </c>
      <c r="G10" s="1" t="s">
        <v>420</v>
      </c>
      <c r="H10">
        <v>0.08</v>
      </c>
      <c r="I10">
        <f t="shared" ca="1" si="0"/>
        <v>0</v>
      </c>
    </row>
    <row r="11" spans="1:9" ht="16.5" customHeight="1">
      <c r="A11" s="44"/>
      <c r="B11" s="44"/>
      <c r="C11" s="22" t="s">
        <v>421</v>
      </c>
      <c r="D11" s="22" t="s">
        <v>78</v>
      </c>
      <c r="E11" s="23">
        <f ca="1">SUM(E9:E10)</f>
        <v>0</v>
      </c>
      <c r="F11" s="22" t="s">
        <v>78</v>
      </c>
      <c r="G11" s="1" t="s">
        <v>422</v>
      </c>
      <c r="H11">
        <v>0</v>
      </c>
      <c r="I11">
        <f t="shared" ca="1" si="0"/>
        <v>0</v>
      </c>
    </row>
    <row r="12" spans="1:9" ht="16.5" customHeight="1">
      <c r="A12" s="45"/>
      <c r="B12" s="41" t="s">
        <v>3</v>
      </c>
      <c r="C12" s="16" t="s">
        <v>423</v>
      </c>
      <c r="D12" s="16" t="s">
        <v>78</v>
      </c>
      <c r="E12" s="17">
        <f ca="1">집계표!J28</f>
        <v>0</v>
      </c>
      <c r="F12" s="16" t="s">
        <v>78</v>
      </c>
      <c r="G12" s="1" t="s">
        <v>424</v>
      </c>
      <c r="H12">
        <v>0</v>
      </c>
      <c r="I12">
        <f t="shared" ca="1" si="0"/>
        <v>0</v>
      </c>
    </row>
    <row r="13" spans="1:9" ht="16.5" customHeight="1">
      <c r="A13" s="42"/>
      <c r="B13" s="42"/>
      <c r="C13" s="18" t="s">
        <v>425</v>
      </c>
      <c r="D13" s="25" t="str">
        <f>"(노)*"&amp;H13*100&amp;"%"</f>
        <v>(노)*3.75%</v>
      </c>
      <c r="E13" s="19">
        <f ca="1">ROUNDDOWN((E11)*H13, 0)</f>
        <v>0</v>
      </c>
      <c r="F13" s="18" t="s">
        <v>78</v>
      </c>
      <c r="G13" s="1" t="s">
        <v>426</v>
      </c>
      <c r="H13">
        <v>3.7499999999999999E-2</v>
      </c>
      <c r="I13">
        <f t="shared" ca="1" si="0"/>
        <v>0</v>
      </c>
    </row>
    <row r="14" spans="1:9" ht="16.5" customHeight="1">
      <c r="A14" s="42"/>
      <c r="B14" s="42"/>
      <c r="C14" s="18" t="s">
        <v>427</v>
      </c>
      <c r="D14" s="25" t="str">
        <f>"(노)*"&amp;H14*100&amp;"%"</f>
        <v>(노)*0.87%</v>
      </c>
      <c r="E14" s="19">
        <f ca="1">ROUNDDOWN((E11)*H14, 0)</f>
        <v>0</v>
      </c>
      <c r="F14" s="18" t="s">
        <v>78</v>
      </c>
      <c r="G14" s="1" t="s">
        <v>428</v>
      </c>
      <c r="H14">
        <v>8.6999999999999994E-3</v>
      </c>
      <c r="I14">
        <f t="shared" ca="1" si="0"/>
        <v>0</v>
      </c>
    </row>
    <row r="15" spans="1:9" ht="16.5" customHeight="1">
      <c r="A15" s="42"/>
      <c r="B15" s="42"/>
      <c r="C15" s="18" t="s">
        <v>429</v>
      </c>
      <c r="D15" s="25" t="str">
        <f>"(직.노)*"&amp;H15*100&amp;"%"</f>
        <v>(직.노)*3.23%</v>
      </c>
      <c r="E15" s="19">
        <f ca="1">ROUNDDOWN((E9)*H15, 0)</f>
        <v>0</v>
      </c>
      <c r="F15" s="18" t="s">
        <v>78</v>
      </c>
      <c r="G15" s="1" t="s">
        <v>430</v>
      </c>
      <c r="H15">
        <v>3.2300000000000002E-2</v>
      </c>
      <c r="I15">
        <f t="shared" ca="1" si="0"/>
        <v>0</v>
      </c>
    </row>
    <row r="16" spans="1:9" ht="16.5" customHeight="1">
      <c r="A16" s="42"/>
      <c r="B16" s="42"/>
      <c r="C16" s="18" t="s">
        <v>431</v>
      </c>
      <c r="D16" s="25" t="str">
        <f>"(직.노)*"&amp;H16*100&amp;"%"</f>
        <v>(직.노)*4.5%</v>
      </c>
      <c r="E16" s="19">
        <f ca="1">ROUNDDOWN((E9)*H16, 0)</f>
        <v>0</v>
      </c>
      <c r="F16" s="18" t="s">
        <v>78</v>
      </c>
      <c r="G16" s="1" t="s">
        <v>432</v>
      </c>
      <c r="H16">
        <v>4.4999999999999998E-2</v>
      </c>
      <c r="I16">
        <f t="shared" ca="1" si="0"/>
        <v>0</v>
      </c>
    </row>
    <row r="17" spans="1:9" ht="16.5" customHeight="1">
      <c r="A17" s="42"/>
      <c r="B17" s="42"/>
      <c r="C17" s="18" t="s">
        <v>433</v>
      </c>
      <c r="D17" s="25" t="str">
        <f>"(건강보험료)*"&amp;H17*100&amp;"%"</f>
        <v>(건강보험료)*8.51%</v>
      </c>
      <c r="E17" s="19">
        <f ca="1">ROUNDDOWN((E15)*H17, 0)</f>
        <v>0</v>
      </c>
      <c r="F17" s="18" t="s">
        <v>78</v>
      </c>
      <c r="G17" s="1" t="s">
        <v>434</v>
      </c>
      <c r="H17">
        <v>8.5099999999999995E-2</v>
      </c>
      <c r="I17">
        <f t="shared" ca="1" si="0"/>
        <v>0</v>
      </c>
    </row>
    <row r="18" spans="1:9" ht="16.5" customHeight="1">
      <c r="A18" s="42"/>
      <c r="B18" s="42"/>
      <c r="C18" s="18" t="s">
        <v>435</v>
      </c>
      <c r="D18" s="25" t="str">
        <f>"(직.노)*"&amp;H18*100&amp;"%"</f>
        <v>(직.노)*2.3%</v>
      </c>
      <c r="E18" s="19">
        <f ca="1">ROUNDDOWN((E9)*H18, 0)</f>
        <v>0</v>
      </c>
      <c r="F18" s="18" t="s">
        <v>78</v>
      </c>
      <c r="G18" s="1" t="s">
        <v>436</v>
      </c>
      <c r="H18">
        <v>2.3E-2</v>
      </c>
      <c r="I18">
        <f t="shared" ca="1" si="0"/>
        <v>0</v>
      </c>
    </row>
    <row r="19" spans="1:9" ht="16.5" customHeight="1">
      <c r="A19" s="42"/>
      <c r="B19" s="42"/>
      <c r="C19" s="18" t="s">
        <v>437</v>
      </c>
      <c r="D19" s="25" t="str">
        <f>"(재+직.노)*"&amp;H19*100&amp;"%"</f>
        <v>(재+직.노)*2.93%</v>
      </c>
      <c r="E19" s="19">
        <f ca="1">ROUNDDOWN((E8+E9)*H19, 0)</f>
        <v>0</v>
      </c>
      <c r="F19" s="18" t="s">
        <v>78</v>
      </c>
      <c r="G19" s="1" t="s">
        <v>438</v>
      </c>
      <c r="H19">
        <v>2.9300000000000003E-2</v>
      </c>
      <c r="I19">
        <f t="shared" ca="1" si="0"/>
        <v>0</v>
      </c>
    </row>
    <row r="20" spans="1:9" ht="16.5" customHeight="1">
      <c r="A20" s="42"/>
      <c r="B20" s="42"/>
      <c r="C20" s="18" t="s">
        <v>439</v>
      </c>
      <c r="D20" s="25" t="str">
        <f>"(재+노)*"&amp;H20*100&amp;"%"</f>
        <v>(재+노)*5.6%</v>
      </c>
      <c r="E20" s="19">
        <f ca="1">ROUNDDOWN((E8+E11)*H20, 0)</f>
        <v>0</v>
      </c>
      <c r="F20" s="18" t="s">
        <v>78</v>
      </c>
      <c r="G20" s="1" t="s">
        <v>440</v>
      </c>
      <c r="H20">
        <v>5.5999999999999994E-2</v>
      </c>
      <c r="I20">
        <f t="shared" ca="1" si="0"/>
        <v>0</v>
      </c>
    </row>
    <row r="21" spans="1:9" ht="16.5" customHeight="1">
      <c r="A21" s="42"/>
      <c r="B21" s="42"/>
      <c r="C21" s="18" t="s">
        <v>441</v>
      </c>
      <c r="D21" s="25" t="str">
        <f>"(재+직.노+기.경)*"&amp;H21*100&amp;"%"</f>
        <v>(재+직.노+기.경)*0.3%</v>
      </c>
      <c r="E21" s="19">
        <f ca="1">ROUNDDOWN((E8+E9+E12)*H21, 0)</f>
        <v>0</v>
      </c>
      <c r="F21" s="18" t="s">
        <v>78</v>
      </c>
      <c r="G21" s="1" t="s">
        <v>442</v>
      </c>
      <c r="H21">
        <v>3.0000000000000001E-3</v>
      </c>
      <c r="I21">
        <f t="shared" ca="1" si="0"/>
        <v>0</v>
      </c>
    </row>
    <row r="22" spans="1:9" ht="16.5" customHeight="1">
      <c r="A22" s="42"/>
      <c r="B22" s="42"/>
      <c r="C22" s="18" t="s">
        <v>443</v>
      </c>
      <c r="D22" s="25" t="str">
        <f>"(재+직.노+기.경)*"&amp;H22*100&amp;"%"</f>
        <v>(재+직.노+기.경)*0.081%</v>
      </c>
      <c r="E22" s="19">
        <f ca="1">ROUNDDOWN((E8+E9+E12)*H22, 0)</f>
        <v>0</v>
      </c>
      <c r="F22" s="18" t="s">
        <v>78</v>
      </c>
      <c r="G22" s="1" t="s">
        <v>444</v>
      </c>
      <c r="H22">
        <v>8.1000000000000006E-4</v>
      </c>
      <c r="I22">
        <f t="shared" ca="1" si="0"/>
        <v>0</v>
      </c>
    </row>
    <row r="23" spans="1:9" ht="16.5" customHeight="1">
      <c r="A23" s="43"/>
      <c r="B23" s="43"/>
      <c r="C23" s="20" t="s">
        <v>445</v>
      </c>
      <c r="D23" s="24" t="str">
        <f>"(재+직.노+기.경)*"&amp;H23*100&amp;"%"</f>
        <v>(재+직.노+기.경)*0.07%</v>
      </c>
      <c r="E23" s="21">
        <f ca="1">ROUNDDOWN((E8+E9+E12)*H23, 0)</f>
        <v>0</v>
      </c>
      <c r="F23" s="20" t="s">
        <v>78</v>
      </c>
      <c r="G23" s="1" t="s">
        <v>446</v>
      </c>
      <c r="H23">
        <v>7.000000000000001E-4</v>
      </c>
      <c r="I23">
        <f t="shared" ca="1" si="0"/>
        <v>0</v>
      </c>
    </row>
    <row r="24" spans="1:9" ht="16.5" customHeight="1">
      <c r="A24" s="44"/>
      <c r="B24" s="44"/>
      <c r="C24" s="22" t="s">
        <v>421</v>
      </c>
      <c r="D24" s="22" t="s">
        <v>78</v>
      </c>
      <c r="E24" s="23">
        <f ca="1">SUM(E12:E23)</f>
        <v>0</v>
      </c>
      <c r="F24" s="22" t="s">
        <v>78</v>
      </c>
      <c r="G24" s="1" t="s">
        <v>447</v>
      </c>
      <c r="H24">
        <v>0</v>
      </c>
      <c r="I24">
        <f t="shared" ca="1" si="0"/>
        <v>0</v>
      </c>
    </row>
    <row r="25" spans="1:9" ht="16.5" customHeight="1">
      <c r="A25" s="44"/>
      <c r="B25" s="39" t="s">
        <v>448</v>
      </c>
      <c r="C25" s="40"/>
      <c r="D25" s="22" t="s">
        <v>78</v>
      </c>
      <c r="E25" s="23">
        <f ca="1">E8+E11+E24</f>
        <v>0</v>
      </c>
      <c r="F25" s="22" t="s">
        <v>78</v>
      </c>
      <c r="G25" s="1" t="s">
        <v>449</v>
      </c>
      <c r="H25">
        <v>0</v>
      </c>
      <c r="I25">
        <f t="shared" ca="1" si="0"/>
        <v>0</v>
      </c>
    </row>
    <row r="26" spans="1:9" ht="16.5" customHeight="1">
      <c r="A26" s="46" t="s">
        <v>450</v>
      </c>
      <c r="B26" s="47"/>
      <c r="C26" s="47"/>
      <c r="D26" s="26" t="str">
        <f>"(재+노+경-161,560,000)*"&amp;H26*100&amp;"%"</f>
        <v>(재+노+경-161,560,000)*6%</v>
      </c>
      <c r="E26" s="27">
        <f ca="1">ROUNDDOWN((E8+E11+E24)*H26, 0)</f>
        <v>0</v>
      </c>
      <c r="F26" s="28" t="s">
        <v>451</v>
      </c>
      <c r="G26" s="1" t="s">
        <v>452</v>
      </c>
      <c r="H26">
        <v>0.06</v>
      </c>
      <c r="I26">
        <f t="shared" ca="1" si="0"/>
        <v>0</v>
      </c>
    </row>
    <row r="27" spans="1:9" ht="16.5" customHeight="1">
      <c r="A27" s="46" t="s">
        <v>453</v>
      </c>
      <c r="B27" s="47"/>
      <c r="C27" s="47"/>
      <c r="D27" s="26" t="str">
        <f>"(노+경+일)*"&amp;H27*100&amp;"%"</f>
        <v>(노+경+일)*15%</v>
      </c>
      <c r="E27" s="27">
        <f ca="1">ROUNDDOWN(E29-E28-E26-E25, 0)</f>
        <v>0</v>
      </c>
      <c r="F27" s="28" t="s">
        <v>78</v>
      </c>
      <c r="G27" s="1" t="s">
        <v>454</v>
      </c>
      <c r="H27">
        <v>0.15</v>
      </c>
      <c r="I27">
        <f ca="1">ROUNDDOWN((I11+I24+I26)*H27, 0)</f>
        <v>0</v>
      </c>
    </row>
    <row r="28" spans="1:9" ht="16.5" customHeight="1">
      <c r="A28" s="46" t="s">
        <v>455</v>
      </c>
      <c r="B28" s="47"/>
      <c r="C28" s="47"/>
      <c r="D28" s="28" t="s">
        <v>78</v>
      </c>
      <c r="E28" s="27">
        <f>집계표!L6</f>
        <v>0</v>
      </c>
      <c r="F28" s="28" t="s">
        <v>78</v>
      </c>
      <c r="G28" s="1" t="s">
        <v>19</v>
      </c>
      <c r="H28">
        <v>0</v>
      </c>
      <c r="I28">
        <f>E28</f>
        <v>0</v>
      </c>
    </row>
    <row r="29" spans="1:9" ht="16.5" customHeight="1">
      <c r="A29" s="46" t="s">
        <v>456</v>
      </c>
      <c r="B29" s="47"/>
      <c r="C29" s="47"/>
      <c r="D29" s="28" t="s">
        <v>78</v>
      </c>
      <c r="E29" s="27">
        <f ca="1">INT(I29/10000)*10000</f>
        <v>0</v>
      </c>
      <c r="F29" s="28" t="s">
        <v>78</v>
      </c>
      <c r="G29" s="1" t="s">
        <v>457</v>
      </c>
      <c r="H29">
        <v>0</v>
      </c>
      <c r="I29">
        <f ca="1">SUM(I25:I28)</f>
        <v>0</v>
      </c>
    </row>
    <row r="30" spans="1:9" ht="16.5" customHeight="1">
      <c r="A30" s="46" t="s">
        <v>458</v>
      </c>
      <c r="B30" s="47"/>
      <c r="C30" s="47"/>
      <c r="D30" s="26" t="str">
        <f>"(총원가)*"&amp;H30*100&amp;"%"</f>
        <v>(총원가)*10%</v>
      </c>
      <c r="E30" s="27">
        <f ca="1">ROUNDDOWN((E29)*H30, 0)</f>
        <v>0</v>
      </c>
      <c r="F30" s="28" t="s">
        <v>78</v>
      </c>
      <c r="G30" s="1" t="s">
        <v>459</v>
      </c>
      <c r="H30">
        <v>0.1</v>
      </c>
      <c r="I30">
        <f ca="1">ROUNDDOWN((I29)*H30, 0)</f>
        <v>0</v>
      </c>
    </row>
    <row r="31" spans="1:9" ht="16.5" customHeight="1">
      <c r="A31" s="39" t="s">
        <v>460</v>
      </c>
      <c r="B31" s="40"/>
      <c r="C31" s="40"/>
      <c r="D31" s="22" t="s">
        <v>78</v>
      </c>
      <c r="E31" s="23">
        <f ca="1">E29+E30</f>
        <v>0</v>
      </c>
      <c r="F31" s="22" t="s">
        <v>78</v>
      </c>
      <c r="G31" s="1" t="s">
        <v>461</v>
      </c>
      <c r="H31">
        <v>0</v>
      </c>
      <c r="I31">
        <f ca="1">I29+I30</f>
        <v>0</v>
      </c>
    </row>
  </sheetData>
  <mergeCells count="17">
    <mergeCell ref="A31:C31"/>
    <mergeCell ref="B5:B8"/>
    <mergeCell ref="B9:B11"/>
    <mergeCell ref="B12:B24"/>
    <mergeCell ref="A5:A25"/>
    <mergeCell ref="A26:C26"/>
    <mergeCell ref="A27:C27"/>
    <mergeCell ref="A28:C28"/>
    <mergeCell ref="A29:C29"/>
    <mergeCell ref="A30:C30"/>
    <mergeCell ref="A1:F1"/>
    <mergeCell ref="A2:F2"/>
    <mergeCell ref="A3:C4"/>
    <mergeCell ref="D3:D4"/>
    <mergeCell ref="B25:C25"/>
    <mergeCell ref="E3:E4"/>
    <mergeCell ref="F3:F4"/>
  </mergeCells>
  <phoneticPr fontId="1" type="noConversion"/>
  <conditionalFormatting sqref="A5:F31">
    <cfRule type="containsText" dxfId="5" priority="1" stopIfTrue="1" operator="containsText" text=".">
      <formula>NOT(ISERROR(SEARCH(".",A5)))</formula>
    </cfRule>
    <cfRule type="notContainsText" dxfId="4" priority="2" stopIfTrue="1" operator="notContains" text=".">
      <formula>ISERROR(SEARCH(".",A5))</formula>
    </cfRule>
  </conditionalFormatting>
  <pageMargins left="0.59055118110236227" right="0.43307086614173229" top="0.47244094488188981" bottom="0.15748031496062992" header="0.31496062992125984" footer="0.15748031496062992"/>
  <pageSetup paperSize="9" orientation="landscape" verticalDpi="0" r:id="rId1"/>
  <rowBreaks count="1" manualBreakCount="1">
    <brk id="3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19D86"/>
  </sheetPr>
  <dimension ref="A1:AL52"/>
  <sheetViews>
    <sheetView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A17" sqref="A17"/>
    </sheetView>
  </sheetViews>
  <sheetFormatPr defaultRowHeight="16.5"/>
  <cols>
    <col min="1" max="2" width="17.5" style="3" customWidth="1"/>
    <col min="3" max="3" width="4.625" style="4" customWidth="1"/>
    <col min="4" max="4" width="4.5" style="4" customWidth="1"/>
    <col min="5" max="5" width="8.5" style="2" customWidth="1"/>
    <col min="6" max="6" width="10.625" style="2" customWidth="1"/>
    <col min="7" max="7" width="8.5" style="2" customWidth="1"/>
    <col min="8" max="8" width="10.625" style="2" customWidth="1"/>
    <col min="9" max="9" width="8.5" style="2" customWidth="1"/>
    <col min="10" max="10" width="10.5" style="2" customWidth="1"/>
    <col min="11" max="11" width="8.5" style="2" customWidth="1"/>
    <col min="12" max="12" width="10.5" style="2" customWidth="1"/>
    <col min="13" max="13" width="7.5" style="3" customWidth="1"/>
    <col min="14" max="38" width="0" hidden="1" customWidth="1"/>
  </cols>
  <sheetData>
    <row r="1" spans="1:38" ht="30" customHeight="1">
      <c r="A1" s="29" t="s">
        <v>390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</row>
    <row r="2" spans="1:38" ht="15.75" customHeight="1">
      <c r="A2" s="30" t="s">
        <v>5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</row>
    <row r="3" spans="1:38" ht="18" customHeight="1">
      <c r="A3" s="48" t="s">
        <v>247</v>
      </c>
      <c r="B3" s="48" t="s">
        <v>248</v>
      </c>
      <c r="C3" s="48" t="s">
        <v>6</v>
      </c>
      <c r="D3" s="48" t="s">
        <v>391</v>
      </c>
      <c r="E3" s="48" t="s">
        <v>86</v>
      </c>
      <c r="F3" s="48"/>
      <c r="G3" s="48" t="s">
        <v>87</v>
      </c>
      <c r="H3" s="48"/>
      <c r="I3" s="48" t="s">
        <v>88</v>
      </c>
      <c r="J3" s="48"/>
      <c r="K3" s="48" t="s">
        <v>89</v>
      </c>
      <c r="L3" s="48"/>
      <c r="M3" s="48" t="s">
        <v>249</v>
      </c>
    </row>
    <row r="4" spans="1:38" ht="18" customHeight="1">
      <c r="A4" s="48"/>
      <c r="B4" s="48"/>
      <c r="C4" s="48"/>
      <c r="D4" s="48"/>
      <c r="E4" s="5" t="s">
        <v>72</v>
      </c>
      <c r="F4" s="5" t="s">
        <v>102</v>
      </c>
      <c r="G4" s="5" t="s">
        <v>72</v>
      </c>
      <c r="H4" s="5" t="s">
        <v>102</v>
      </c>
      <c r="I4" s="5" t="s">
        <v>72</v>
      </c>
      <c r="J4" s="5" t="s">
        <v>102</v>
      </c>
      <c r="K4" s="5" t="s">
        <v>72</v>
      </c>
      <c r="L4" s="5" t="s">
        <v>102</v>
      </c>
      <c r="M4" s="48"/>
      <c r="N4" t="s">
        <v>74</v>
      </c>
      <c r="O4" t="s">
        <v>75</v>
      </c>
      <c r="P4" t="s">
        <v>76</v>
      </c>
      <c r="Q4" t="s">
        <v>77</v>
      </c>
      <c r="R4" t="s">
        <v>79</v>
      </c>
      <c r="S4" t="s">
        <v>250</v>
      </c>
      <c r="T4" t="s">
        <v>251</v>
      </c>
      <c r="U4" t="s">
        <v>252</v>
      </c>
      <c r="V4" t="s">
        <v>253</v>
      </c>
      <c r="W4" t="s">
        <v>254</v>
      </c>
      <c r="X4" t="s">
        <v>255</v>
      </c>
      <c r="Y4" t="s">
        <v>256</v>
      </c>
      <c r="Z4" t="s">
        <v>257</v>
      </c>
      <c r="AA4" t="s">
        <v>258</v>
      </c>
      <c r="AB4" t="s">
        <v>259</v>
      </c>
      <c r="AC4" t="s">
        <v>260</v>
      </c>
      <c r="AD4" t="s">
        <v>261</v>
      </c>
      <c r="AE4" t="s">
        <v>262</v>
      </c>
      <c r="AF4" t="s">
        <v>263</v>
      </c>
      <c r="AG4" t="s">
        <v>264</v>
      </c>
      <c r="AH4" t="s">
        <v>265</v>
      </c>
      <c r="AI4" t="s">
        <v>266</v>
      </c>
      <c r="AJ4" t="s">
        <v>267</v>
      </c>
      <c r="AK4" t="s">
        <v>268</v>
      </c>
      <c r="AL4" t="s">
        <v>269</v>
      </c>
    </row>
    <row r="5" spans="1:38" ht="18" customHeight="1">
      <c r="A5" s="7" t="s">
        <v>0</v>
      </c>
      <c r="B5" s="10"/>
      <c r="C5" s="8" t="s">
        <v>81</v>
      </c>
      <c r="D5" s="11">
        <v>1</v>
      </c>
      <c r="E5" s="6">
        <f ca="1">F52</f>
        <v>0</v>
      </c>
      <c r="F5" s="6">
        <f ca="1">D5*E5</f>
        <v>0</v>
      </c>
      <c r="G5" s="6">
        <f ca="1">H52</f>
        <v>0</v>
      </c>
      <c r="H5" s="6">
        <f ca="1">D5*G5</f>
        <v>0</v>
      </c>
      <c r="I5" s="6">
        <f ca="1">J52</f>
        <v>0</v>
      </c>
      <c r="J5" s="6">
        <f ca="1">D5*I5</f>
        <v>0</v>
      </c>
      <c r="K5" s="6">
        <f ca="1">E5+G5+I5</f>
        <v>0</v>
      </c>
      <c r="L5" s="6">
        <f ca="1">F5+H5+J5</f>
        <v>0</v>
      </c>
      <c r="M5" s="10"/>
      <c r="Q5">
        <v>1</v>
      </c>
      <c r="R5" t="e">
        <f>D5*R52</f>
        <v>#REF!</v>
      </c>
      <c r="S5">
        <f>D5*S52</f>
        <v>0</v>
      </c>
      <c r="T5">
        <f>D5*T52</f>
        <v>0</v>
      </c>
      <c r="U5">
        <f>D5*U52</f>
        <v>0</v>
      </c>
      <c r="V5">
        <f>D5*V52</f>
        <v>0</v>
      </c>
      <c r="W5">
        <f>D5*W52</f>
        <v>0</v>
      </c>
      <c r="X5">
        <f>D5*X52</f>
        <v>0</v>
      </c>
      <c r="Y5">
        <f>D5*Y52</f>
        <v>0</v>
      </c>
      <c r="Z5">
        <f>D5*Z52</f>
        <v>0</v>
      </c>
      <c r="AA5">
        <f>D5*AA52</f>
        <v>0</v>
      </c>
      <c r="AB5">
        <f>D5*AB52</f>
        <v>0</v>
      </c>
      <c r="AC5">
        <f>D5*AC52</f>
        <v>0</v>
      </c>
      <c r="AD5">
        <f>D5*AD52</f>
        <v>0</v>
      </c>
      <c r="AE5">
        <f>D5*AE52</f>
        <v>0</v>
      </c>
      <c r="AF5">
        <f>D5*AF52</f>
        <v>0</v>
      </c>
      <c r="AG5">
        <f>D5*AG52</f>
        <v>0</v>
      </c>
      <c r="AH5">
        <f>D5*AH52</f>
        <v>0</v>
      </c>
      <c r="AI5">
        <f>D5*AI52</f>
        <v>0</v>
      </c>
      <c r="AJ5">
        <f>D5*AJ52</f>
        <v>0</v>
      </c>
      <c r="AK5">
        <f>D5*AK52</f>
        <v>0</v>
      </c>
      <c r="AL5">
        <f>D5*AL52</f>
        <v>0</v>
      </c>
    </row>
    <row r="6" spans="1:38" ht="18" customHeight="1">
      <c r="A6" s="7" t="s">
        <v>462</v>
      </c>
      <c r="B6" s="7" t="s">
        <v>78</v>
      </c>
      <c r="C6" s="8" t="s">
        <v>81</v>
      </c>
      <c r="D6" s="11">
        <v>1</v>
      </c>
      <c r="E6" s="6">
        <f>내역서!F340</f>
        <v>0</v>
      </c>
      <c r="F6" s="6">
        <f>D6*E6</f>
        <v>0</v>
      </c>
      <c r="G6" s="6">
        <f>내역서!H340</f>
        <v>0</v>
      </c>
      <c r="H6" s="6">
        <f>D6*G6</f>
        <v>0</v>
      </c>
      <c r="I6" s="6">
        <f>내역서!J340</f>
        <v>0</v>
      </c>
      <c r="J6" s="6">
        <f>D6*I6</f>
        <v>0</v>
      </c>
      <c r="K6" s="6">
        <f>E6+G6+I6</f>
        <v>0</v>
      </c>
      <c r="L6" s="6">
        <f>F6+H6+J6</f>
        <v>0</v>
      </c>
      <c r="M6" s="7" t="s">
        <v>392</v>
      </c>
      <c r="R6">
        <f>D6*내역서!R340</f>
        <v>0</v>
      </c>
      <c r="S6">
        <f>D6*내역서!S340</f>
        <v>0</v>
      </c>
      <c r="T6">
        <f>D6*내역서!T340</f>
        <v>0</v>
      </c>
      <c r="U6">
        <f>D6*내역서!U340</f>
        <v>0</v>
      </c>
      <c r="V6">
        <f>D6*내역서!V340</f>
        <v>0</v>
      </c>
      <c r="W6">
        <f>D6*내역서!W340</f>
        <v>0</v>
      </c>
      <c r="X6">
        <f>D6*내역서!X340</f>
        <v>0</v>
      </c>
      <c r="Y6">
        <f>D6*내역서!Y340</f>
        <v>0</v>
      </c>
      <c r="Z6">
        <f>D6*내역서!Z340</f>
        <v>0</v>
      </c>
      <c r="AA6">
        <f>D6*내역서!AA340</f>
        <v>0</v>
      </c>
      <c r="AB6">
        <f>D6*내역서!AB340</f>
        <v>0</v>
      </c>
      <c r="AC6">
        <f>D6*내역서!AC340</f>
        <v>0</v>
      </c>
      <c r="AD6">
        <f>D6*내역서!AD340</f>
        <v>0</v>
      </c>
      <c r="AE6">
        <f>D6*내역서!AE340</f>
        <v>0</v>
      </c>
      <c r="AF6">
        <f>D6*내역서!AF340</f>
        <v>0</v>
      </c>
      <c r="AG6">
        <f>D6*내역서!AG340</f>
        <v>0</v>
      </c>
      <c r="AH6">
        <f>D6*내역서!AH340</f>
        <v>0</v>
      </c>
      <c r="AI6">
        <f>D6*내역서!AI340</f>
        <v>0</v>
      </c>
      <c r="AJ6">
        <f>D6*내역서!AJ340</f>
        <v>0</v>
      </c>
      <c r="AK6">
        <f>D6*내역서!AK340</f>
        <v>0</v>
      </c>
      <c r="AL6">
        <f>D6*내역서!AL340</f>
        <v>0</v>
      </c>
    </row>
    <row r="7" spans="1:38" ht="18" customHeight="1">
      <c r="A7" s="10"/>
      <c r="B7" s="10"/>
      <c r="C7" s="11"/>
      <c r="D7" s="11"/>
      <c r="E7" s="6"/>
      <c r="F7" s="6"/>
      <c r="G7" s="6"/>
      <c r="H7" s="6"/>
      <c r="I7" s="6"/>
      <c r="J7" s="6"/>
      <c r="K7" s="6"/>
      <c r="L7" s="6"/>
      <c r="M7" s="10"/>
    </row>
    <row r="8" spans="1:38" ht="18" customHeight="1">
      <c r="A8" s="10"/>
      <c r="B8" s="10"/>
      <c r="C8" s="11"/>
      <c r="D8" s="11"/>
      <c r="E8" s="6"/>
      <c r="F8" s="6"/>
      <c r="G8" s="6"/>
      <c r="H8" s="6"/>
      <c r="I8" s="6"/>
      <c r="J8" s="6"/>
      <c r="K8" s="6"/>
      <c r="L8" s="6"/>
      <c r="M8" s="10"/>
    </row>
    <row r="9" spans="1:38" ht="18" customHeight="1">
      <c r="A9" s="10"/>
      <c r="B9" s="10"/>
      <c r="C9" s="11"/>
      <c r="D9" s="11"/>
      <c r="E9" s="6"/>
      <c r="F9" s="6"/>
      <c r="G9" s="6"/>
      <c r="H9" s="6"/>
      <c r="I9" s="6"/>
      <c r="J9" s="6"/>
      <c r="K9" s="6"/>
      <c r="L9" s="6"/>
      <c r="M9" s="10"/>
    </row>
    <row r="10" spans="1:38" ht="18" customHeight="1">
      <c r="A10" s="10"/>
      <c r="B10" s="10"/>
      <c r="C10" s="11"/>
      <c r="D10" s="11"/>
      <c r="E10" s="6"/>
      <c r="F10" s="6"/>
      <c r="G10" s="6"/>
      <c r="H10" s="6"/>
      <c r="I10" s="6"/>
      <c r="J10" s="6"/>
      <c r="K10" s="6"/>
      <c r="L10" s="6"/>
      <c r="M10" s="10"/>
    </row>
    <row r="11" spans="1:38" ht="18" customHeight="1">
      <c r="A11" s="10"/>
      <c r="B11" s="10"/>
      <c r="C11" s="11"/>
      <c r="D11" s="11"/>
      <c r="E11" s="6"/>
      <c r="F11" s="6"/>
      <c r="G11" s="6"/>
      <c r="H11" s="6"/>
      <c r="I11" s="6"/>
      <c r="J11" s="6"/>
      <c r="K11" s="6"/>
      <c r="L11" s="6"/>
      <c r="M11" s="10"/>
    </row>
    <row r="12" spans="1:38" ht="18" customHeight="1">
      <c r="A12" s="10"/>
      <c r="B12" s="10"/>
      <c r="C12" s="11"/>
      <c r="D12" s="11"/>
      <c r="E12" s="6"/>
      <c r="F12" s="6"/>
      <c r="G12" s="6"/>
      <c r="H12" s="6"/>
      <c r="I12" s="6"/>
      <c r="J12" s="6"/>
      <c r="K12" s="6"/>
      <c r="L12" s="6"/>
      <c r="M12" s="10"/>
    </row>
    <row r="13" spans="1:38" ht="18" customHeight="1">
      <c r="A13" s="10"/>
      <c r="B13" s="10"/>
      <c r="C13" s="11"/>
      <c r="D13" s="11"/>
      <c r="E13" s="6"/>
      <c r="F13" s="6"/>
      <c r="G13" s="6"/>
      <c r="H13" s="6"/>
      <c r="I13" s="6"/>
      <c r="J13" s="6"/>
      <c r="K13" s="6"/>
      <c r="L13" s="6"/>
      <c r="M13" s="10"/>
    </row>
    <row r="14" spans="1:38" ht="18" customHeight="1">
      <c r="A14" s="10"/>
      <c r="B14" s="10"/>
      <c r="C14" s="11"/>
      <c r="D14" s="11"/>
      <c r="E14" s="6"/>
      <c r="F14" s="6"/>
      <c r="G14" s="6"/>
      <c r="H14" s="6"/>
      <c r="I14" s="6"/>
      <c r="J14" s="6"/>
      <c r="K14" s="6"/>
      <c r="L14" s="6"/>
      <c r="M14" s="10"/>
    </row>
    <row r="15" spans="1:38" ht="18" customHeight="1">
      <c r="A15" s="10"/>
      <c r="B15" s="10"/>
      <c r="C15" s="11"/>
      <c r="D15" s="11"/>
      <c r="E15" s="6"/>
      <c r="F15" s="6"/>
      <c r="G15" s="6"/>
      <c r="H15" s="6"/>
      <c r="I15" s="6"/>
      <c r="J15" s="6"/>
      <c r="K15" s="6"/>
      <c r="L15" s="6"/>
      <c r="M15" s="10"/>
    </row>
    <row r="16" spans="1:38" ht="18" customHeight="1">
      <c r="A16" s="10"/>
      <c r="B16" s="10"/>
      <c r="C16" s="11"/>
      <c r="D16" s="11"/>
      <c r="E16" s="6"/>
      <c r="F16" s="6"/>
      <c r="G16" s="6"/>
      <c r="H16" s="6"/>
      <c r="I16" s="6"/>
      <c r="J16" s="6"/>
      <c r="K16" s="6"/>
      <c r="L16" s="6"/>
      <c r="M16" s="10"/>
    </row>
    <row r="17" spans="1:38" ht="18" customHeight="1">
      <c r="A17" s="10"/>
      <c r="B17" s="10"/>
      <c r="C17" s="11"/>
      <c r="D17" s="11"/>
      <c r="E17" s="6"/>
      <c r="F17" s="6"/>
      <c r="G17" s="6"/>
      <c r="H17" s="6"/>
      <c r="I17" s="6"/>
      <c r="J17" s="6"/>
      <c r="K17" s="6"/>
      <c r="L17" s="6"/>
      <c r="M17" s="10"/>
    </row>
    <row r="18" spans="1:38" ht="18" customHeight="1">
      <c r="A18" s="10"/>
      <c r="B18" s="10"/>
      <c r="C18" s="11"/>
      <c r="D18" s="11"/>
      <c r="E18" s="6"/>
      <c r="F18" s="6"/>
      <c r="G18" s="6"/>
      <c r="H18" s="6"/>
      <c r="I18" s="6"/>
      <c r="J18" s="6"/>
      <c r="K18" s="6"/>
      <c r="L18" s="6"/>
      <c r="M18" s="10"/>
    </row>
    <row r="19" spans="1:38" ht="18" customHeight="1">
      <c r="A19" s="10"/>
      <c r="B19" s="10"/>
      <c r="C19" s="11"/>
      <c r="D19" s="11"/>
      <c r="E19" s="6"/>
      <c r="F19" s="6"/>
      <c r="G19" s="6"/>
      <c r="H19" s="6"/>
      <c r="I19" s="6"/>
      <c r="J19" s="6"/>
      <c r="K19" s="6"/>
      <c r="L19" s="6"/>
      <c r="M19" s="10"/>
    </row>
    <row r="20" spans="1:38" ht="18" customHeight="1">
      <c r="A20" s="10"/>
      <c r="B20" s="10"/>
      <c r="C20" s="11"/>
      <c r="D20" s="11"/>
      <c r="E20" s="6"/>
      <c r="F20" s="6"/>
      <c r="G20" s="6"/>
      <c r="H20" s="6"/>
      <c r="I20" s="6"/>
      <c r="J20" s="6"/>
      <c r="K20" s="6"/>
      <c r="L20" s="6"/>
      <c r="M20" s="10"/>
    </row>
    <row r="21" spans="1:38" ht="18" customHeight="1">
      <c r="A21" s="10"/>
      <c r="B21" s="10"/>
      <c r="C21" s="11"/>
      <c r="D21" s="11"/>
      <c r="E21" s="6"/>
      <c r="F21" s="6"/>
      <c r="G21" s="6"/>
      <c r="H21" s="6"/>
      <c r="I21" s="6"/>
      <c r="J21" s="6"/>
      <c r="K21" s="6"/>
      <c r="L21" s="6"/>
      <c r="M21" s="10"/>
    </row>
    <row r="22" spans="1:38" ht="18" customHeight="1">
      <c r="A22" s="10"/>
      <c r="B22" s="10"/>
      <c r="C22" s="11"/>
      <c r="D22" s="11"/>
      <c r="E22" s="6"/>
      <c r="F22" s="6"/>
      <c r="G22" s="6"/>
      <c r="H22" s="6"/>
      <c r="I22" s="6"/>
      <c r="J22" s="6"/>
      <c r="K22" s="6"/>
      <c r="L22" s="6"/>
      <c r="M22" s="10"/>
    </row>
    <row r="23" spans="1:38" ht="18" customHeight="1">
      <c r="A23" s="10"/>
      <c r="B23" s="10"/>
      <c r="C23" s="11"/>
      <c r="D23" s="11"/>
      <c r="E23" s="6"/>
      <c r="F23" s="6"/>
      <c r="G23" s="6"/>
      <c r="H23" s="6"/>
      <c r="I23" s="6"/>
      <c r="J23" s="6"/>
      <c r="K23" s="6"/>
      <c r="L23" s="6"/>
      <c r="M23" s="10"/>
    </row>
    <row r="24" spans="1:38" ht="18" customHeight="1">
      <c r="A24" s="10"/>
      <c r="B24" s="10"/>
      <c r="C24" s="11"/>
      <c r="D24" s="11"/>
      <c r="E24" s="6"/>
      <c r="F24" s="6"/>
      <c r="G24" s="6"/>
      <c r="H24" s="6"/>
      <c r="I24" s="6"/>
      <c r="J24" s="6"/>
      <c r="K24" s="6"/>
      <c r="L24" s="6"/>
      <c r="M24" s="10"/>
    </row>
    <row r="25" spans="1:38" ht="18" customHeight="1">
      <c r="A25" s="10"/>
      <c r="B25" s="10"/>
      <c r="C25" s="11"/>
      <c r="D25" s="11"/>
      <c r="E25" s="6"/>
      <c r="F25" s="6"/>
      <c r="G25" s="6"/>
      <c r="H25" s="6"/>
      <c r="I25" s="6"/>
      <c r="J25" s="6"/>
      <c r="K25" s="6"/>
      <c r="L25" s="6"/>
      <c r="M25" s="10"/>
    </row>
    <row r="26" spans="1:38" ht="18" customHeight="1">
      <c r="A26" s="10"/>
      <c r="B26" s="10"/>
      <c r="C26" s="11"/>
      <c r="D26" s="11"/>
      <c r="E26" s="6"/>
      <c r="F26" s="6"/>
      <c r="G26" s="6"/>
      <c r="H26" s="6"/>
      <c r="I26" s="6"/>
      <c r="J26" s="6"/>
      <c r="K26" s="6"/>
      <c r="L26" s="6"/>
      <c r="M26" s="10"/>
    </row>
    <row r="27" spans="1:38" ht="18" customHeight="1">
      <c r="A27" s="10"/>
      <c r="B27" s="10"/>
      <c r="C27" s="11"/>
      <c r="D27" s="11"/>
      <c r="E27" s="6"/>
      <c r="F27" s="6"/>
      <c r="G27" s="6"/>
      <c r="H27" s="6"/>
      <c r="I27" s="6"/>
      <c r="J27" s="6"/>
      <c r="K27" s="6"/>
      <c r="L27" s="6"/>
      <c r="M27" s="10"/>
    </row>
    <row r="28" spans="1:38" ht="18" customHeight="1">
      <c r="A28" s="12" t="s">
        <v>80</v>
      </c>
      <c r="B28" s="13"/>
      <c r="C28" s="14"/>
      <c r="D28" s="14"/>
      <c r="E28" s="15"/>
      <c r="F28" s="15">
        <f ca="1">SUMIF(Q5:Q6, "1", F5:F6)</f>
        <v>0</v>
      </c>
      <c r="G28" s="15"/>
      <c r="H28" s="15">
        <f ca="1">SUMIF(Q5:Q6, "1", H5:H6)</f>
        <v>0</v>
      </c>
      <c r="I28" s="15"/>
      <c r="J28" s="15">
        <f ca="1">SUMIF(Q5:Q6, "1", J5:J6)</f>
        <v>0</v>
      </c>
      <c r="K28" s="15"/>
      <c r="L28" s="15">
        <f ca="1">F28+H28+J28</f>
        <v>0</v>
      </c>
      <c r="M28" s="13"/>
      <c r="R28" t="e">
        <f t="shared" ref="R28:AL28" si="0">SUM(R5:R6)</f>
        <v>#REF!</v>
      </c>
      <c r="S28">
        <f t="shared" si="0"/>
        <v>0</v>
      </c>
      <c r="T28">
        <f t="shared" si="0"/>
        <v>0</v>
      </c>
      <c r="U28">
        <f t="shared" si="0"/>
        <v>0</v>
      </c>
      <c r="V28">
        <f t="shared" si="0"/>
        <v>0</v>
      </c>
      <c r="W28">
        <f t="shared" si="0"/>
        <v>0</v>
      </c>
      <c r="X28">
        <f t="shared" si="0"/>
        <v>0</v>
      </c>
      <c r="Y28">
        <f t="shared" si="0"/>
        <v>0</v>
      </c>
      <c r="Z28">
        <f t="shared" si="0"/>
        <v>0</v>
      </c>
      <c r="AA28">
        <f t="shared" si="0"/>
        <v>0</v>
      </c>
      <c r="AB28">
        <f t="shared" si="0"/>
        <v>0</v>
      </c>
      <c r="AC28">
        <f t="shared" si="0"/>
        <v>0</v>
      </c>
      <c r="AD28">
        <f t="shared" si="0"/>
        <v>0</v>
      </c>
      <c r="AE28">
        <f t="shared" si="0"/>
        <v>0</v>
      </c>
      <c r="AF28">
        <f t="shared" si="0"/>
        <v>0</v>
      </c>
      <c r="AG28">
        <f t="shared" si="0"/>
        <v>0</v>
      </c>
      <c r="AH28">
        <f t="shared" si="0"/>
        <v>0</v>
      </c>
      <c r="AI28">
        <f t="shared" si="0"/>
        <v>0</v>
      </c>
      <c r="AJ28">
        <f t="shared" si="0"/>
        <v>0</v>
      </c>
      <c r="AK28">
        <f t="shared" si="0"/>
        <v>0</v>
      </c>
      <c r="AL28">
        <f t="shared" si="0"/>
        <v>0</v>
      </c>
    </row>
    <row r="29" spans="1:38" ht="18" customHeight="1">
      <c r="A29" s="7" t="s">
        <v>0</v>
      </c>
      <c r="B29" s="10"/>
      <c r="C29" s="11"/>
      <c r="D29" s="11"/>
      <c r="E29" s="6"/>
      <c r="F29" s="6"/>
      <c r="G29" s="6"/>
      <c r="H29" s="6"/>
      <c r="I29" s="6"/>
      <c r="J29" s="6"/>
      <c r="K29" s="6"/>
      <c r="L29" s="6"/>
      <c r="M29" s="10"/>
    </row>
    <row r="30" spans="1:38" ht="18" customHeight="1">
      <c r="A30" s="7" t="s">
        <v>393</v>
      </c>
      <c r="B30" s="10"/>
      <c r="C30" s="8" t="s">
        <v>81</v>
      </c>
      <c r="D30" s="11">
        <v>1</v>
      </c>
      <c r="E30" s="6">
        <f>내역서!F28</f>
        <v>0</v>
      </c>
      <c r="F30" s="6">
        <f t="shared" ref="F30:F41" si="1">D30*E30</f>
        <v>0</v>
      </c>
      <c r="G30" s="6">
        <f>내역서!H28</f>
        <v>0</v>
      </c>
      <c r="H30" s="6">
        <f t="shared" ref="H30:H41" si="2">D30*G30</f>
        <v>0</v>
      </c>
      <c r="I30" s="6">
        <f>내역서!J28</f>
        <v>0</v>
      </c>
      <c r="J30" s="6">
        <f t="shared" ref="J30:J41" si="3">D30*I30</f>
        <v>0</v>
      </c>
      <c r="K30" s="6">
        <f t="shared" ref="K30:K41" si="4">E30+G30+I30</f>
        <v>0</v>
      </c>
      <c r="L30" s="6">
        <f t="shared" ref="L30:L41" si="5">F30+H30+J30</f>
        <v>0</v>
      </c>
      <c r="M30" s="10"/>
      <c r="Q30">
        <v>1</v>
      </c>
      <c r="R30">
        <f>D30*내역서!R28</f>
        <v>0</v>
      </c>
      <c r="S30">
        <f>D30*내역서!S28</f>
        <v>0</v>
      </c>
      <c r="T30">
        <f>D30*내역서!T28</f>
        <v>0</v>
      </c>
      <c r="U30">
        <f>D30*내역서!U28</f>
        <v>0</v>
      </c>
      <c r="V30">
        <f>D30*내역서!V28</f>
        <v>0</v>
      </c>
      <c r="W30">
        <f>D30*내역서!W28</f>
        <v>0</v>
      </c>
      <c r="X30">
        <f>D30*내역서!X28</f>
        <v>0</v>
      </c>
      <c r="Y30">
        <f>D30*내역서!Y28</f>
        <v>0</v>
      </c>
      <c r="Z30">
        <f>D30*내역서!Z28</f>
        <v>0</v>
      </c>
      <c r="AA30">
        <f>D30*내역서!AA28</f>
        <v>0</v>
      </c>
      <c r="AB30">
        <f>D30*내역서!AB28</f>
        <v>0</v>
      </c>
      <c r="AC30">
        <f>D30*내역서!AC28</f>
        <v>0</v>
      </c>
      <c r="AD30">
        <f>D30*내역서!AD28</f>
        <v>0</v>
      </c>
      <c r="AE30">
        <f>D30*내역서!AE28</f>
        <v>0</v>
      </c>
      <c r="AF30">
        <f>D30*내역서!AF28</f>
        <v>0</v>
      </c>
      <c r="AG30">
        <f>D30*내역서!AG28</f>
        <v>0</v>
      </c>
      <c r="AH30">
        <f>D30*내역서!AH28</f>
        <v>0</v>
      </c>
      <c r="AI30">
        <f>D30*내역서!AI28</f>
        <v>0</v>
      </c>
      <c r="AJ30">
        <f>D30*내역서!AJ28</f>
        <v>0</v>
      </c>
      <c r="AK30">
        <f>D30*내역서!AK28</f>
        <v>0</v>
      </c>
      <c r="AL30">
        <f>D30*내역서!AL28</f>
        <v>0</v>
      </c>
    </row>
    <row r="31" spans="1:38" ht="18" customHeight="1">
      <c r="A31" s="7" t="s">
        <v>394</v>
      </c>
      <c r="B31" s="7" t="s">
        <v>78</v>
      </c>
      <c r="C31" s="8" t="s">
        <v>81</v>
      </c>
      <c r="D31" s="11">
        <v>1</v>
      </c>
      <c r="E31" s="6">
        <f>내역서!F52</f>
        <v>0</v>
      </c>
      <c r="F31" s="6">
        <f t="shared" si="1"/>
        <v>0</v>
      </c>
      <c r="G31" s="6">
        <f>내역서!H52</f>
        <v>0</v>
      </c>
      <c r="H31" s="6">
        <f t="shared" si="2"/>
        <v>0</v>
      </c>
      <c r="I31" s="6">
        <f>내역서!J52</f>
        <v>0</v>
      </c>
      <c r="J31" s="6">
        <f t="shared" si="3"/>
        <v>0</v>
      </c>
      <c r="K31" s="6">
        <f t="shared" si="4"/>
        <v>0</v>
      </c>
      <c r="L31" s="6">
        <f t="shared" si="5"/>
        <v>0</v>
      </c>
      <c r="M31" s="10"/>
      <c r="Q31">
        <v>1</v>
      </c>
      <c r="R31">
        <f>D31*내역서!R52</f>
        <v>0</v>
      </c>
      <c r="S31">
        <f>D31*내역서!S52</f>
        <v>0</v>
      </c>
      <c r="T31">
        <f>D31*내역서!T52</f>
        <v>0</v>
      </c>
      <c r="U31">
        <f>D31*내역서!U52</f>
        <v>0</v>
      </c>
      <c r="V31">
        <f>D31*내역서!V52</f>
        <v>0</v>
      </c>
      <c r="W31">
        <f>D31*내역서!W52</f>
        <v>0</v>
      </c>
      <c r="X31">
        <f>D31*내역서!X52</f>
        <v>0</v>
      </c>
      <c r="Y31">
        <f>D31*내역서!Y52</f>
        <v>0</v>
      </c>
      <c r="Z31">
        <f>D31*내역서!Z52</f>
        <v>0</v>
      </c>
      <c r="AA31">
        <f>D31*내역서!AA52</f>
        <v>0</v>
      </c>
      <c r="AB31">
        <f>D31*내역서!AB52</f>
        <v>0</v>
      </c>
      <c r="AC31">
        <f>D31*내역서!AC52</f>
        <v>0</v>
      </c>
      <c r="AD31">
        <f>D31*내역서!AD52</f>
        <v>0</v>
      </c>
      <c r="AE31">
        <f>D31*내역서!AE52</f>
        <v>0</v>
      </c>
      <c r="AF31">
        <f>D31*내역서!AF52</f>
        <v>0</v>
      </c>
      <c r="AG31">
        <f>D31*내역서!AG52</f>
        <v>0</v>
      </c>
      <c r="AH31">
        <f>D31*내역서!AH52</f>
        <v>0</v>
      </c>
      <c r="AI31">
        <f>D31*내역서!AI52</f>
        <v>0</v>
      </c>
      <c r="AJ31">
        <f>D31*내역서!AJ52</f>
        <v>0</v>
      </c>
      <c r="AK31">
        <f>D31*내역서!AK52</f>
        <v>0</v>
      </c>
      <c r="AL31">
        <f>D31*내역서!AL52</f>
        <v>0</v>
      </c>
    </row>
    <row r="32" spans="1:38" ht="18" customHeight="1">
      <c r="A32" s="7" t="s">
        <v>395</v>
      </c>
      <c r="B32" s="7" t="s">
        <v>78</v>
      </c>
      <c r="C32" s="8" t="s">
        <v>81</v>
      </c>
      <c r="D32" s="11">
        <v>1</v>
      </c>
      <c r="E32" s="6">
        <f>내역서!F76</f>
        <v>0</v>
      </c>
      <c r="F32" s="6">
        <f t="shared" si="1"/>
        <v>0</v>
      </c>
      <c r="G32" s="6">
        <f>내역서!H76</f>
        <v>0</v>
      </c>
      <c r="H32" s="6">
        <f t="shared" si="2"/>
        <v>0</v>
      </c>
      <c r="I32" s="6">
        <f>내역서!J76</f>
        <v>0</v>
      </c>
      <c r="J32" s="6">
        <f t="shared" si="3"/>
        <v>0</v>
      </c>
      <c r="K32" s="6">
        <f t="shared" si="4"/>
        <v>0</v>
      </c>
      <c r="L32" s="6">
        <f t="shared" si="5"/>
        <v>0</v>
      </c>
      <c r="M32" s="10"/>
      <c r="Q32">
        <v>1</v>
      </c>
      <c r="R32">
        <f>D32*내역서!R76</f>
        <v>0</v>
      </c>
      <c r="S32">
        <f>D32*내역서!S76</f>
        <v>0</v>
      </c>
      <c r="T32">
        <f>D32*내역서!T76</f>
        <v>0</v>
      </c>
      <c r="U32">
        <f>D32*내역서!U76</f>
        <v>0</v>
      </c>
      <c r="V32">
        <f>D32*내역서!V76</f>
        <v>0</v>
      </c>
      <c r="W32">
        <f>D32*내역서!W76</f>
        <v>0</v>
      </c>
      <c r="X32">
        <f>D32*내역서!X76</f>
        <v>0</v>
      </c>
      <c r="Y32">
        <f>D32*내역서!Y76</f>
        <v>0</v>
      </c>
      <c r="Z32">
        <f>D32*내역서!Z76</f>
        <v>0</v>
      </c>
      <c r="AA32">
        <f>D32*내역서!AA76</f>
        <v>0</v>
      </c>
      <c r="AB32">
        <f>D32*내역서!AB76</f>
        <v>0</v>
      </c>
      <c r="AC32">
        <f>D32*내역서!AC76</f>
        <v>0</v>
      </c>
      <c r="AD32">
        <f>D32*내역서!AD76</f>
        <v>0</v>
      </c>
      <c r="AE32">
        <f>D32*내역서!AE76</f>
        <v>0</v>
      </c>
      <c r="AF32">
        <f>D32*내역서!AF76</f>
        <v>0</v>
      </c>
      <c r="AG32">
        <f>D32*내역서!AG76</f>
        <v>0</v>
      </c>
      <c r="AH32">
        <f>D32*내역서!AH76</f>
        <v>0</v>
      </c>
      <c r="AI32">
        <f>D32*내역서!AI76</f>
        <v>0</v>
      </c>
      <c r="AJ32">
        <f>D32*내역서!AJ76</f>
        <v>0</v>
      </c>
      <c r="AK32">
        <f>D32*내역서!AK76</f>
        <v>0</v>
      </c>
      <c r="AL32">
        <f>D32*내역서!AL76</f>
        <v>0</v>
      </c>
    </row>
    <row r="33" spans="1:38" ht="18" customHeight="1">
      <c r="A33" s="7" t="s">
        <v>396</v>
      </c>
      <c r="B33" s="7" t="s">
        <v>78</v>
      </c>
      <c r="C33" s="8" t="s">
        <v>81</v>
      </c>
      <c r="D33" s="11">
        <v>1</v>
      </c>
      <c r="E33" s="6">
        <f>내역서!F100</f>
        <v>0</v>
      </c>
      <c r="F33" s="6">
        <f t="shared" si="1"/>
        <v>0</v>
      </c>
      <c r="G33" s="6">
        <f>내역서!H100</f>
        <v>0</v>
      </c>
      <c r="H33" s="6">
        <f t="shared" si="2"/>
        <v>0</v>
      </c>
      <c r="I33" s="6">
        <f>내역서!J100</f>
        <v>0</v>
      </c>
      <c r="J33" s="6">
        <f t="shared" si="3"/>
        <v>0</v>
      </c>
      <c r="K33" s="6">
        <f t="shared" si="4"/>
        <v>0</v>
      </c>
      <c r="L33" s="6">
        <f t="shared" si="5"/>
        <v>0</v>
      </c>
      <c r="M33" s="10"/>
      <c r="Q33">
        <v>1</v>
      </c>
      <c r="R33">
        <f>D33*내역서!R100</f>
        <v>0</v>
      </c>
      <c r="S33">
        <f>D33*내역서!S100</f>
        <v>0</v>
      </c>
      <c r="T33">
        <f>D33*내역서!T100</f>
        <v>0</v>
      </c>
      <c r="U33">
        <f>D33*내역서!U100</f>
        <v>0</v>
      </c>
      <c r="V33">
        <f>D33*내역서!V100</f>
        <v>0</v>
      </c>
      <c r="W33">
        <f>D33*내역서!W100</f>
        <v>0</v>
      </c>
      <c r="X33">
        <f>D33*내역서!X100</f>
        <v>0</v>
      </c>
      <c r="Y33">
        <f>D33*내역서!Y100</f>
        <v>0</v>
      </c>
      <c r="Z33">
        <f>D33*내역서!Z100</f>
        <v>0</v>
      </c>
      <c r="AA33">
        <f>D33*내역서!AA100</f>
        <v>0</v>
      </c>
      <c r="AB33">
        <f>D33*내역서!AB100</f>
        <v>0</v>
      </c>
      <c r="AC33">
        <f>D33*내역서!AC100</f>
        <v>0</v>
      </c>
      <c r="AD33">
        <f>D33*내역서!AD100</f>
        <v>0</v>
      </c>
      <c r="AE33">
        <f>D33*내역서!AE100</f>
        <v>0</v>
      </c>
      <c r="AF33">
        <f>D33*내역서!AF100</f>
        <v>0</v>
      </c>
      <c r="AG33">
        <f>D33*내역서!AG100</f>
        <v>0</v>
      </c>
      <c r="AH33">
        <f>D33*내역서!AH100</f>
        <v>0</v>
      </c>
      <c r="AI33">
        <f>D33*내역서!AI100</f>
        <v>0</v>
      </c>
      <c r="AJ33">
        <f>D33*내역서!AJ100</f>
        <v>0</v>
      </c>
      <c r="AK33">
        <f>D33*내역서!AK100</f>
        <v>0</v>
      </c>
      <c r="AL33">
        <f>D33*내역서!AL100</f>
        <v>0</v>
      </c>
    </row>
    <row r="34" spans="1:38" ht="18" customHeight="1">
      <c r="A34" s="7" t="s">
        <v>397</v>
      </c>
      <c r="B34" s="7" t="s">
        <v>78</v>
      </c>
      <c r="C34" s="8" t="s">
        <v>81</v>
      </c>
      <c r="D34" s="11">
        <v>1</v>
      </c>
      <c r="E34" s="6">
        <f>내역서!F124</f>
        <v>0</v>
      </c>
      <c r="F34" s="6">
        <f t="shared" si="1"/>
        <v>0</v>
      </c>
      <c r="G34" s="6">
        <f>내역서!H124</f>
        <v>0</v>
      </c>
      <c r="H34" s="6">
        <f t="shared" si="2"/>
        <v>0</v>
      </c>
      <c r="I34" s="6">
        <f>내역서!J124</f>
        <v>0</v>
      </c>
      <c r="J34" s="6">
        <f t="shared" si="3"/>
        <v>0</v>
      </c>
      <c r="K34" s="6">
        <f t="shared" si="4"/>
        <v>0</v>
      </c>
      <c r="L34" s="6">
        <f t="shared" si="5"/>
        <v>0</v>
      </c>
      <c r="M34" s="10"/>
      <c r="Q34">
        <v>1</v>
      </c>
      <c r="R34">
        <f>D34*내역서!R124</f>
        <v>0</v>
      </c>
      <c r="S34">
        <f>D34*내역서!S124</f>
        <v>0</v>
      </c>
      <c r="T34">
        <f>D34*내역서!T124</f>
        <v>0</v>
      </c>
      <c r="U34">
        <f>D34*내역서!U124</f>
        <v>0</v>
      </c>
      <c r="V34">
        <f>D34*내역서!V124</f>
        <v>0</v>
      </c>
      <c r="W34">
        <f>D34*내역서!W124</f>
        <v>0</v>
      </c>
      <c r="X34">
        <f>D34*내역서!X124</f>
        <v>0</v>
      </c>
      <c r="Y34">
        <f>D34*내역서!Y124</f>
        <v>0</v>
      </c>
      <c r="Z34">
        <f>D34*내역서!Z124</f>
        <v>0</v>
      </c>
      <c r="AA34">
        <f>D34*내역서!AA124</f>
        <v>0</v>
      </c>
      <c r="AB34">
        <f>D34*내역서!AB124</f>
        <v>0</v>
      </c>
      <c r="AC34">
        <f>D34*내역서!AC124</f>
        <v>0</v>
      </c>
      <c r="AD34">
        <f>D34*내역서!AD124</f>
        <v>0</v>
      </c>
      <c r="AE34">
        <f>D34*내역서!AE124</f>
        <v>0</v>
      </c>
      <c r="AF34">
        <f>D34*내역서!AF124</f>
        <v>0</v>
      </c>
      <c r="AG34">
        <f>D34*내역서!AG124</f>
        <v>0</v>
      </c>
      <c r="AH34">
        <f>D34*내역서!AH124</f>
        <v>0</v>
      </c>
      <c r="AI34">
        <f>D34*내역서!AI124</f>
        <v>0</v>
      </c>
      <c r="AJ34">
        <f>D34*내역서!AJ124</f>
        <v>0</v>
      </c>
      <c r="AK34">
        <f>D34*내역서!AK124</f>
        <v>0</v>
      </c>
      <c r="AL34">
        <f>D34*내역서!AL124</f>
        <v>0</v>
      </c>
    </row>
    <row r="35" spans="1:38" ht="18" customHeight="1">
      <c r="A35" s="7" t="s">
        <v>398</v>
      </c>
      <c r="B35" s="7" t="s">
        <v>78</v>
      </c>
      <c r="C35" s="8" t="s">
        <v>81</v>
      </c>
      <c r="D35" s="11">
        <v>1</v>
      </c>
      <c r="E35" s="6">
        <f>내역서!F148</f>
        <v>0</v>
      </c>
      <c r="F35" s="6">
        <f t="shared" si="1"/>
        <v>0</v>
      </c>
      <c r="G35" s="6">
        <f>내역서!H148</f>
        <v>0</v>
      </c>
      <c r="H35" s="6">
        <f t="shared" si="2"/>
        <v>0</v>
      </c>
      <c r="I35" s="6">
        <f>내역서!J148</f>
        <v>0</v>
      </c>
      <c r="J35" s="6">
        <f t="shared" si="3"/>
        <v>0</v>
      </c>
      <c r="K35" s="6">
        <f t="shared" si="4"/>
        <v>0</v>
      </c>
      <c r="L35" s="6">
        <f t="shared" si="5"/>
        <v>0</v>
      </c>
      <c r="M35" s="10"/>
      <c r="Q35">
        <v>1</v>
      </c>
      <c r="R35">
        <f>D35*내역서!R148</f>
        <v>0</v>
      </c>
      <c r="S35">
        <f>D35*내역서!S148</f>
        <v>0</v>
      </c>
      <c r="T35">
        <f>D35*내역서!T148</f>
        <v>0</v>
      </c>
      <c r="U35">
        <f>D35*내역서!U148</f>
        <v>0</v>
      </c>
      <c r="V35">
        <f>D35*내역서!V148</f>
        <v>0</v>
      </c>
      <c r="W35">
        <f>D35*내역서!W148</f>
        <v>0</v>
      </c>
      <c r="X35">
        <f>D35*내역서!X148</f>
        <v>0</v>
      </c>
      <c r="Y35">
        <f>D35*내역서!Y148</f>
        <v>0</v>
      </c>
      <c r="Z35">
        <f>D35*내역서!Z148</f>
        <v>0</v>
      </c>
      <c r="AA35">
        <f>D35*내역서!AA148</f>
        <v>0</v>
      </c>
      <c r="AB35">
        <f>D35*내역서!AB148</f>
        <v>0</v>
      </c>
      <c r="AC35">
        <f>D35*내역서!AC148</f>
        <v>0</v>
      </c>
      <c r="AD35">
        <f>D35*내역서!AD148</f>
        <v>0</v>
      </c>
      <c r="AE35">
        <f>D35*내역서!AE148</f>
        <v>0</v>
      </c>
      <c r="AF35">
        <f>D35*내역서!AF148</f>
        <v>0</v>
      </c>
      <c r="AG35">
        <f>D35*내역서!AG148</f>
        <v>0</v>
      </c>
      <c r="AH35">
        <f>D35*내역서!AH148</f>
        <v>0</v>
      </c>
      <c r="AI35">
        <f>D35*내역서!AI148</f>
        <v>0</v>
      </c>
      <c r="AJ35">
        <f>D35*내역서!AJ148</f>
        <v>0</v>
      </c>
      <c r="AK35">
        <f>D35*내역서!AK148</f>
        <v>0</v>
      </c>
      <c r="AL35">
        <f>D35*내역서!AL148</f>
        <v>0</v>
      </c>
    </row>
    <row r="36" spans="1:38" ht="18" customHeight="1">
      <c r="A36" s="7" t="s">
        <v>399</v>
      </c>
      <c r="B36" s="7" t="s">
        <v>78</v>
      </c>
      <c r="C36" s="8" t="s">
        <v>81</v>
      </c>
      <c r="D36" s="11">
        <v>1</v>
      </c>
      <c r="E36" s="6">
        <f>내역서!F172</f>
        <v>0</v>
      </c>
      <c r="F36" s="6">
        <f t="shared" si="1"/>
        <v>0</v>
      </c>
      <c r="G36" s="6">
        <f>내역서!H172</f>
        <v>0</v>
      </c>
      <c r="H36" s="6">
        <f t="shared" si="2"/>
        <v>0</v>
      </c>
      <c r="I36" s="6">
        <f>내역서!J172</f>
        <v>0</v>
      </c>
      <c r="J36" s="6">
        <f t="shared" si="3"/>
        <v>0</v>
      </c>
      <c r="K36" s="6">
        <f t="shared" si="4"/>
        <v>0</v>
      </c>
      <c r="L36" s="6">
        <f t="shared" si="5"/>
        <v>0</v>
      </c>
      <c r="M36" s="10"/>
      <c r="Q36">
        <v>1</v>
      </c>
      <c r="R36">
        <f>D36*내역서!R172</f>
        <v>0</v>
      </c>
      <c r="S36">
        <f>D36*내역서!S172</f>
        <v>0</v>
      </c>
      <c r="T36">
        <f>D36*내역서!T172</f>
        <v>0</v>
      </c>
      <c r="U36">
        <f>D36*내역서!U172</f>
        <v>0</v>
      </c>
      <c r="V36">
        <f>D36*내역서!V172</f>
        <v>0</v>
      </c>
      <c r="W36">
        <f>D36*내역서!W172</f>
        <v>0</v>
      </c>
      <c r="X36">
        <f>D36*내역서!X172</f>
        <v>0</v>
      </c>
      <c r="Y36">
        <f>D36*내역서!Y172</f>
        <v>0</v>
      </c>
      <c r="Z36">
        <f>D36*내역서!Z172</f>
        <v>0</v>
      </c>
      <c r="AA36">
        <f>D36*내역서!AA172</f>
        <v>0</v>
      </c>
      <c r="AB36">
        <f>D36*내역서!AB172</f>
        <v>0</v>
      </c>
      <c r="AC36">
        <f>D36*내역서!AC172</f>
        <v>0</v>
      </c>
      <c r="AD36">
        <f>D36*내역서!AD172</f>
        <v>0</v>
      </c>
      <c r="AE36">
        <f>D36*내역서!AE172</f>
        <v>0</v>
      </c>
      <c r="AF36">
        <f>D36*내역서!AF172</f>
        <v>0</v>
      </c>
      <c r="AG36">
        <f>D36*내역서!AG172</f>
        <v>0</v>
      </c>
      <c r="AH36">
        <f>D36*내역서!AH172</f>
        <v>0</v>
      </c>
      <c r="AI36">
        <f>D36*내역서!AI172</f>
        <v>0</v>
      </c>
      <c r="AJ36">
        <f>D36*내역서!AJ172</f>
        <v>0</v>
      </c>
      <c r="AK36">
        <f>D36*내역서!AK172</f>
        <v>0</v>
      </c>
      <c r="AL36">
        <f>D36*내역서!AL172</f>
        <v>0</v>
      </c>
    </row>
    <row r="37" spans="1:38" ht="18" customHeight="1">
      <c r="A37" s="7" t="s">
        <v>400</v>
      </c>
      <c r="B37" s="10"/>
      <c r="C37" s="8" t="s">
        <v>81</v>
      </c>
      <c r="D37" s="11">
        <v>1</v>
      </c>
      <c r="E37" s="6">
        <f>내역서!F196</f>
        <v>0</v>
      </c>
      <c r="F37" s="6">
        <f t="shared" si="1"/>
        <v>0</v>
      </c>
      <c r="G37" s="6">
        <f>내역서!H196</f>
        <v>0</v>
      </c>
      <c r="H37" s="6">
        <f t="shared" si="2"/>
        <v>0</v>
      </c>
      <c r="I37" s="6">
        <f>내역서!J196</f>
        <v>0</v>
      </c>
      <c r="J37" s="6">
        <f t="shared" si="3"/>
        <v>0</v>
      </c>
      <c r="K37" s="6">
        <f t="shared" si="4"/>
        <v>0</v>
      </c>
      <c r="L37" s="6">
        <f t="shared" si="5"/>
        <v>0</v>
      </c>
      <c r="M37" s="10"/>
      <c r="Q37">
        <v>1</v>
      </c>
      <c r="R37">
        <f>D37*내역서!R196</f>
        <v>0</v>
      </c>
      <c r="S37">
        <f>D37*내역서!S196</f>
        <v>0</v>
      </c>
      <c r="T37">
        <f>D37*내역서!T196</f>
        <v>0</v>
      </c>
      <c r="U37">
        <f>D37*내역서!U196</f>
        <v>0</v>
      </c>
      <c r="V37">
        <f>D37*내역서!V196</f>
        <v>0</v>
      </c>
      <c r="W37">
        <f>D37*내역서!W196</f>
        <v>0</v>
      </c>
      <c r="X37">
        <f>D37*내역서!X196</f>
        <v>0</v>
      </c>
      <c r="Y37">
        <f>D37*내역서!Y196</f>
        <v>0</v>
      </c>
      <c r="Z37">
        <f>D37*내역서!Z196</f>
        <v>0</v>
      </c>
      <c r="AA37">
        <f>D37*내역서!AA196</f>
        <v>0</v>
      </c>
      <c r="AB37">
        <f>D37*내역서!AB196</f>
        <v>0</v>
      </c>
      <c r="AC37">
        <f>D37*내역서!AC196</f>
        <v>0</v>
      </c>
      <c r="AD37">
        <f>D37*내역서!AD196</f>
        <v>0</v>
      </c>
      <c r="AE37">
        <f>D37*내역서!AE196</f>
        <v>0</v>
      </c>
      <c r="AF37">
        <f>D37*내역서!AF196</f>
        <v>0</v>
      </c>
      <c r="AG37">
        <f>D37*내역서!AG196</f>
        <v>0</v>
      </c>
      <c r="AH37">
        <f>D37*내역서!AH196</f>
        <v>0</v>
      </c>
      <c r="AI37">
        <f>D37*내역서!AI196</f>
        <v>0</v>
      </c>
      <c r="AJ37">
        <f>D37*내역서!AJ196</f>
        <v>0</v>
      </c>
      <c r="AK37">
        <f>D37*내역서!AK196</f>
        <v>0</v>
      </c>
      <c r="AL37">
        <f>D37*내역서!AL196</f>
        <v>0</v>
      </c>
    </row>
    <row r="38" spans="1:38" ht="18" customHeight="1">
      <c r="A38" s="7" t="s">
        <v>401</v>
      </c>
      <c r="B38" s="7" t="s">
        <v>78</v>
      </c>
      <c r="C38" s="8" t="s">
        <v>81</v>
      </c>
      <c r="D38" s="11">
        <v>1</v>
      </c>
      <c r="E38" s="6">
        <f>내역서!F220</f>
        <v>0</v>
      </c>
      <c r="F38" s="6">
        <f t="shared" si="1"/>
        <v>0</v>
      </c>
      <c r="G38" s="6">
        <f>내역서!H220</f>
        <v>0</v>
      </c>
      <c r="H38" s="6">
        <f t="shared" si="2"/>
        <v>0</v>
      </c>
      <c r="I38" s="6">
        <f>내역서!J220</f>
        <v>0</v>
      </c>
      <c r="J38" s="6">
        <f t="shared" si="3"/>
        <v>0</v>
      </c>
      <c r="K38" s="6">
        <f t="shared" si="4"/>
        <v>0</v>
      </c>
      <c r="L38" s="6">
        <f t="shared" si="5"/>
        <v>0</v>
      </c>
      <c r="M38" s="10"/>
      <c r="Q38">
        <v>1</v>
      </c>
      <c r="R38">
        <f>D38*내역서!R220</f>
        <v>0</v>
      </c>
      <c r="S38">
        <f>D38*내역서!S220</f>
        <v>0</v>
      </c>
      <c r="T38">
        <f>D38*내역서!T220</f>
        <v>0</v>
      </c>
      <c r="U38">
        <f>D38*내역서!U220</f>
        <v>0</v>
      </c>
      <c r="V38">
        <f>D38*내역서!V220</f>
        <v>0</v>
      </c>
      <c r="W38">
        <f>D38*내역서!W220</f>
        <v>0</v>
      </c>
      <c r="X38">
        <f>D38*내역서!X220</f>
        <v>0</v>
      </c>
      <c r="Y38">
        <f>D38*내역서!Y220</f>
        <v>0</v>
      </c>
      <c r="Z38">
        <f>D38*내역서!Z220</f>
        <v>0</v>
      </c>
      <c r="AA38">
        <f>D38*내역서!AA220</f>
        <v>0</v>
      </c>
      <c r="AB38">
        <f>D38*내역서!AB220</f>
        <v>0</v>
      </c>
      <c r="AC38">
        <f>D38*내역서!AC220</f>
        <v>0</v>
      </c>
      <c r="AD38">
        <f>D38*내역서!AD220</f>
        <v>0</v>
      </c>
      <c r="AE38">
        <f>D38*내역서!AE220</f>
        <v>0</v>
      </c>
      <c r="AF38">
        <f>D38*내역서!AF220</f>
        <v>0</v>
      </c>
      <c r="AG38">
        <f>D38*내역서!AG220</f>
        <v>0</v>
      </c>
      <c r="AH38">
        <f>D38*내역서!AH220</f>
        <v>0</v>
      </c>
      <c r="AI38">
        <f>D38*내역서!AI220</f>
        <v>0</v>
      </c>
      <c r="AJ38">
        <f>D38*내역서!AJ220</f>
        <v>0</v>
      </c>
      <c r="AK38">
        <f>D38*내역서!AK220</f>
        <v>0</v>
      </c>
      <c r="AL38">
        <f>D38*내역서!AL220</f>
        <v>0</v>
      </c>
    </row>
    <row r="39" spans="1:38" ht="18" customHeight="1">
      <c r="A39" s="7" t="s">
        <v>402</v>
      </c>
      <c r="B39" s="7" t="s">
        <v>78</v>
      </c>
      <c r="C39" s="8" t="s">
        <v>81</v>
      </c>
      <c r="D39" s="11">
        <v>1</v>
      </c>
      <c r="E39" s="6">
        <f ca="1">내역서!F244</f>
        <v>0</v>
      </c>
      <c r="F39" s="6">
        <f t="shared" ca="1" si="1"/>
        <v>0</v>
      </c>
      <c r="G39" s="6">
        <f ca="1">내역서!H244</f>
        <v>0</v>
      </c>
      <c r="H39" s="6">
        <f t="shared" ca="1" si="2"/>
        <v>0</v>
      </c>
      <c r="I39" s="6">
        <f ca="1">내역서!J244</f>
        <v>0</v>
      </c>
      <c r="J39" s="6">
        <f t="shared" ca="1" si="3"/>
        <v>0</v>
      </c>
      <c r="K39" s="6">
        <f t="shared" ca="1" si="4"/>
        <v>0</v>
      </c>
      <c r="L39" s="6">
        <f t="shared" ca="1" si="5"/>
        <v>0</v>
      </c>
      <c r="M39" s="10"/>
      <c r="Q39">
        <v>1</v>
      </c>
      <c r="R39" t="e">
        <f>D39*내역서!R244</f>
        <v>#REF!</v>
      </c>
      <c r="S39">
        <f>D39*내역서!S244</f>
        <v>0</v>
      </c>
      <c r="T39">
        <f>D39*내역서!T244</f>
        <v>0</v>
      </c>
      <c r="U39">
        <f>D39*내역서!U244</f>
        <v>0</v>
      </c>
      <c r="V39">
        <f>D39*내역서!V244</f>
        <v>0</v>
      </c>
      <c r="W39">
        <f>D39*내역서!W244</f>
        <v>0</v>
      </c>
      <c r="X39">
        <f>D39*내역서!X244</f>
        <v>0</v>
      </c>
      <c r="Y39">
        <f>D39*내역서!Y244</f>
        <v>0</v>
      </c>
      <c r="Z39">
        <f>D39*내역서!Z244</f>
        <v>0</v>
      </c>
      <c r="AA39">
        <f>D39*내역서!AA244</f>
        <v>0</v>
      </c>
      <c r="AB39">
        <f>D39*내역서!AB244</f>
        <v>0</v>
      </c>
      <c r="AC39">
        <f>D39*내역서!AC244</f>
        <v>0</v>
      </c>
      <c r="AD39">
        <f>D39*내역서!AD244</f>
        <v>0</v>
      </c>
      <c r="AE39">
        <f>D39*내역서!AE244</f>
        <v>0</v>
      </c>
      <c r="AF39">
        <f>D39*내역서!AF244</f>
        <v>0</v>
      </c>
      <c r="AG39">
        <f>D39*내역서!AG244</f>
        <v>0</v>
      </c>
      <c r="AH39">
        <f>D39*내역서!AH244</f>
        <v>0</v>
      </c>
      <c r="AI39">
        <f>D39*내역서!AI244</f>
        <v>0</v>
      </c>
      <c r="AJ39">
        <f>D39*내역서!AJ244</f>
        <v>0</v>
      </c>
      <c r="AK39">
        <f>D39*내역서!AK244</f>
        <v>0</v>
      </c>
      <c r="AL39">
        <f>D39*내역서!AL244</f>
        <v>0</v>
      </c>
    </row>
    <row r="40" spans="1:38" ht="18" customHeight="1">
      <c r="A40" s="7" t="s">
        <v>403</v>
      </c>
      <c r="B40" s="7" t="s">
        <v>78</v>
      </c>
      <c r="C40" s="8" t="s">
        <v>81</v>
      </c>
      <c r="D40" s="11">
        <v>1</v>
      </c>
      <c r="E40" s="6">
        <f>내역서!F268</f>
        <v>0</v>
      </c>
      <c r="F40" s="6">
        <f t="shared" si="1"/>
        <v>0</v>
      </c>
      <c r="G40" s="6">
        <f>내역서!H268</f>
        <v>0</v>
      </c>
      <c r="H40" s="6">
        <f t="shared" si="2"/>
        <v>0</v>
      </c>
      <c r="I40" s="6">
        <f>내역서!J268</f>
        <v>0</v>
      </c>
      <c r="J40" s="6">
        <f t="shared" si="3"/>
        <v>0</v>
      </c>
      <c r="K40" s="6">
        <f t="shared" si="4"/>
        <v>0</v>
      </c>
      <c r="L40" s="6">
        <f t="shared" si="5"/>
        <v>0</v>
      </c>
      <c r="M40" s="10"/>
      <c r="Q40">
        <v>1</v>
      </c>
      <c r="R40">
        <f>D40*내역서!R268</f>
        <v>0</v>
      </c>
      <c r="S40">
        <f>D40*내역서!S268</f>
        <v>0</v>
      </c>
      <c r="T40">
        <f>D40*내역서!T268</f>
        <v>0</v>
      </c>
      <c r="U40">
        <f>D40*내역서!U268</f>
        <v>0</v>
      </c>
      <c r="V40">
        <f>D40*내역서!V268</f>
        <v>0</v>
      </c>
      <c r="W40">
        <f>D40*내역서!W268</f>
        <v>0</v>
      </c>
      <c r="X40">
        <f>D40*내역서!X268</f>
        <v>0</v>
      </c>
      <c r="Y40">
        <f>D40*내역서!Y268</f>
        <v>0</v>
      </c>
      <c r="Z40">
        <f>D40*내역서!Z268</f>
        <v>0</v>
      </c>
      <c r="AA40">
        <f>D40*내역서!AA268</f>
        <v>0</v>
      </c>
      <c r="AB40">
        <f>D40*내역서!AB268</f>
        <v>0</v>
      </c>
      <c r="AC40">
        <f>D40*내역서!AC268</f>
        <v>0</v>
      </c>
      <c r="AD40">
        <f>D40*내역서!AD268</f>
        <v>0</v>
      </c>
      <c r="AE40">
        <f>D40*내역서!AE268</f>
        <v>0</v>
      </c>
      <c r="AF40">
        <f>D40*내역서!AF268</f>
        <v>0</v>
      </c>
      <c r="AG40">
        <f>D40*내역서!AG268</f>
        <v>0</v>
      </c>
      <c r="AH40">
        <f>D40*내역서!AH268</f>
        <v>0</v>
      </c>
      <c r="AI40">
        <f>D40*내역서!AI268</f>
        <v>0</v>
      </c>
      <c r="AJ40">
        <f>D40*내역서!AJ268</f>
        <v>0</v>
      </c>
      <c r="AK40">
        <f>D40*내역서!AK268</f>
        <v>0</v>
      </c>
      <c r="AL40">
        <f>D40*내역서!AL268</f>
        <v>0</v>
      </c>
    </row>
    <row r="41" spans="1:38" ht="18" customHeight="1">
      <c r="A41" s="7" t="s">
        <v>404</v>
      </c>
      <c r="B41" s="7" t="s">
        <v>78</v>
      </c>
      <c r="C41" s="8" t="s">
        <v>81</v>
      </c>
      <c r="D41" s="11">
        <v>1</v>
      </c>
      <c r="E41" s="6">
        <f>내역서!F316</f>
        <v>0</v>
      </c>
      <c r="F41" s="6">
        <f t="shared" si="1"/>
        <v>0</v>
      </c>
      <c r="G41" s="6">
        <f>내역서!H316</f>
        <v>0</v>
      </c>
      <c r="H41" s="6">
        <f t="shared" si="2"/>
        <v>0</v>
      </c>
      <c r="I41" s="6">
        <f>내역서!J316</f>
        <v>0</v>
      </c>
      <c r="J41" s="6">
        <f t="shared" si="3"/>
        <v>0</v>
      </c>
      <c r="K41" s="6">
        <f t="shared" si="4"/>
        <v>0</v>
      </c>
      <c r="L41" s="6">
        <f t="shared" si="5"/>
        <v>0</v>
      </c>
      <c r="M41" s="10"/>
      <c r="Q41">
        <v>1</v>
      </c>
      <c r="R41">
        <f>D41*내역서!R316</f>
        <v>0</v>
      </c>
      <c r="S41">
        <f>D41*내역서!S316</f>
        <v>0</v>
      </c>
      <c r="T41">
        <f>D41*내역서!T316</f>
        <v>0</v>
      </c>
      <c r="U41">
        <f>D41*내역서!U316</f>
        <v>0</v>
      </c>
      <c r="V41">
        <f>D41*내역서!V316</f>
        <v>0</v>
      </c>
      <c r="W41">
        <f>D41*내역서!W316</f>
        <v>0</v>
      </c>
      <c r="X41">
        <f>D41*내역서!X316</f>
        <v>0</v>
      </c>
      <c r="Y41">
        <f>D41*내역서!Y316</f>
        <v>0</v>
      </c>
      <c r="Z41">
        <f>D41*내역서!Z316</f>
        <v>0</v>
      </c>
      <c r="AA41">
        <f>D41*내역서!AA316</f>
        <v>0</v>
      </c>
      <c r="AB41">
        <f>D41*내역서!AB316</f>
        <v>0</v>
      </c>
      <c r="AC41">
        <f>D41*내역서!AC316</f>
        <v>0</v>
      </c>
      <c r="AD41">
        <f>D41*내역서!AD316</f>
        <v>0</v>
      </c>
      <c r="AE41">
        <f>D41*내역서!AE316</f>
        <v>0</v>
      </c>
      <c r="AF41">
        <f>D41*내역서!AF316</f>
        <v>0</v>
      </c>
      <c r="AG41">
        <f>D41*내역서!AG316</f>
        <v>0</v>
      </c>
      <c r="AH41">
        <f>D41*내역서!AH316</f>
        <v>0</v>
      </c>
      <c r="AI41">
        <f>D41*내역서!AI316</f>
        <v>0</v>
      </c>
      <c r="AJ41">
        <f>D41*내역서!AJ316</f>
        <v>0</v>
      </c>
      <c r="AK41">
        <f>D41*내역서!AK316</f>
        <v>0</v>
      </c>
      <c r="AL41">
        <f>D41*내역서!AL316</f>
        <v>0</v>
      </c>
    </row>
    <row r="42" spans="1:38" ht="18" customHeight="1">
      <c r="A42" s="10"/>
      <c r="B42" s="10"/>
      <c r="C42" s="11"/>
      <c r="D42" s="11"/>
      <c r="E42" s="6"/>
      <c r="F42" s="6"/>
      <c r="G42" s="6"/>
      <c r="H42" s="6"/>
      <c r="I42" s="6"/>
      <c r="J42" s="6"/>
      <c r="K42" s="6"/>
      <c r="L42" s="6"/>
      <c r="M42" s="10"/>
    </row>
    <row r="43" spans="1:38" ht="18" customHeight="1">
      <c r="A43" s="10"/>
      <c r="B43" s="10"/>
      <c r="C43" s="11"/>
      <c r="D43" s="11"/>
      <c r="E43" s="6"/>
      <c r="F43" s="6"/>
      <c r="G43" s="6"/>
      <c r="H43" s="6"/>
      <c r="I43" s="6"/>
      <c r="J43" s="6"/>
      <c r="K43" s="6"/>
      <c r="L43" s="6"/>
      <c r="M43" s="10"/>
    </row>
    <row r="44" spans="1:38" ht="18" customHeight="1">
      <c r="A44" s="10"/>
      <c r="B44" s="10"/>
      <c r="C44" s="11"/>
      <c r="D44" s="11"/>
      <c r="E44" s="6"/>
      <c r="F44" s="6"/>
      <c r="G44" s="6"/>
      <c r="H44" s="6"/>
      <c r="I44" s="6"/>
      <c r="J44" s="6"/>
      <c r="K44" s="6"/>
      <c r="L44" s="6"/>
      <c r="M44" s="10"/>
    </row>
    <row r="45" spans="1:38" ht="18" customHeight="1">
      <c r="A45" s="10"/>
      <c r="B45" s="10"/>
      <c r="C45" s="11"/>
      <c r="D45" s="11"/>
      <c r="E45" s="6"/>
      <c r="F45" s="6"/>
      <c r="G45" s="6"/>
      <c r="H45" s="6"/>
      <c r="I45" s="6"/>
      <c r="J45" s="6"/>
      <c r="K45" s="6"/>
      <c r="L45" s="6"/>
      <c r="M45" s="10"/>
    </row>
    <row r="46" spans="1:38" ht="18" customHeight="1">
      <c r="A46" s="10"/>
      <c r="B46" s="10"/>
      <c r="C46" s="11"/>
      <c r="D46" s="11"/>
      <c r="E46" s="6"/>
      <c r="F46" s="6"/>
      <c r="G46" s="6"/>
      <c r="H46" s="6"/>
      <c r="I46" s="6"/>
      <c r="J46" s="6"/>
      <c r="K46" s="6"/>
      <c r="L46" s="6"/>
      <c r="M46" s="10"/>
    </row>
    <row r="47" spans="1:38" ht="18" customHeight="1">
      <c r="A47" s="10"/>
      <c r="B47" s="10"/>
      <c r="C47" s="11"/>
      <c r="D47" s="11"/>
      <c r="E47" s="6"/>
      <c r="F47" s="6"/>
      <c r="G47" s="6"/>
      <c r="H47" s="6"/>
      <c r="I47" s="6"/>
      <c r="J47" s="6"/>
      <c r="K47" s="6"/>
      <c r="L47" s="6"/>
      <c r="M47" s="10"/>
    </row>
    <row r="48" spans="1:38" ht="18" customHeight="1">
      <c r="A48" s="10"/>
      <c r="B48" s="10"/>
      <c r="C48" s="11"/>
      <c r="D48" s="11"/>
      <c r="E48" s="6"/>
      <c r="F48" s="6"/>
      <c r="G48" s="6"/>
      <c r="H48" s="6"/>
      <c r="I48" s="6"/>
      <c r="J48" s="6"/>
      <c r="K48" s="6"/>
      <c r="L48" s="6"/>
      <c r="M48" s="10"/>
    </row>
    <row r="49" spans="1:38" ht="18" customHeight="1">
      <c r="A49" s="10"/>
      <c r="B49" s="10"/>
      <c r="C49" s="11"/>
      <c r="D49" s="11"/>
      <c r="E49" s="6"/>
      <c r="F49" s="6"/>
      <c r="G49" s="6"/>
      <c r="H49" s="6"/>
      <c r="I49" s="6"/>
      <c r="J49" s="6"/>
      <c r="K49" s="6"/>
      <c r="L49" s="6"/>
      <c r="M49" s="10"/>
    </row>
    <row r="50" spans="1:38" ht="18" customHeight="1">
      <c r="A50" s="10"/>
      <c r="B50" s="10"/>
      <c r="C50" s="11"/>
      <c r="D50" s="11"/>
      <c r="E50" s="6"/>
      <c r="F50" s="6"/>
      <c r="G50" s="6"/>
      <c r="H50" s="6"/>
      <c r="I50" s="6"/>
      <c r="J50" s="6"/>
      <c r="K50" s="6"/>
      <c r="L50" s="6"/>
      <c r="M50" s="10"/>
    </row>
    <row r="51" spans="1:38" ht="18" customHeight="1">
      <c r="A51" s="10"/>
      <c r="B51" s="10"/>
      <c r="C51" s="11"/>
      <c r="D51" s="11"/>
      <c r="E51" s="6"/>
      <c r="F51" s="6"/>
      <c r="G51" s="6"/>
      <c r="H51" s="6"/>
      <c r="I51" s="6"/>
      <c r="J51" s="6"/>
      <c r="K51" s="6"/>
      <c r="L51" s="6"/>
      <c r="M51" s="10"/>
    </row>
    <row r="52" spans="1:38" ht="18" customHeight="1">
      <c r="A52" s="12" t="s">
        <v>80</v>
      </c>
      <c r="B52" s="13"/>
      <c r="C52" s="14"/>
      <c r="D52" s="14"/>
      <c r="E52" s="15"/>
      <c r="F52" s="15">
        <f ca="1">SUMIF(Q30:Q41, "1", F30:F41)</f>
        <v>0</v>
      </c>
      <c r="G52" s="15"/>
      <c r="H52" s="15">
        <f ca="1">SUMIF(Q30:Q41, "1", H30:H41)</f>
        <v>0</v>
      </c>
      <c r="I52" s="15"/>
      <c r="J52" s="15">
        <f ca="1">SUMIF(Q30:Q41, "1", J30:J41)</f>
        <v>0</v>
      </c>
      <c r="K52" s="15"/>
      <c r="L52" s="15">
        <f ca="1">F52+H52+J52</f>
        <v>0</v>
      </c>
      <c r="M52" s="13"/>
      <c r="R52" t="e">
        <f t="shared" ref="R52:AL52" si="6">SUM(R30:R41)</f>
        <v>#REF!</v>
      </c>
      <c r="S52">
        <f t="shared" si="6"/>
        <v>0</v>
      </c>
      <c r="T52">
        <f t="shared" si="6"/>
        <v>0</v>
      </c>
      <c r="U52">
        <f t="shared" si="6"/>
        <v>0</v>
      </c>
      <c r="V52">
        <f t="shared" si="6"/>
        <v>0</v>
      </c>
      <c r="W52">
        <f t="shared" si="6"/>
        <v>0</v>
      </c>
      <c r="X52">
        <f t="shared" si="6"/>
        <v>0</v>
      </c>
      <c r="Y52">
        <f t="shared" si="6"/>
        <v>0</v>
      </c>
      <c r="Z52">
        <f t="shared" si="6"/>
        <v>0</v>
      </c>
      <c r="AA52">
        <f t="shared" si="6"/>
        <v>0</v>
      </c>
      <c r="AB52">
        <f t="shared" si="6"/>
        <v>0</v>
      </c>
      <c r="AC52">
        <f t="shared" si="6"/>
        <v>0</v>
      </c>
      <c r="AD52">
        <f t="shared" si="6"/>
        <v>0</v>
      </c>
      <c r="AE52">
        <f t="shared" si="6"/>
        <v>0</v>
      </c>
      <c r="AF52">
        <f t="shared" si="6"/>
        <v>0</v>
      </c>
      <c r="AG52">
        <f t="shared" si="6"/>
        <v>0</v>
      </c>
      <c r="AH52">
        <f t="shared" si="6"/>
        <v>0</v>
      </c>
      <c r="AI52">
        <f t="shared" si="6"/>
        <v>0</v>
      </c>
      <c r="AJ52">
        <f t="shared" si="6"/>
        <v>0</v>
      </c>
      <c r="AK52">
        <f t="shared" si="6"/>
        <v>0</v>
      </c>
      <c r="AL52">
        <f t="shared" si="6"/>
        <v>0</v>
      </c>
    </row>
  </sheetData>
  <mergeCells count="11">
    <mergeCell ref="K3:L3"/>
    <mergeCell ref="A1:M1"/>
    <mergeCell ref="A2:M2"/>
    <mergeCell ref="A3:A4"/>
    <mergeCell ref="B3:B4"/>
    <mergeCell ref="C3:C4"/>
    <mergeCell ref="D3:D4"/>
    <mergeCell ref="M3:M4"/>
    <mergeCell ref="E3:F3"/>
    <mergeCell ref="G3:H3"/>
    <mergeCell ref="I3:J3"/>
  </mergeCells>
  <phoneticPr fontId="1" type="noConversion"/>
  <conditionalFormatting sqref="A5:M52">
    <cfRule type="containsText" dxfId="3" priority="1" stopIfTrue="1" operator="containsText" text=".">
      <formula>NOT(ISERROR(SEARCH(".",A5)))</formula>
    </cfRule>
    <cfRule type="notContainsText" dxfId="2" priority="2" stopIfTrue="1" operator="notContains" text=".">
      <formula>ISERROR(SEARCH(".",A5))</formula>
    </cfRule>
  </conditionalFormatting>
  <pageMargins left="0.59055118110236227" right="0" top="0.59055118110236227" bottom="0.15748031496062992" header="0.31496062992125984" footer="0.15748031496062992"/>
  <pageSetup paperSize="9" orientation="landscape" verticalDpi="0" r:id="rId1"/>
  <rowBreaks count="2" manualBreakCount="2">
    <brk id="28" max="16383" man="1"/>
    <brk id="5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FFB7"/>
  </sheetPr>
  <dimension ref="A1:AL340"/>
  <sheetViews>
    <sheetView tabSelected="1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B14" sqref="B14"/>
    </sheetView>
  </sheetViews>
  <sheetFormatPr defaultRowHeight="16.5"/>
  <cols>
    <col min="1" max="2" width="19.875" style="3" customWidth="1"/>
    <col min="3" max="3" width="4.625" style="4" customWidth="1"/>
    <col min="4" max="4" width="7.625" style="2" customWidth="1"/>
    <col min="5" max="5" width="7.5" style="2" customWidth="1"/>
    <col min="6" max="6" width="9.625" style="2" customWidth="1"/>
    <col min="7" max="7" width="7.5" style="2" customWidth="1"/>
    <col min="8" max="8" width="9.625" style="2" customWidth="1"/>
    <col min="9" max="9" width="7.5" style="2" customWidth="1"/>
    <col min="10" max="10" width="9.625" style="2" customWidth="1"/>
    <col min="11" max="11" width="7.5" style="2" customWidth="1"/>
    <col min="12" max="12" width="9.625" style="2" customWidth="1"/>
    <col min="13" max="13" width="7.5" style="2" customWidth="1"/>
    <col min="14" max="38" width="0" hidden="1" customWidth="1"/>
  </cols>
  <sheetData>
    <row r="1" spans="1:38" ht="30" customHeight="1">
      <c r="A1" s="29" t="s">
        <v>246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</row>
    <row r="2" spans="1:38" ht="15.75" customHeight="1">
      <c r="A2" s="30" t="s">
        <v>5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</row>
    <row r="3" spans="1:38" ht="18" customHeight="1">
      <c r="A3" s="48" t="s">
        <v>247</v>
      </c>
      <c r="B3" s="48" t="s">
        <v>248</v>
      </c>
      <c r="C3" s="48" t="s">
        <v>6</v>
      </c>
      <c r="D3" s="48" t="s">
        <v>71</v>
      </c>
      <c r="E3" s="48" t="s">
        <v>86</v>
      </c>
      <c r="F3" s="48"/>
      <c r="G3" s="48" t="s">
        <v>87</v>
      </c>
      <c r="H3" s="48"/>
      <c r="I3" s="48" t="s">
        <v>88</v>
      </c>
      <c r="J3" s="48"/>
      <c r="K3" s="48" t="s">
        <v>89</v>
      </c>
      <c r="L3" s="48"/>
      <c r="M3" s="48" t="s">
        <v>249</v>
      </c>
    </row>
    <row r="4" spans="1:38" ht="18" customHeight="1">
      <c r="A4" s="48"/>
      <c r="B4" s="48"/>
      <c r="C4" s="48"/>
      <c r="D4" s="48"/>
      <c r="E4" s="5" t="s">
        <v>72</v>
      </c>
      <c r="F4" s="5" t="s">
        <v>73</v>
      </c>
      <c r="G4" s="5" t="s">
        <v>72</v>
      </c>
      <c r="H4" s="5" t="s">
        <v>73</v>
      </c>
      <c r="I4" s="5" t="s">
        <v>72</v>
      </c>
      <c r="J4" s="5" t="s">
        <v>73</v>
      </c>
      <c r="K4" s="5" t="s">
        <v>72</v>
      </c>
      <c r="L4" s="5" t="s">
        <v>73</v>
      </c>
      <c r="M4" s="48"/>
      <c r="N4" t="s">
        <v>74</v>
      </c>
      <c r="O4" t="s">
        <v>75</v>
      </c>
      <c r="P4" t="s">
        <v>76</v>
      </c>
      <c r="Q4" t="s">
        <v>77</v>
      </c>
      <c r="R4" t="s">
        <v>79</v>
      </c>
      <c r="S4" t="s">
        <v>250</v>
      </c>
      <c r="T4" t="s">
        <v>251</v>
      </c>
      <c r="U4" t="s">
        <v>252</v>
      </c>
      <c r="V4" t="s">
        <v>253</v>
      </c>
      <c r="W4" t="s">
        <v>254</v>
      </c>
      <c r="X4" t="s">
        <v>255</v>
      </c>
      <c r="Y4" t="s">
        <v>256</v>
      </c>
      <c r="Z4" t="s">
        <v>257</v>
      </c>
      <c r="AA4" t="s">
        <v>258</v>
      </c>
      <c r="AB4" t="s">
        <v>259</v>
      </c>
      <c r="AC4" t="s">
        <v>260</v>
      </c>
      <c r="AD4" t="s">
        <v>261</v>
      </c>
      <c r="AE4" t="s">
        <v>262</v>
      </c>
      <c r="AF4" t="s">
        <v>263</v>
      </c>
      <c r="AG4" t="s">
        <v>264</v>
      </c>
      <c r="AH4" t="s">
        <v>265</v>
      </c>
      <c r="AI4" t="s">
        <v>266</v>
      </c>
      <c r="AJ4" t="s">
        <v>267</v>
      </c>
      <c r="AK4" t="s">
        <v>268</v>
      </c>
      <c r="AL4" t="s">
        <v>269</v>
      </c>
    </row>
    <row r="5" spans="1:38" ht="18" customHeight="1">
      <c r="A5" s="51" t="s">
        <v>270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3"/>
    </row>
    <row r="6" spans="1:38" ht="18" customHeight="1">
      <c r="A6" s="7" t="s">
        <v>104</v>
      </c>
      <c r="B6" s="7" t="s">
        <v>105</v>
      </c>
      <c r="C6" s="8" t="s">
        <v>106</v>
      </c>
      <c r="D6" s="6">
        <v>2</v>
      </c>
      <c r="E6" s="6"/>
      <c r="F6" s="6"/>
      <c r="G6" s="6"/>
      <c r="H6" s="6"/>
      <c r="I6" s="6"/>
      <c r="J6" s="6"/>
      <c r="K6" s="6">
        <f t="shared" ref="K6:L8" si="0">E6+G6+I6</f>
        <v>0</v>
      </c>
      <c r="L6" s="6">
        <f t="shared" si="0"/>
        <v>0</v>
      </c>
      <c r="M6" s="9" t="s">
        <v>103</v>
      </c>
      <c r="O6" t="str">
        <f>""</f>
        <v/>
      </c>
      <c r="P6" s="1" t="s">
        <v>79</v>
      </c>
      <c r="Q6">
        <v>1</v>
      </c>
      <c r="R6">
        <f>IF(P6="기계경비", J6, 0)</f>
        <v>0</v>
      </c>
      <c r="S6">
        <f>IF(P6="운반비", J6, 0)</f>
        <v>0</v>
      </c>
      <c r="T6">
        <f>IF(P6="작업부산물", F6, 0)</f>
        <v>0</v>
      </c>
      <c r="U6">
        <f>IF(P6="관급", F6, 0)</f>
        <v>0</v>
      </c>
      <c r="V6">
        <f>IF(P6="외주비", J6, 0)</f>
        <v>0</v>
      </c>
      <c r="W6">
        <f>IF(P6="장비비", J6, 0)</f>
        <v>0</v>
      </c>
      <c r="X6">
        <f>IF(P6="폐기물처리비", J6, 0)</f>
        <v>0</v>
      </c>
      <c r="Y6">
        <f>IF(P6="가설비", J6, 0)</f>
        <v>0</v>
      </c>
      <c r="Z6">
        <f>IF(P6="잡비제외분", F6, 0)</f>
        <v>0</v>
      </c>
      <c r="AA6">
        <f>IF(P6="사급자재대", L6, 0)</f>
        <v>0</v>
      </c>
      <c r="AB6">
        <f>IF(P6="관급자재대", L6, 0)</f>
        <v>0</v>
      </c>
      <c r="AC6">
        <f>IF(P6="사용자항목1", L6, 0)</f>
        <v>0</v>
      </c>
      <c r="AD6">
        <f>IF(P6="사용자항목2", L6, 0)</f>
        <v>0</v>
      </c>
      <c r="AE6">
        <f>IF(P6="사용자항목3", L6, 0)</f>
        <v>0</v>
      </c>
      <c r="AF6">
        <f>IF(P6="사용자항목4", L6, 0)</f>
        <v>0</v>
      </c>
      <c r="AG6">
        <f>IF(P6="사용자항목5", L6, 0)</f>
        <v>0</v>
      </c>
      <c r="AH6">
        <f>IF(P6="사용자항목6", L6, 0)</f>
        <v>0</v>
      </c>
      <c r="AI6">
        <f>IF(P6="사용자항목7", L6, 0)</f>
        <v>0</v>
      </c>
      <c r="AJ6">
        <f>IF(P6="사용자항목8", L6, 0)</f>
        <v>0</v>
      </c>
      <c r="AK6">
        <f>IF(P6="사용자항목9", L6, 0)</f>
        <v>0</v>
      </c>
    </row>
    <row r="7" spans="1:38" ht="18" customHeight="1">
      <c r="A7" s="7" t="s">
        <v>108</v>
      </c>
      <c r="B7" s="7" t="s">
        <v>109</v>
      </c>
      <c r="C7" s="8" t="s">
        <v>14</v>
      </c>
      <c r="D7" s="6">
        <v>13</v>
      </c>
      <c r="E7" s="6"/>
      <c r="F7" s="6"/>
      <c r="G7" s="6"/>
      <c r="H7" s="6"/>
      <c r="I7" s="6"/>
      <c r="J7" s="6"/>
      <c r="K7" s="6">
        <f t="shared" si="0"/>
        <v>0</v>
      </c>
      <c r="L7" s="6">
        <f t="shared" si="0"/>
        <v>0</v>
      </c>
      <c r="M7" s="9" t="s">
        <v>107</v>
      </c>
      <c r="O7" t="str">
        <f>""</f>
        <v/>
      </c>
      <c r="P7" s="1" t="s">
        <v>79</v>
      </c>
      <c r="Q7">
        <v>1</v>
      </c>
      <c r="R7">
        <f>IF(P7="기계경비", J7, 0)</f>
        <v>0</v>
      </c>
      <c r="S7">
        <f>IF(P7="운반비", J7, 0)</f>
        <v>0</v>
      </c>
      <c r="T7">
        <f>IF(P7="작업부산물", F7, 0)</f>
        <v>0</v>
      </c>
      <c r="U7">
        <f>IF(P7="관급", F7, 0)</f>
        <v>0</v>
      </c>
      <c r="V7">
        <f>IF(P7="외주비", J7, 0)</f>
        <v>0</v>
      </c>
      <c r="W7">
        <f>IF(P7="장비비", J7, 0)</f>
        <v>0</v>
      </c>
      <c r="X7">
        <f>IF(P7="폐기물처리비", J7, 0)</f>
        <v>0</v>
      </c>
      <c r="Y7">
        <f>IF(P7="가설비", J7, 0)</f>
        <v>0</v>
      </c>
      <c r="Z7">
        <f>IF(P7="잡비제외분", F7, 0)</f>
        <v>0</v>
      </c>
      <c r="AA7">
        <f>IF(P7="사급자재대", L7, 0)</f>
        <v>0</v>
      </c>
      <c r="AB7">
        <f>IF(P7="관급자재대", L7, 0)</f>
        <v>0</v>
      </c>
      <c r="AC7">
        <f>IF(P7="사용자항목1", L7, 0)</f>
        <v>0</v>
      </c>
      <c r="AD7">
        <f>IF(P7="사용자항목2", L7, 0)</f>
        <v>0</v>
      </c>
      <c r="AE7">
        <f>IF(P7="사용자항목3", L7, 0)</f>
        <v>0</v>
      </c>
      <c r="AF7">
        <f>IF(P7="사용자항목4", L7, 0)</f>
        <v>0</v>
      </c>
      <c r="AG7">
        <f>IF(P7="사용자항목5", L7, 0)</f>
        <v>0</v>
      </c>
      <c r="AH7">
        <f>IF(P7="사용자항목6", L7, 0)</f>
        <v>0</v>
      </c>
      <c r="AI7">
        <f>IF(P7="사용자항목7", L7, 0)</f>
        <v>0</v>
      </c>
      <c r="AJ7">
        <f>IF(P7="사용자항목8", L7, 0)</f>
        <v>0</v>
      </c>
      <c r="AK7">
        <f>IF(P7="사용자항목9", L7, 0)</f>
        <v>0</v>
      </c>
    </row>
    <row r="8" spans="1:38" ht="18" customHeight="1">
      <c r="A8" s="7" t="s">
        <v>111</v>
      </c>
      <c r="B8" s="7" t="s">
        <v>112</v>
      </c>
      <c r="C8" s="8" t="s">
        <v>14</v>
      </c>
      <c r="D8" s="6">
        <v>967</v>
      </c>
      <c r="E8" s="6"/>
      <c r="F8" s="6"/>
      <c r="G8" s="6"/>
      <c r="H8" s="6"/>
      <c r="I8" s="6"/>
      <c r="J8" s="6"/>
      <c r="K8" s="6">
        <f t="shared" si="0"/>
        <v>0</v>
      </c>
      <c r="L8" s="6">
        <f t="shared" si="0"/>
        <v>0</v>
      </c>
      <c r="M8" s="9" t="s">
        <v>110</v>
      </c>
      <c r="O8" t="str">
        <f>""</f>
        <v/>
      </c>
      <c r="P8" s="1" t="s">
        <v>79</v>
      </c>
      <c r="Q8">
        <v>1</v>
      </c>
      <c r="R8">
        <f>IF(P8="기계경비", J8, 0)</f>
        <v>0</v>
      </c>
      <c r="S8">
        <f>IF(P8="운반비", J8, 0)</f>
        <v>0</v>
      </c>
      <c r="T8">
        <f>IF(P8="작업부산물", F8, 0)</f>
        <v>0</v>
      </c>
      <c r="U8">
        <f>IF(P8="관급", F8, 0)</f>
        <v>0</v>
      </c>
      <c r="V8">
        <f>IF(P8="외주비", J8, 0)</f>
        <v>0</v>
      </c>
      <c r="W8">
        <f>IF(P8="장비비", J8, 0)</f>
        <v>0</v>
      </c>
      <c r="X8">
        <f>IF(P8="폐기물처리비", J8, 0)</f>
        <v>0</v>
      </c>
      <c r="Y8">
        <f>IF(P8="가설비", J8, 0)</f>
        <v>0</v>
      </c>
      <c r="Z8">
        <f>IF(P8="잡비제외분", F8, 0)</f>
        <v>0</v>
      </c>
      <c r="AA8">
        <f>IF(P8="사급자재대", L8, 0)</f>
        <v>0</v>
      </c>
      <c r="AB8">
        <f>IF(P8="관급자재대", L8, 0)</f>
        <v>0</v>
      </c>
      <c r="AC8">
        <f>IF(P8="사용자항목1", L8, 0)</f>
        <v>0</v>
      </c>
      <c r="AD8">
        <f>IF(P8="사용자항목2", L8, 0)</f>
        <v>0</v>
      </c>
      <c r="AE8">
        <f>IF(P8="사용자항목3", L8, 0)</f>
        <v>0</v>
      </c>
      <c r="AF8">
        <f>IF(P8="사용자항목4", L8, 0)</f>
        <v>0</v>
      </c>
      <c r="AG8">
        <f>IF(P8="사용자항목5", L8, 0)</f>
        <v>0</v>
      </c>
      <c r="AH8">
        <f>IF(P8="사용자항목6", L8, 0)</f>
        <v>0</v>
      </c>
      <c r="AI8">
        <f>IF(P8="사용자항목7", L8, 0)</f>
        <v>0</v>
      </c>
      <c r="AJ8">
        <f>IF(P8="사용자항목8", L8, 0)</f>
        <v>0</v>
      </c>
      <c r="AK8">
        <f>IF(P8="사용자항목9", L8, 0)</f>
        <v>0</v>
      </c>
    </row>
    <row r="9" spans="1:38" ht="18" customHeight="1">
      <c r="A9" s="10"/>
      <c r="B9" s="10"/>
      <c r="C9" s="11"/>
      <c r="D9" s="6"/>
      <c r="E9" s="6"/>
      <c r="F9" s="6"/>
      <c r="G9" s="6"/>
      <c r="H9" s="6"/>
      <c r="I9" s="6"/>
      <c r="J9" s="6"/>
      <c r="K9" s="6"/>
      <c r="L9" s="6"/>
      <c r="M9" s="6"/>
    </row>
    <row r="10" spans="1:38" ht="18" customHeight="1">
      <c r="A10" s="10"/>
      <c r="B10" s="10"/>
      <c r="C10" s="11"/>
      <c r="D10" s="6"/>
      <c r="E10" s="6"/>
      <c r="F10" s="6"/>
      <c r="G10" s="6"/>
      <c r="H10" s="6"/>
      <c r="I10" s="6"/>
      <c r="J10" s="6"/>
      <c r="K10" s="6"/>
      <c r="L10" s="6"/>
      <c r="M10" s="6"/>
    </row>
    <row r="11" spans="1:38" ht="18" customHeight="1">
      <c r="A11" s="10"/>
      <c r="B11" s="10"/>
      <c r="C11" s="11"/>
      <c r="D11" s="6"/>
      <c r="E11" s="6"/>
      <c r="F11" s="6"/>
      <c r="G11" s="6"/>
      <c r="H11" s="6"/>
      <c r="I11" s="6"/>
      <c r="J11" s="6"/>
      <c r="K11" s="6"/>
      <c r="L11" s="6"/>
      <c r="M11" s="6"/>
    </row>
    <row r="12" spans="1:38" ht="18" customHeight="1">
      <c r="A12" s="10"/>
      <c r="B12" s="10"/>
      <c r="C12" s="11"/>
      <c r="D12" s="6"/>
      <c r="E12" s="6"/>
      <c r="F12" s="6"/>
      <c r="G12" s="6"/>
      <c r="H12" s="6"/>
      <c r="I12" s="6"/>
      <c r="J12" s="6"/>
      <c r="K12" s="6"/>
      <c r="L12" s="6"/>
      <c r="M12" s="6"/>
    </row>
    <row r="13" spans="1:38" ht="18" customHeight="1">
      <c r="A13" s="10"/>
      <c r="B13" s="10"/>
      <c r="C13" s="11"/>
      <c r="D13" s="6"/>
      <c r="E13" s="6"/>
      <c r="F13" s="6"/>
      <c r="G13" s="6"/>
      <c r="H13" s="6"/>
      <c r="I13" s="6"/>
      <c r="J13" s="6"/>
      <c r="K13" s="6"/>
      <c r="L13" s="6"/>
      <c r="M13" s="6"/>
    </row>
    <row r="14" spans="1:38" ht="18" customHeight="1">
      <c r="A14" s="10"/>
      <c r="B14" s="10"/>
      <c r="C14" s="11"/>
      <c r="D14" s="6"/>
      <c r="E14" s="6"/>
      <c r="F14" s="6"/>
      <c r="G14" s="6"/>
      <c r="H14" s="6"/>
      <c r="I14" s="6"/>
      <c r="J14" s="6"/>
      <c r="K14" s="6"/>
      <c r="L14" s="6"/>
      <c r="M14" s="6"/>
    </row>
    <row r="15" spans="1:38" ht="18" customHeight="1">
      <c r="A15" s="10"/>
      <c r="B15" s="10"/>
      <c r="C15" s="11"/>
      <c r="D15" s="6"/>
      <c r="E15" s="6"/>
      <c r="F15" s="6"/>
      <c r="G15" s="6"/>
      <c r="H15" s="6"/>
      <c r="I15" s="6"/>
      <c r="J15" s="6"/>
      <c r="K15" s="6"/>
      <c r="L15" s="6"/>
      <c r="M15" s="6"/>
    </row>
    <row r="16" spans="1:38" ht="18" customHeight="1">
      <c r="A16" s="10"/>
      <c r="B16" s="10"/>
      <c r="C16" s="11"/>
      <c r="D16" s="6"/>
      <c r="E16" s="6"/>
      <c r="F16" s="6"/>
      <c r="G16" s="6"/>
      <c r="H16" s="6"/>
      <c r="I16" s="6"/>
      <c r="J16" s="6"/>
      <c r="K16" s="6"/>
      <c r="L16" s="6"/>
      <c r="M16" s="6"/>
    </row>
    <row r="17" spans="1:38" ht="18" customHeight="1">
      <c r="A17" s="10"/>
      <c r="B17" s="10"/>
      <c r="C17" s="11"/>
      <c r="D17" s="6"/>
      <c r="E17" s="6"/>
      <c r="F17" s="6"/>
      <c r="G17" s="6"/>
      <c r="H17" s="6"/>
      <c r="I17" s="6"/>
      <c r="J17" s="6"/>
      <c r="K17" s="6"/>
      <c r="L17" s="6"/>
      <c r="M17" s="6"/>
    </row>
    <row r="18" spans="1:38" ht="18" customHeight="1">
      <c r="A18" s="10"/>
      <c r="B18" s="10"/>
      <c r="C18" s="11"/>
      <c r="D18" s="6"/>
      <c r="E18" s="6"/>
      <c r="F18" s="6"/>
      <c r="G18" s="6"/>
      <c r="H18" s="6"/>
      <c r="I18" s="6"/>
      <c r="J18" s="6"/>
      <c r="K18" s="6"/>
      <c r="L18" s="6"/>
      <c r="M18" s="6"/>
    </row>
    <row r="19" spans="1:38" ht="18" customHeight="1">
      <c r="A19" s="10"/>
      <c r="B19" s="10"/>
      <c r="C19" s="11"/>
      <c r="D19" s="6"/>
      <c r="E19" s="6"/>
      <c r="F19" s="6"/>
      <c r="G19" s="6"/>
      <c r="H19" s="6"/>
      <c r="I19" s="6"/>
      <c r="J19" s="6"/>
      <c r="K19" s="6"/>
      <c r="L19" s="6"/>
      <c r="M19" s="6"/>
    </row>
    <row r="20" spans="1:38" ht="18" customHeight="1">
      <c r="A20" s="10"/>
      <c r="B20" s="10"/>
      <c r="C20" s="11"/>
      <c r="D20" s="6"/>
      <c r="E20" s="6"/>
      <c r="F20" s="6"/>
      <c r="G20" s="6"/>
      <c r="H20" s="6"/>
      <c r="I20" s="6"/>
      <c r="J20" s="6"/>
      <c r="K20" s="6"/>
      <c r="L20" s="6"/>
      <c r="M20" s="6"/>
    </row>
    <row r="21" spans="1:38" ht="18" customHeight="1">
      <c r="A21" s="10"/>
      <c r="B21" s="10"/>
      <c r="C21" s="11"/>
      <c r="D21" s="6"/>
      <c r="E21" s="6"/>
      <c r="F21" s="6"/>
      <c r="G21" s="6"/>
      <c r="H21" s="6"/>
      <c r="I21" s="6"/>
      <c r="J21" s="6"/>
      <c r="K21" s="6"/>
      <c r="L21" s="6"/>
      <c r="M21" s="6"/>
    </row>
    <row r="22" spans="1:38" ht="18" customHeight="1">
      <c r="A22" s="10"/>
      <c r="B22" s="10"/>
      <c r="C22" s="11"/>
      <c r="D22" s="6"/>
      <c r="E22" s="6"/>
      <c r="F22" s="6"/>
      <c r="G22" s="6"/>
      <c r="H22" s="6"/>
      <c r="I22" s="6"/>
      <c r="J22" s="6"/>
      <c r="K22" s="6"/>
      <c r="L22" s="6"/>
      <c r="M22" s="6"/>
    </row>
    <row r="23" spans="1:38" ht="18" customHeight="1">
      <c r="A23" s="10"/>
      <c r="B23" s="10"/>
      <c r="C23" s="11"/>
      <c r="D23" s="6"/>
      <c r="E23" s="6"/>
      <c r="F23" s="6"/>
      <c r="G23" s="6"/>
      <c r="H23" s="6"/>
      <c r="I23" s="6"/>
      <c r="J23" s="6"/>
      <c r="K23" s="6"/>
      <c r="L23" s="6"/>
      <c r="M23" s="6"/>
    </row>
    <row r="24" spans="1:38" ht="18" customHeight="1">
      <c r="A24" s="10"/>
      <c r="B24" s="10"/>
      <c r="C24" s="11"/>
      <c r="D24" s="6"/>
      <c r="E24" s="6"/>
      <c r="F24" s="6"/>
      <c r="G24" s="6"/>
      <c r="H24" s="6"/>
      <c r="I24" s="6"/>
      <c r="J24" s="6"/>
      <c r="K24" s="6"/>
      <c r="L24" s="6"/>
      <c r="M24" s="6"/>
    </row>
    <row r="25" spans="1:38" ht="18" customHeight="1">
      <c r="A25" s="10"/>
      <c r="B25" s="10"/>
      <c r="C25" s="11"/>
      <c r="D25" s="6"/>
      <c r="E25" s="6"/>
      <c r="F25" s="6"/>
      <c r="G25" s="6"/>
      <c r="H25" s="6"/>
      <c r="I25" s="6"/>
      <c r="J25" s="6"/>
      <c r="K25" s="6"/>
      <c r="L25" s="6"/>
      <c r="M25" s="6"/>
    </row>
    <row r="26" spans="1:38" ht="18" customHeight="1">
      <c r="A26" s="10"/>
      <c r="B26" s="10"/>
      <c r="C26" s="11"/>
      <c r="D26" s="6"/>
      <c r="E26" s="6"/>
      <c r="F26" s="6"/>
      <c r="G26" s="6"/>
      <c r="H26" s="6"/>
      <c r="I26" s="6"/>
      <c r="J26" s="6"/>
      <c r="K26" s="6"/>
      <c r="L26" s="6"/>
      <c r="M26" s="6"/>
    </row>
    <row r="27" spans="1:38" ht="18" customHeight="1">
      <c r="A27" s="10"/>
      <c r="B27" s="10"/>
      <c r="C27" s="11"/>
      <c r="D27" s="6"/>
      <c r="E27" s="6"/>
      <c r="F27" s="6"/>
      <c r="G27" s="6"/>
      <c r="H27" s="6"/>
      <c r="I27" s="6"/>
      <c r="J27" s="6"/>
      <c r="K27" s="6"/>
      <c r="L27" s="6"/>
      <c r="M27" s="6"/>
    </row>
    <row r="28" spans="1:38" ht="18" customHeight="1">
      <c r="A28" s="12" t="s">
        <v>80</v>
      </c>
      <c r="B28" s="13"/>
      <c r="C28" s="14"/>
      <c r="D28" s="15"/>
      <c r="E28" s="15"/>
      <c r="F28" s="15">
        <f>ROUNDDOWN(SUMIF(Q6:Q8, "1", F6:F8), 0)</f>
        <v>0</v>
      </c>
      <c r="G28" s="15"/>
      <c r="H28" s="15">
        <f>ROUNDDOWN(SUMIF(Q6:Q8, "1", H6:H8), 0)</f>
        <v>0</v>
      </c>
      <c r="I28" s="15"/>
      <c r="J28" s="15">
        <f>ROUNDDOWN(SUMIF(Q6:Q8, "1", J6:J8), 0)</f>
        <v>0</v>
      </c>
      <c r="K28" s="15"/>
      <c r="L28" s="15">
        <f>F28+H28+J28</f>
        <v>0</v>
      </c>
      <c r="M28" s="15"/>
      <c r="R28">
        <f t="shared" ref="R28:AL28" si="1">SUM(R6:R8)</f>
        <v>0</v>
      </c>
      <c r="S28">
        <f t="shared" si="1"/>
        <v>0</v>
      </c>
      <c r="T28">
        <f t="shared" si="1"/>
        <v>0</v>
      </c>
      <c r="U28">
        <f t="shared" si="1"/>
        <v>0</v>
      </c>
      <c r="V28">
        <f t="shared" si="1"/>
        <v>0</v>
      </c>
      <c r="W28">
        <f t="shared" si="1"/>
        <v>0</v>
      </c>
      <c r="X28">
        <f t="shared" si="1"/>
        <v>0</v>
      </c>
      <c r="Y28">
        <f t="shared" si="1"/>
        <v>0</v>
      </c>
      <c r="Z28">
        <f t="shared" si="1"/>
        <v>0</v>
      </c>
      <c r="AA28">
        <f t="shared" si="1"/>
        <v>0</v>
      </c>
      <c r="AB28">
        <f t="shared" si="1"/>
        <v>0</v>
      </c>
      <c r="AC28">
        <f t="shared" si="1"/>
        <v>0</v>
      </c>
      <c r="AD28">
        <f t="shared" si="1"/>
        <v>0</v>
      </c>
      <c r="AE28">
        <f t="shared" si="1"/>
        <v>0</v>
      </c>
      <c r="AF28">
        <f t="shared" si="1"/>
        <v>0</v>
      </c>
      <c r="AG28">
        <f t="shared" si="1"/>
        <v>0</v>
      </c>
      <c r="AH28">
        <f t="shared" si="1"/>
        <v>0</v>
      </c>
      <c r="AI28">
        <f t="shared" si="1"/>
        <v>0</v>
      </c>
      <c r="AJ28">
        <f t="shared" si="1"/>
        <v>0</v>
      </c>
      <c r="AK28">
        <f t="shared" si="1"/>
        <v>0</v>
      </c>
      <c r="AL28">
        <f t="shared" si="1"/>
        <v>0</v>
      </c>
    </row>
    <row r="29" spans="1:38" ht="18" customHeight="1">
      <c r="A29" s="49" t="s">
        <v>271</v>
      </c>
      <c r="B29" s="50"/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</row>
    <row r="30" spans="1:38" ht="18" customHeight="1">
      <c r="A30" s="7" t="s">
        <v>114</v>
      </c>
      <c r="B30" s="7" t="s">
        <v>115</v>
      </c>
      <c r="C30" s="8" t="s">
        <v>14</v>
      </c>
      <c r="D30" s="6">
        <v>60</v>
      </c>
      <c r="E30" s="6"/>
      <c r="F30" s="6"/>
      <c r="G30" s="6"/>
      <c r="H30" s="6"/>
      <c r="I30" s="6"/>
      <c r="J30" s="6"/>
      <c r="K30" s="6">
        <f>E30+G30+I30</f>
        <v>0</v>
      </c>
      <c r="L30" s="6">
        <f>F30+H30+J30</f>
        <v>0</v>
      </c>
      <c r="M30" s="9" t="s">
        <v>113</v>
      </c>
      <c r="O30" t="str">
        <f>""</f>
        <v/>
      </c>
      <c r="P30" s="1" t="s">
        <v>79</v>
      </c>
      <c r="Q30">
        <v>1</v>
      </c>
      <c r="R30">
        <f>IF(P30="기계경비", J30, 0)</f>
        <v>0</v>
      </c>
      <c r="S30">
        <f>IF(P30="운반비", J30, 0)</f>
        <v>0</v>
      </c>
      <c r="T30">
        <f>IF(P30="작업부산물", F30, 0)</f>
        <v>0</v>
      </c>
      <c r="U30">
        <f>IF(P30="관급", F30, 0)</f>
        <v>0</v>
      </c>
      <c r="V30">
        <f>IF(P30="외주비", J30, 0)</f>
        <v>0</v>
      </c>
      <c r="W30">
        <f>IF(P30="장비비", J30, 0)</f>
        <v>0</v>
      </c>
      <c r="X30">
        <f>IF(P30="폐기물처리비", J30, 0)</f>
        <v>0</v>
      </c>
      <c r="Y30">
        <f>IF(P30="가설비", J30, 0)</f>
        <v>0</v>
      </c>
      <c r="Z30">
        <f>IF(P30="잡비제외분", F30, 0)</f>
        <v>0</v>
      </c>
      <c r="AA30">
        <f>IF(P30="사급자재대", L30, 0)</f>
        <v>0</v>
      </c>
      <c r="AB30">
        <f>IF(P30="관급자재대", L30, 0)</f>
        <v>0</v>
      </c>
      <c r="AC30">
        <f>IF(P30="사용자항목1", L30, 0)</f>
        <v>0</v>
      </c>
      <c r="AD30">
        <f>IF(P30="사용자항목2", L30, 0)</f>
        <v>0</v>
      </c>
      <c r="AE30">
        <f>IF(P30="사용자항목3", L30, 0)</f>
        <v>0</v>
      </c>
      <c r="AF30">
        <f>IF(P30="사용자항목4", L30, 0)</f>
        <v>0</v>
      </c>
      <c r="AG30">
        <f>IF(P30="사용자항목5", L30, 0)</f>
        <v>0</v>
      </c>
      <c r="AH30">
        <f>IF(P30="사용자항목6", L30, 0)</f>
        <v>0</v>
      </c>
      <c r="AI30">
        <f>IF(P30="사용자항목7", L30, 0)</f>
        <v>0</v>
      </c>
      <c r="AJ30">
        <f>IF(P30="사용자항목8", L30, 0)</f>
        <v>0</v>
      </c>
      <c r="AK30">
        <f>IF(P30="사용자항목9", L30, 0)</f>
        <v>0</v>
      </c>
    </row>
    <row r="31" spans="1:38" ht="18" customHeight="1">
      <c r="A31" s="7" t="s">
        <v>46</v>
      </c>
      <c r="B31" s="7" t="s">
        <v>47</v>
      </c>
      <c r="C31" s="8" t="s">
        <v>14</v>
      </c>
      <c r="D31" s="6">
        <v>61</v>
      </c>
      <c r="E31" s="6"/>
      <c r="F31" s="6"/>
      <c r="G31" s="6"/>
      <c r="H31" s="6"/>
      <c r="I31" s="6"/>
      <c r="J31" s="6"/>
      <c r="K31" s="6">
        <f>E31+G31+I31</f>
        <v>0</v>
      </c>
      <c r="L31" s="6">
        <f>F31+H31+J31</f>
        <v>0</v>
      </c>
      <c r="M31" s="6"/>
      <c r="O31" t="str">
        <f>"01"</f>
        <v>01</v>
      </c>
      <c r="P31" s="1" t="s">
        <v>79</v>
      </c>
      <c r="Q31">
        <v>1</v>
      </c>
      <c r="R31">
        <f>IF(P31="기계경비", J31, 0)</f>
        <v>0</v>
      </c>
      <c r="S31">
        <f>IF(P31="운반비", J31, 0)</f>
        <v>0</v>
      </c>
      <c r="T31">
        <f>IF(P31="작업부산물", F31, 0)</f>
        <v>0</v>
      </c>
      <c r="U31">
        <f>IF(P31="관급", F31, 0)</f>
        <v>0</v>
      </c>
      <c r="V31">
        <f>IF(P31="외주비", J31, 0)</f>
        <v>0</v>
      </c>
      <c r="W31">
        <f>IF(P31="장비비", J31, 0)</f>
        <v>0</v>
      </c>
      <c r="X31">
        <f>IF(P31="폐기물처리비", J31, 0)</f>
        <v>0</v>
      </c>
      <c r="Y31">
        <f>IF(P31="가설비", J31, 0)</f>
        <v>0</v>
      </c>
      <c r="Z31">
        <f>IF(P31="잡비제외분", F31, 0)</f>
        <v>0</v>
      </c>
      <c r="AA31">
        <f>IF(P31="사급자재대", L31, 0)</f>
        <v>0</v>
      </c>
      <c r="AB31">
        <f>IF(P31="관급자재대", L31, 0)</f>
        <v>0</v>
      </c>
      <c r="AC31">
        <f>IF(P31="사용자항목1", L31, 0)</f>
        <v>0</v>
      </c>
      <c r="AD31">
        <f>IF(P31="사용자항목2", L31, 0)</f>
        <v>0</v>
      </c>
      <c r="AE31">
        <f>IF(P31="사용자항목3", L31, 0)</f>
        <v>0</v>
      </c>
      <c r="AF31">
        <f>IF(P31="사용자항목4", L31, 0)</f>
        <v>0</v>
      </c>
      <c r="AG31">
        <f>IF(P31="사용자항목5", L31, 0)</f>
        <v>0</v>
      </c>
      <c r="AH31">
        <f>IF(P31="사용자항목6", L31, 0)</f>
        <v>0</v>
      </c>
      <c r="AI31">
        <f>IF(P31="사용자항목7", L31, 0)</f>
        <v>0</v>
      </c>
      <c r="AJ31">
        <f>IF(P31="사용자항목8", L31, 0)</f>
        <v>0</v>
      </c>
      <c r="AK31">
        <f>IF(P31="사용자항목9", L31, 0)</f>
        <v>0</v>
      </c>
    </row>
    <row r="32" spans="1:38" ht="18" customHeight="1">
      <c r="A32" s="10"/>
      <c r="B32" s="10"/>
      <c r="C32" s="11"/>
      <c r="D32" s="6"/>
      <c r="E32" s="6"/>
      <c r="F32" s="6"/>
      <c r="G32" s="6"/>
      <c r="H32" s="6"/>
      <c r="I32" s="6"/>
      <c r="J32" s="6"/>
      <c r="K32" s="6"/>
      <c r="L32" s="6"/>
      <c r="M32" s="6"/>
    </row>
    <row r="33" spans="1:13" ht="18" customHeight="1">
      <c r="A33" s="10"/>
      <c r="B33" s="10"/>
      <c r="C33" s="11"/>
      <c r="D33" s="6"/>
      <c r="E33" s="6"/>
      <c r="F33" s="6"/>
      <c r="G33" s="6"/>
      <c r="H33" s="6"/>
      <c r="I33" s="6"/>
      <c r="J33" s="6"/>
      <c r="K33" s="6"/>
      <c r="L33" s="6"/>
      <c r="M33" s="6"/>
    </row>
    <row r="34" spans="1:13" ht="18" customHeight="1">
      <c r="A34" s="10"/>
      <c r="B34" s="10"/>
      <c r="C34" s="11"/>
      <c r="D34" s="6"/>
      <c r="E34" s="6"/>
      <c r="F34" s="6"/>
      <c r="G34" s="6"/>
      <c r="H34" s="6"/>
      <c r="I34" s="6"/>
      <c r="J34" s="6"/>
      <c r="K34" s="6"/>
      <c r="L34" s="6"/>
      <c r="M34" s="6"/>
    </row>
    <row r="35" spans="1:13" ht="18" customHeight="1">
      <c r="A35" s="10"/>
      <c r="B35" s="10"/>
      <c r="C35" s="11"/>
      <c r="D35" s="6"/>
      <c r="E35" s="6"/>
      <c r="F35" s="6"/>
      <c r="G35" s="6"/>
      <c r="H35" s="6"/>
      <c r="I35" s="6"/>
      <c r="J35" s="6"/>
      <c r="K35" s="6"/>
      <c r="L35" s="6"/>
      <c r="M35" s="6"/>
    </row>
    <row r="36" spans="1:13" ht="18" customHeight="1">
      <c r="A36" s="10"/>
      <c r="B36" s="10"/>
      <c r="C36" s="11"/>
      <c r="D36" s="6"/>
      <c r="E36" s="6"/>
      <c r="F36" s="6"/>
      <c r="G36" s="6"/>
      <c r="H36" s="6"/>
      <c r="I36" s="6"/>
      <c r="J36" s="6"/>
      <c r="K36" s="6"/>
      <c r="L36" s="6"/>
      <c r="M36" s="6"/>
    </row>
    <row r="37" spans="1:13" ht="18" customHeight="1">
      <c r="A37" s="10"/>
      <c r="B37" s="10"/>
      <c r="C37" s="11"/>
      <c r="D37" s="6"/>
      <c r="E37" s="6"/>
      <c r="F37" s="6"/>
      <c r="G37" s="6"/>
      <c r="H37" s="6"/>
      <c r="I37" s="6"/>
      <c r="J37" s="6"/>
      <c r="K37" s="6"/>
      <c r="L37" s="6"/>
      <c r="M37" s="6"/>
    </row>
    <row r="38" spans="1:13" ht="18" customHeight="1">
      <c r="A38" s="10"/>
      <c r="B38" s="10"/>
      <c r="C38" s="11"/>
      <c r="D38" s="6"/>
      <c r="E38" s="6"/>
      <c r="F38" s="6"/>
      <c r="G38" s="6"/>
      <c r="H38" s="6"/>
      <c r="I38" s="6"/>
      <c r="J38" s="6"/>
      <c r="K38" s="6"/>
      <c r="L38" s="6"/>
      <c r="M38" s="6"/>
    </row>
    <row r="39" spans="1:13" ht="18" customHeight="1">
      <c r="A39" s="10"/>
      <c r="B39" s="10"/>
      <c r="C39" s="11"/>
      <c r="D39" s="6"/>
      <c r="E39" s="6"/>
      <c r="F39" s="6"/>
      <c r="G39" s="6"/>
      <c r="H39" s="6"/>
      <c r="I39" s="6"/>
      <c r="J39" s="6"/>
      <c r="K39" s="6"/>
      <c r="L39" s="6"/>
      <c r="M39" s="6"/>
    </row>
    <row r="40" spans="1:13" ht="18" customHeight="1">
      <c r="A40" s="10"/>
      <c r="B40" s="10"/>
      <c r="C40" s="11"/>
      <c r="D40" s="6"/>
      <c r="E40" s="6"/>
      <c r="F40" s="6"/>
      <c r="G40" s="6"/>
      <c r="H40" s="6"/>
      <c r="I40" s="6"/>
      <c r="J40" s="6"/>
      <c r="K40" s="6"/>
      <c r="L40" s="6"/>
      <c r="M40" s="6"/>
    </row>
    <row r="41" spans="1:13" ht="18" customHeight="1">
      <c r="A41" s="10"/>
      <c r="B41" s="10"/>
      <c r="C41" s="11"/>
      <c r="D41" s="6"/>
      <c r="E41" s="6"/>
      <c r="F41" s="6"/>
      <c r="G41" s="6"/>
      <c r="H41" s="6"/>
      <c r="I41" s="6"/>
      <c r="J41" s="6"/>
      <c r="K41" s="6"/>
      <c r="L41" s="6"/>
      <c r="M41" s="6"/>
    </row>
    <row r="42" spans="1:13" ht="18" customHeight="1">
      <c r="A42" s="10"/>
      <c r="B42" s="10"/>
      <c r="C42" s="11"/>
      <c r="D42" s="6"/>
      <c r="E42" s="6"/>
      <c r="F42" s="6"/>
      <c r="G42" s="6"/>
      <c r="H42" s="6"/>
      <c r="I42" s="6"/>
      <c r="J42" s="6"/>
      <c r="K42" s="6"/>
      <c r="L42" s="6"/>
      <c r="M42" s="6"/>
    </row>
    <row r="43" spans="1:13" ht="18" customHeight="1">
      <c r="A43" s="10"/>
      <c r="B43" s="10"/>
      <c r="C43" s="11"/>
      <c r="D43" s="6"/>
      <c r="E43" s="6"/>
      <c r="F43" s="6"/>
      <c r="G43" s="6"/>
      <c r="H43" s="6"/>
      <c r="I43" s="6"/>
      <c r="J43" s="6"/>
      <c r="K43" s="6"/>
      <c r="L43" s="6"/>
      <c r="M43" s="6"/>
    </row>
    <row r="44" spans="1:13" ht="18" customHeight="1">
      <c r="A44" s="10"/>
      <c r="B44" s="10"/>
      <c r="C44" s="11"/>
      <c r="D44" s="6"/>
      <c r="E44" s="6"/>
      <c r="F44" s="6"/>
      <c r="G44" s="6"/>
      <c r="H44" s="6"/>
      <c r="I44" s="6"/>
      <c r="J44" s="6"/>
      <c r="K44" s="6"/>
      <c r="L44" s="6"/>
      <c r="M44" s="6"/>
    </row>
    <row r="45" spans="1:13" ht="18" customHeight="1">
      <c r="A45" s="10"/>
      <c r="B45" s="10"/>
      <c r="C45" s="11"/>
      <c r="D45" s="6"/>
      <c r="E45" s="6"/>
      <c r="F45" s="6"/>
      <c r="G45" s="6"/>
      <c r="H45" s="6"/>
      <c r="I45" s="6"/>
      <c r="J45" s="6"/>
      <c r="K45" s="6"/>
      <c r="L45" s="6"/>
      <c r="M45" s="6"/>
    </row>
    <row r="46" spans="1:13" ht="18" customHeight="1">
      <c r="A46" s="10"/>
      <c r="B46" s="10"/>
      <c r="C46" s="11"/>
      <c r="D46" s="6"/>
      <c r="E46" s="6"/>
      <c r="F46" s="6"/>
      <c r="G46" s="6"/>
      <c r="H46" s="6"/>
      <c r="I46" s="6"/>
      <c r="J46" s="6"/>
      <c r="K46" s="6"/>
      <c r="L46" s="6"/>
      <c r="M46" s="6"/>
    </row>
    <row r="47" spans="1:13" ht="18" customHeight="1">
      <c r="A47" s="10"/>
      <c r="B47" s="10"/>
      <c r="C47" s="11"/>
      <c r="D47" s="6"/>
      <c r="E47" s="6"/>
      <c r="F47" s="6"/>
      <c r="G47" s="6"/>
      <c r="H47" s="6"/>
      <c r="I47" s="6"/>
      <c r="J47" s="6"/>
      <c r="K47" s="6"/>
      <c r="L47" s="6"/>
      <c r="M47" s="6"/>
    </row>
    <row r="48" spans="1:13" ht="18" customHeight="1">
      <c r="A48" s="10"/>
      <c r="B48" s="10"/>
      <c r="C48" s="11"/>
      <c r="D48" s="6"/>
      <c r="E48" s="6"/>
      <c r="F48" s="6"/>
      <c r="G48" s="6"/>
      <c r="H48" s="6"/>
      <c r="I48" s="6"/>
      <c r="J48" s="6"/>
      <c r="K48" s="6"/>
      <c r="L48" s="6"/>
      <c r="M48" s="6"/>
    </row>
    <row r="49" spans="1:38" ht="18" customHeight="1">
      <c r="A49" s="10"/>
      <c r="B49" s="10"/>
      <c r="C49" s="11"/>
      <c r="D49" s="6"/>
      <c r="E49" s="6"/>
      <c r="F49" s="6"/>
      <c r="G49" s="6"/>
      <c r="H49" s="6"/>
      <c r="I49" s="6"/>
      <c r="J49" s="6"/>
      <c r="K49" s="6"/>
      <c r="L49" s="6"/>
      <c r="M49" s="6"/>
    </row>
    <row r="50" spans="1:38" ht="18" customHeight="1">
      <c r="A50" s="10"/>
      <c r="B50" s="10"/>
      <c r="C50" s="11"/>
      <c r="D50" s="6"/>
      <c r="E50" s="6"/>
      <c r="F50" s="6"/>
      <c r="G50" s="6"/>
      <c r="H50" s="6"/>
      <c r="I50" s="6"/>
      <c r="J50" s="6"/>
      <c r="K50" s="6"/>
      <c r="L50" s="6"/>
      <c r="M50" s="6"/>
    </row>
    <row r="51" spans="1:38" ht="18" customHeight="1">
      <c r="A51" s="10"/>
      <c r="B51" s="10"/>
      <c r="C51" s="11"/>
      <c r="D51" s="6"/>
      <c r="E51" s="6"/>
      <c r="F51" s="6"/>
      <c r="G51" s="6"/>
      <c r="H51" s="6"/>
      <c r="I51" s="6"/>
      <c r="J51" s="6"/>
      <c r="K51" s="6"/>
      <c r="L51" s="6"/>
      <c r="M51" s="6"/>
    </row>
    <row r="52" spans="1:38" ht="18" customHeight="1">
      <c r="A52" s="12" t="s">
        <v>80</v>
      </c>
      <c r="B52" s="13"/>
      <c r="C52" s="14"/>
      <c r="D52" s="15"/>
      <c r="E52" s="15"/>
      <c r="F52" s="15">
        <f>ROUNDDOWN(SUMIF(Q30:Q31, "1", F30:F31), 0)</f>
        <v>0</v>
      </c>
      <c r="G52" s="15"/>
      <c r="H52" s="15">
        <f>ROUNDDOWN(SUMIF(Q30:Q31, "1", H30:H31), 0)</f>
        <v>0</v>
      </c>
      <c r="I52" s="15"/>
      <c r="J52" s="15">
        <f>ROUNDDOWN(SUMIF(Q30:Q31, "1", J30:J31), 0)</f>
        <v>0</v>
      </c>
      <c r="K52" s="15"/>
      <c r="L52" s="15">
        <f>F52+H52+J52</f>
        <v>0</v>
      </c>
      <c r="M52" s="15"/>
      <c r="R52">
        <f t="shared" ref="R52:AL52" si="2">SUM(R30:R31)</f>
        <v>0</v>
      </c>
      <c r="S52">
        <f t="shared" si="2"/>
        <v>0</v>
      </c>
      <c r="T52">
        <f t="shared" si="2"/>
        <v>0</v>
      </c>
      <c r="U52">
        <f t="shared" si="2"/>
        <v>0</v>
      </c>
      <c r="V52">
        <f t="shared" si="2"/>
        <v>0</v>
      </c>
      <c r="W52">
        <f t="shared" si="2"/>
        <v>0</v>
      </c>
      <c r="X52">
        <f t="shared" si="2"/>
        <v>0</v>
      </c>
      <c r="Y52">
        <f t="shared" si="2"/>
        <v>0</v>
      </c>
      <c r="Z52">
        <f t="shared" si="2"/>
        <v>0</v>
      </c>
      <c r="AA52">
        <f t="shared" si="2"/>
        <v>0</v>
      </c>
      <c r="AB52">
        <f t="shared" si="2"/>
        <v>0</v>
      </c>
      <c r="AC52">
        <f t="shared" si="2"/>
        <v>0</v>
      </c>
      <c r="AD52">
        <f t="shared" si="2"/>
        <v>0</v>
      </c>
      <c r="AE52">
        <f t="shared" si="2"/>
        <v>0</v>
      </c>
      <c r="AF52">
        <f t="shared" si="2"/>
        <v>0</v>
      </c>
      <c r="AG52">
        <f t="shared" si="2"/>
        <v>0</v>
      </c>
      <c r="AH52">
        <f t="shared" si="2"/>
        <v>0</v>
      </c>
      <c r="AI52">
        <f t="shared" si="2"/>
        <v>0</v>
      </c>
      <c r="AJ52">
        <f t="shared" si="2"/>
        <v>0</v>
      </c>
      <c r="AK52">
        <f t="shared" si="2"/>
        <v>0</v>
      </c>
      <c r="AL52">
        <f t="shared" si="2"/>
        <v>0</v>
      </c>
    </row>
    <row r="53" spans="1:38" ht="18" customHeight="1">
      <c r="A53" s="49" t="s">
        <v>272</v>
      </c>
      <c r="B53" s="50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</row>
    <row r="54" spans="1:38" ht="18" customHeight="1">
      <c r="A54" s="7" t="s">
        <v>90</v>
      </c>
      <c r="B54" s="7" t="s">
        <v>91</v>
      </c>
      <c r="C54" s="8" t="s">
        <v>14</v>
      </c>
      <c r="D54" s="6">
        <v>23</v>
      </c>
      <c r="E54" s="6"/>
      <c r="F54" s="6"/>
      <c r="G54" s="6"/>
      <c r="H54" s="6"/>
      <c r="I54" s="6"/>
      <c r="J54" s="6"/>
      <c r="K54" s="6">
        <f t="shared" ref="K54:K65" si="3">E54+G54+I54</f>
        <v>0</v>
      </c>
      <c r="L54" s="6">
        <f t="shared" ref="L54:L65" si="4">F54+H54+J54</f>
        <v>0</v>
      </c>
      <c r="M54" s="9" t="s">
        <v>92</v>
      </c>
      <c r="O54" t="str">
        <f>""</f>
        <v/>
      </c>
      <c r="P54" s="1" t="s">
        <v>79</v>
      </c>
      <c r="Q54">
        <v>1</v>
      </c>
      <c r="R54">
        <f t="shared" ref="R54:R65" si="5">IF(P54="기계경비", J54, 0)</f>
        <v>0</v>
      </c>
      <c r="S54">
        <f t="shared" ref="S54:S65" si="6">IF(P54="운반비", J54, 0)</f>
        <v>0</v>
      </c>
      <c r="T54">
        <f t="shared" ref="T54:T65" si="7">IF(P54="작업부산물", F54, 0)</f>
        <v>0</v>
      </c>
      <c r="U54">
        <f t="shared" ref="U54:U65" si="8">IF(P54="관급", F54, 0)</f>
        <v>0</v>
      </c>
      <c r="V54">
        <f t="shared" ref="V54:V65" si="9">IF(P54="외주비", J54, 0)</f>
        <v>0</v>
      </c>
      <c r="W54">
        <f t="shared" ref="W54:W65" si="10">IF(P54="장비비", J54, 0)</f>
        <v>0</v>
      </c>
      <c r="X54">
        <f t="shared" ref="X54:X65" si="11">IF(P54="폐기물처리비", J54, 0)</f>
        <v>0</v>
      </c>
      <c r="Y54">
        <f t="shared" ref="Y54:Y65" si="12">IF(P54="가설비", J54, 0)</f>
        <v>0</v>
      </c>
      <c r="Z54">
        <f t="shared" ref="Z54:Z65" si="13">IF(P54="잡비제외분", F54, 0)</f>
        <v>0</v>
      </c>
      <c r="AA54">
        <f t="shared" ref="AA54:AA65" si="14">IF(P54="사급자재대", L54, 0)</f>
        <v>0</v>
      </c>
      <c r="AB54">
        <f t="shared" ref="AB54:AB65" si="15">IF(P54="관급자재대", L54, 0)</f>
        <v>0</v>
      </c>
      <c r="AC54">
        <f t="shared" ref="AC54:AC65" si="16">IF(P54="사용자항목1", L54, 0)</f>
        <v>0</v>
      </c>
      <c r="AD54">
        <f t="shared" ref="AD54:AD65" si="17">IF(P54="사용자항목2", L54, 0)</f>
        <v>0</v>
      </c>
      <c r="AE54">
        <f t="shared" ref="AE54:AE65" si="18">IF(P54="사용자항목3", L54, 0)</f>
        <v>0</v>
      </c>
      <c r="AF54">
        <f t="shared" ref="AF54:AF65" si="19">IF(P54="사용자항목4", L54, 0)</f>
        <v>0</v>
      </c>
      <c r="AG54">
        <f t="shared" ref="AG54:AG65" si="20">IF(P54="사용자항목5", L54, 0)</f>
        <v>0</v>
      </c>
      <c r="AH54">
        <f t="shared" ref="AH54:AH65" si="21">IF(P54="사용자항목6", L54, 0)</f>
        <v>0</v>
      </c>
      <c r="AI54">
        <f t="shared" ref="AI54:AI65" si="22">IF(P54="사용자항목7", L54, 0)</f>
        <v>0</v>
      </c>
      <c r="AJ54">
        <f t="shared" ref="AJ54:AJ65" si="23">IF(P54="사용자항목8", L54, 0)</f>
        <v>0</v>
      </c>
      <c r="AK54">
        <f t="shared" ref="AK54:AK65" si="24">IF(P54="사용자항목9", L54, 0)</f>
        <v>0</v>
      </c>
    </row>
    <row r="55" spans="1:38" ht="18" customHeight="1">
      <c r="A55" s="7" t="s">
        <v>93</v>
      </c>
      <c r="B55" s="10"/>
      <c r="C55" s="8" t="s">
        <v>14</v>
      </c>
      <c r="D55" s="6">
        <v>96</v>
      </c>
      <c r="E55" s="6"/>
      <c r="F55" s="6"/>
      <c r="G55" s="6"/>
      <c r="H55" s="6"/>
      <c r="I55" s="6"/>
      <c r="J55" s="6"/>
      <c r="K55" s="6">
        <f t="shared" si="3"/>
        <v>0</v>
      </c>
      <c r="L55" s="6">
        <f t="shared" si="4"/>
        <v>0</v>
      </c>
      <c r="M55" s="9" t="s">
        <v>94</v>
      </c>
      <c r="O55" t="str">
        <f>""</f>
        <v/>
      </c>
      <c r="P55" s="1" t="s">
        <v>79</v>
      </c>
      <c r="Q55">
        <v>1</v>
      </c>
      <c r="R55">
        <f t="shared" si="5"/>
        <v>0</v>
      </c>
      <c r="S55">
        <f t="shared" si="6"/>
        <v>0</v>
      </c>
      <c r="T55">
        <f t="shared" si="7"/>
        <v>0</v>
      </c>
      <c r="U55">
        <f t="shared" si="8"/>
        <v>0</v>
      </c>
      <c r="V55">
        <f t="shared" si="9"/>
        <v>0</v>
      </c>
      <c r="W55">
        <f t="shared" si="10"/>
        <v>0</v>
      </c>
      <c r="X55">
        <f t="shared" si="11"/>
        <v>0</v>
      </c>
      <c r="Y55">
        <f t="shared" si="12"/>
        <v>0</v>
      </c>
      <c r="Z55">
        <f t="shared" si="13"/>
        <v>0</v>
      </c>
      <c r="AA55">
        <f t="shared" si="14"/>
        <v>0</v>
      </c>
      <c r="AB55">
        <f t="shared" si="15"/>
        <v>0</v>
      </c>
      <c r="AC55">
        <f t="shared" si="16"/>
        <v>0</v>
      </c>
      <c r="AD55">
        <f t="shared" si="17"/>
        <v>0</v>
      </c>
      <c r="AE55">
        <f t="shared" si="18"/>
        <v>0</v>
      </c>
      <c r="AF55">
        <f t="shared" si="19"/>
        <v>0</v>
      </c>
      <c r="AG55">
        <f t="shared" si="20"/>
        <v>0</v>
      </c>
      <c r="AH55">
        <f t="shared" si="21"/>
        <v>0</v>
      </c>
      <c r="AI55">
        <f t="shared" si="22"/>
        <v>0</v>
      </c>
      <c r="AJ55">
        <f t="shared" si="23"/>
        <v>0</v>
      </c>
      <c r="AK55">
        <f t="shared" si="24"/>
        <v>0</v>
      </c>
    </row>
    <row r="56" spans="1:38" ht="18" customHeight="1">
      <c r="A56" s="7" t="s">
        <v>117</v>
      </c>
      <c r="B56" s="7" t="s">
        <v>91</v>
      </c>
      <c r="C56" s="8" t="s">
        <v>14</v>
      </c>
      <c r="D56" s="6">
        <v>48</v>
      </c>
      <c r="E56" s="6"/>
      <c r="F56" s="6"/>
      <c r="G56" s="6"/>
      <c r="H56" s="6"/>
      <c r="I56" s="6"/>
      <c r="J56" s="6"/>
      <c r="K56" s="6">
        <f t="shared" si="3"/>
        <v>0</v>
      </c>
      <c r="L56" s="6">
        <f t="shared" si="4"/>
        <v>0</v>
      </c>
      <c r="M56" s="9" t="s">
        <v>116</v>
      </c>
      <c r="O56" t="str">
        <f>""</f>
        <v/>
      </c>
      <c r="P56" s="1" t="s">
        <v>79</v>
      </c>
      <c r="Q56">
        <v>1</v>
      </c>
      <c r="R56">
        <f t="shared" si="5"/>
        <v>0</v>
      </c>
      <c r="S56">
        <f t="shared" si="6"/>
        <v>0</v>
      </c>
      <c r="T56">
        <f t="shared" si="7"/>
        <v>0</v>
      </c>
      <c r="U56">
        <f t="shared" si="8"/>
        <v>0</v>
      </c>
      <c r="V56">
        <f t="shared" si="9"/>
        <v>0</v>
      </c>
      <c r="W56">
        <f t="shared" si="10"/>
        <v>0</v>
      </c>
      <c r="X56">
        <f t="shared" si="11"/>
        <v>0</v>
      </c>
      <c r="Y56">
        <f t="shared" si="12"/>
        <v>0</v>
      </c>
      <c r="Z56">
        <f t="shared" si="13"/>
        <v>0</v>
      </c>
      <c r="AA56">
        <f t="shared" si="14"/>
        <v>0</v>
      </c>
      <c r="AB56">
        <f t="shared" si="15"/>
        <v>0</v>
      </c>
      <c r="AC56">
        <f t="shared" si="16"/>
        <v>0</v>
      </c>
      <c r="AD56">
        <f t="shared" si="17"/>
        <v>0</v>
      </c>
      <c r="AE56">
        <f t="shared" si="18"/>
        <v>0</v>
      </c>
      <c r="AF56">
        <f t="shared" si="19"/>
        <v>0</v>
      </c>
      <c r="AG56">
        <f t="shared" si="20"/>
        <v>0</v>
      </c>
      <c r="AH56">
        <f t="shared" si="21"/>
        <v>0</v>
      </c>
      <c r="AI56">
        <f t="shared" si="22"/>
        <v>0</v>
      </c>
      <c r="AJ56">
        <f t="shared" si="23"/>
        <v>0</v>
      </c>
      <c r="AK56">
        <f t="shared" si="24"/>
        <v>0</v>
      </c>
    </row>
    <row r="57" spans="1:38" ht="18" customHeight="1">
      <c r="A57" s="7" t="s">
        <v>119</v>
      </c>
      <c r="B57" s="7" t="s">
        <v>120</v>
      </c>
      <c r="C57" s="8" t="s">
        <v>11</v>
      </c>
      <c r="D57" s="6">
        <v>7</v>
      </c>
      <c r="E57" s="6"/>
      <c r="F57" s="6"/>
      <c r="G57" s="6"/>
      <c r="H57" s="6"/>
      <c r="I57" s="6"/>
      <c r="J57" s="6"/>
      <c r="K57" s="6">
        <f t="shared" si="3"/>
        <v>0</v>
      </c>
      <c r="L57" s="6">
        <f t="shared" si="4"/>
        <v>0</v>
      </c>
      <c r="M57" s="9" t="s">
        <v>118</v>
      </c>
      <c r="O57" t="str">
        <f>""</f>
        <v/>
      </c>
      <c r="P57" s="1" t="s">
        <v>79</v>
      </c>
      <c r="Q57">
        <v>1</v>
      </c>
      <c r="R57">
        <f t="shared" si="5"/>
        <v>0</v>
      </c>
      <c r="S57">
        <f t="shared" si="6"/>
        <v>0</v>
      </c>
      <c r="T57">
        <f t="shared" si="7"/>
        <v>0</v>
      </c>
      <c r="U57">
        <f t="shared" si="8"/>
        <v>0</v>
      </c>
      <c r="V57">
        <f t="shared" si="9"/>
        <v>0</v>
      </c>
      <c r="W57">
        <f t="shared" si="10"/>
        <v>0</v>
      </c>
      <c r="X57">
        <f t="shared" si="11"/>
        <v>0</v>
      </c>
      <c r="Y57">
        <f t="shared" si="12"/>
        <v>0</v>
      </c>
      <c r="Z57">
        <f t="shared" si="13"/>
        <v>0</v>
      </c>
      <c r="AA57">
        <f t="shared" si="14"/>
        <v>0</v>
      </c>
      <c r="AB57">
        <f t="shared" si="15"/>
        <v>0</v>
      </c>
      <c r="AC57">
        <f t="shared" si="16"/>
        <v>0</v>
      </c>
      <c r="AD57">
        <f t="shared" si="17"/>
        <v>0</v>
      </c>
      <c r="AE57">
        <f t="shared" si="18"/>
        <v>0</v>
      </c>
      <c r="AF57">
        <f t="shared" si="19"/>
        <v>0</v>
      </c>
      <c r="AG57">
        <f t="shared" si="20"/>
        <v>0</v>
      </c>
      <c r="AH57">
        <f t="shared" si="21"/>
        <v>0</v>
      </c>
      <c r="AI57">
        <f t="shared" si="22"/>
        <v>0</v>
      </c>
      <c r="AJ57">
        <f t="shared" si="23"/>
        <v>0</v>
      </c>
      <c r="AK57">
        <f t="shared" si="24"/>
        <v>0</v>
      </c>
    </row>
    <row r="58" spans="1:38" ht="18" customHeight="1">
      <c r="A58" s="7" t="s">
        <v>119</v>
      </c>
      <c r="B58" s="7" t="s">
        <v>122</v>
      </c>
      <c r="C58" s="8" t="s">
        <v>11</v>
      </c>
      <c r="D58" s="6">
        <v>17</v>
      </c>
      <c r="E58" s="6"/>
      <c r="F58" s="6"/>
      <c r="G58" s="6"/>
      <c r="H58" s="6"/>
      <c r="I58" s="6"/>
      <c r="J58" s="6"/>
      <c r="K58" s="6">
        <f t="shared" si="3"/>
        <v>0</v>
      </c>
      <c r="L58" s="6">
        <f t="shared" si="4"/>
        <v>0</v>
      </c>
      <c r="M58" s="9" t="s">
        <v>121</v>
      </c>
      <c r="O58" t="str">
        <f>""</f>
        <v/>
      </c>
      <c r="P58" s="1" t="s">
        <v>79</v>
      </c>
      <c r="Q58">
        <v>1</v>
      </c>
      <c r="R58">
        <f t="shared" si="5"/>
        <v>0</v>
      </c>
      <c r="S58">
        <f t="shared" si="6"/>
        <v>0</v>
      </c>
      <c r="T58">
        <f t="shared" si="7"/>
        <v>0</v>
      </c>
      <c r="U58">
        <f t="shared" si="8"/>
        <v>0</v>
      </c>
      <c r="V58">
        <f t="shared" si="9"/>
        <v>0</v>
      </c>
      <c r="W58">
        <f t="shared" si="10"/>
        <v>0</v>
      </c>
      <c r="X58">
        <f t="shared" si="11"/>
        <v>0</v>
      </c>
      <c r="Y58">
        <f t="shared" si="12"/>
        <v>0</v>
      </c>
      <c r="Z58">
        <f t="shared" si="13"/>
        <v>0</v>
      </c>
      <c r="AA58">
        <f t="shared" si="14"/>
        <v>0</v>
      </c>
      <c r="AB58">
        <f t="shared" si="15"/>
        <v>0</v>
      </c>
      <c r="AC58">
        <f t="shared" si="16"/>
        <v>0</v>
      </c>
      <c r="AD58">
        <f t="shared" si="17"/>
        <v>0</v>
      </c>
      <c r="AE58">
        <f t="shared" si="18"/>
        <v>0</v>
      </c>
      <c r="AF58">
        <f t="shared" si="19"/>
        <v>0</v>
      </c>
      <c r="AG58">
        <f t="shared" si="20"/>
        <v>0</v>
      </c>
      <c r="AH58">
        <f t="shared" si="21"/>
        <v>0</v>
      </c>
      <c r="AI58">
        <f t="shared" si="22"/>
        <v>0</v>
      </c>
      <c r="AJ58">
        <f t="shared" si="23"/>
        <v>0</v>
      </c>
      <c r="AK58">
        <f t="shared" si="24"/>
        <v>0</v>
      </c>
    </row>
    <row r="59" spans="1:38" ht="18" customHeight="1">
      <c r="A59" s="7" t="s">
        <v>28</v>
      </c>
      <c r="B59" s="7" t="s">
        <v>29</v>
      </c>
      <c r="C59" s="8" t="s">
        <v>30</v>
      </c>
      <c r="D59" s="6">
        <v>64</v>
      </c>
      <c r="E59" s="6"/>
      <c r="F59" s="6"/>
      <c r="G59" s="6"/>
      <c r="H59" s="6"/>
      <c r="I59" s="6"/>
      <c r="J59" s="6"/>
      <c r="K59" s="6">
        <f t="shared" si="3"/>
        <v>0</v>
      </c>
      <c r="L59" s="6">
        <f t="shared" si="4"/>
        <v>0</v>
      </c>
      <c r="M59" s="6"/>
      <c r="O59" t="str">
        <f>"01"</f>
        <v>01</v>
      </c>
      <c r="P59" s="1" t="s">
        <v>79</v>
      </c>
      <c r="Q59">
        <v>1</v>
      </c>
      <c r="R59">
        <f t="shared" si="5"/>
        <v>0</v>
      </c>
      <c r="S59">
        <f t="shared" si="6"/>
        <v>0</v>
      </c>
      <c r="T59">
        <f t="shared" si="7"/>
        <v>0</v>
      </c>
      <c r="U59">
        <f t="shared" si="8"/>
        <v>0</v>
      </c>
      <c r="V59">
        <f t="shared" si="9"/>
        <v>0</v>
      </c>
      <c r="W59">
        <f t="shared" si="10"/>
        <v>0</v>
      </c>
      <c r="X59">
        <f t="shared" si="11"/>
        <v>0</v>
      </c>
      <c r="Y59">
        <f t="shared" si="12"/>
        <v>0</v>
      </c>
      <c r="Z59">
        <f t="shared" si="13"/>
        <v>0</v>
      </c>
      <c r="AA59">
        <f t="shared" si="14"/>
        <v>0</v>
      </c>
      <c r="AB59">
        <f t="shared" si="15"/>
        <v>0</v>
      </c>
      <c r="AC59">
        <f t="shared" si="16"/>
        <v>0</v>
      </c>
      <c r="AD59">
        <f t="shared" si="17"/>
        <v>0</v>
      </c>
      <c r="AE59">
        <f t="shared" si="18"/>
        <v>0</v>
      </c>
      <c r="AF59">
        <f t="shared" si="19"/>
        <v>0</v>
      </c>
      <c r="AG59">
        <f t="shared" si="20"/>
        <v>0</v>
      </c>
      <c r="AH59">
        <f t="shared" si="21"/>
        <v>0</v>
      </c>
      <c r="AI59">
        <f t="shared" si="22"/>
        <v>0</v>
      </c>
      <c r="AJ59">
        <f t="shared" si="23"/>
        <v>0</v>
      </c>
      <c r="AK59">
        <f t="shared" si="24"/>
        <v>0</v>
      </c>
    </row>
    <row r="60" spans="1:38" ht="18" customHeight="1">
      <c r="A60" s="7" t="s">
        <v>64</v>
      </c>
      <c r="B60" s="7" t="s">
        <v>65</v>
      </c>
      <c r="C60" s="8" t="s">
        <v>14</v>
      </c>
      <c r="D60" s="6">
        <v>24</v>
      </c>
      <c r="E60" s="6"/>
      <c r="F60" s="6"/>
      <c r="G60" s="6"/>
      <c r="H60" s="6"/>
      <c r="I60" s="6"/>
      <c r="J60" s="6"/>
      <c r="K60" s="6">
        <f t="shared" si="3"/>
        <v>0</v>
      </c>
      <c r="L60" s="6">
        <f t="shared" si="4"/>
        <v>0</v>
      </c>
      <c r="M60" s="6"/>
      <c r="O60" t="str">
        <f>"01"</f>
        <v>01</v>
      </c>
      <c r="P60" s="1" t="s">
        <v>79</v>
      </c>
      <c r="Q60">
        <v>1</v>
      </c>
      <c r="R60">
        <f t="shared" si="5"/>
        <v>0</v>
      </c>
      <c r="S60">
        <f t="shared" si="6"/>
        <v>0</v>
      </c>
      <c r="T60">
        <f t="shared" si="7"/>
        <v>0</v>
      </c>
      <c r="U60">
        <f t="shared" si="8"/>
        <v>0</v>
      </c>
      <c r="V60">
        <f t="shared" si="9"/>
        <v>0</v>
      </c>
      <c r="W60">
        <f t="shared" si="10"/>
        <v>0</v>
      </c>
      <c r="X60">
        <f t="shared" si="11"/>
        <v>0</v>
      </c>
      <c r="Y60">
        <f t="shared" si="12"/>
        <v>0</v>
      </c>
      <c r="Z60">
        <f t="shared" si="13"/>
        <v>0</v>
      </c>
      <c r="AA60">
        <f t="shared" si="14"/>
        <v>0</v>
      </c>
      <c r="AB60">
        <f t="shared" si="15"/>
        <v>0</v>
      </c>
      <c r="AC60">
        <f t="shared" si="16"/>
        <v>0</v>
      </c>
      <c r="AD60">
        <f t="shared" si="17"/>
        <v>0</v>
      </c>
      <c r="AE60">
        <f t="shared" si="18"/>
        <v>0</v>
      </c>
      <c r="AF60">
        <f t="shared" si="19"/>
        <v>0</v>
      </c>
      <c r="AG60">
        <f t="shared" si="20"/>
        <v>0</v>
      </c>
      <c r="AH60">
        <f t="shared" si="21"/>
        <v>0</v>
      </c>
      <c r="AI60">
        <f t="shared" si="22"/>
        <v>0</v>
      </c>
      <c r="AJ60">
        <f t="shared" si="23"/>
        <v>0</v>
      </c>
      <c r="AK60">
        <f t="shared" si="24"/>
        <v>0</v>
      </c>
    </row>
    <row r="61" spans="1:38" ht="18" customHeight="1">
      <c r="A61" s="7" t="s">
        <v>64</v>
      </c>
      <c r="B61" s="7" t="s">
        <v>66</v>
      </c>
      <c r="C61" s="8" t="s">
        <v>14</v>
      </c>
      <c r="D61" s="6">
        <v>32</v>
      </c>
      <c r="E61" s="6"/>
      <c r="F61" s="6"/>
      <c r="G61" s="6"/>
      <c r="H61" s="6"/>
      <c r="I61" s="6"/>
      <c r="J61" s="6"/>
      <c r="K61" s="6">
        <f t="shared" si="3"/>
        <v>0</v>
      </c>
      <c r="L61" s="6">
        <f t="shared" si="4"/>
        <v>0</v>
      </c>
      <c r="M61" s="6"/>
      <c r="O61" t="str">
        <f>"01"</f>
        <v>01</v>
      </c>
      <c r="P61" s="1" t="s">
        <v>79</v>
      </c>
      <c r="Q61">
        <v>1</v>
      </c>
      <c r="R61">
        <f t="shared" si="5"/>
        <v>0</v>
      </c>
      <c r="S61">
        <f t="shared" si="6"/>
        <v>0</v>
      </c>
      <c r="T61">
        <f t="shared" si="7"/>
        <v>0</v>
      </c>
      <c r="U61">
        <f t="shared" si="8"/>
        <v>0</v>
      </c>
      <c r="V61">
        <f t="shared" si="9"/>
        <v>0</v>
      </c>
      <c r="W61">
        <f t="shared" si="10"/>
        <v>0</v>
      </c>
      <c r="X61">
        <f t="shared" si="11"/>
        <v>0</v>
      </c>
      <c r="Y61">
        <f t="shared" si="12"/>
        <v>0</v>
      </c>
      <c r="Z61">
        <f t="shared" si="13"/>
        <v>0</v>
      </c>
      <c r="AA61">
        <f t="shared" si="14"/>
        <v>0</v>
      </c>
      <c r="AB61">
        <f t="shared" si="15"/>
        <v>0</v>
      </c>
      <c r="AC61">
        <f t="shared" si="16"/>
        <v>0</v>
      </c>
      <c r="AD61">
        <f t="shared" si="17"/>
        <v>0</v>
      </c>
      <c r="AE61">
        <f t="shared" si="18"/>
        <v>0</v>
      </c>
      <c r="AF61">
        <f t="shared" si="19"/>
        <v>0</v>
      </c>
      <c r="AG61">
        <f t="shared" si="20"/>
        <v>0</v>
      </c>
      <c r="AH61">
        <f t="shared" si="21"/>
        <v>0</v>
      </c>
      <c r="AI61">
        <f t="shared" si="22"/>
        <v>0</v>
      </c>
      <c r="AJ61">
        <f t="shared" si="23"/>
        <v>0</v>
      </c>
      <c r="AK61">
        <f t="shared" si="24"/>
        <v>0</v>
      </c>
    </row>
    <row r="62" spans="1:38" ht="18" customHeight="1">
      <c r="A62" s="7" t="s">
        <v>124</v>
      </c>
      <c r="B62" s="7" t="s">
        <v>125</v>
      </c>
      <c r="C62" s="8" t="s">
        <v>14</v>
      </c>
      <c r="D62" s="6">
        <v>65</v>
      </c>
      <c r="E62" s="6"/>
      <c r="F62" s="6"/>
      <c r="G62" s="6"/>
      <c r="H62" s="6"/>
      <c r="I62" s="6"/>
      <c r="J62" s="6"/>
      <c r="K62" s="6">
        <f t="shared" si="3"/>
        <v>0</v>
      </c>
      <c r="L62" s="6">
        <f t="shared" si="4"/>
        <v>0</v>
      </c>
      <c r="M62" s="9" t="s">
        <v>123</v>
      </c>
      <c r="O62" t="str">
        <f>""</f>
        <v/>
      </c>
      <c r="P62" s="1" t="s">
        <v>79</v>
      </c>
      <c r="Q62">
        <v>1</v>
      </c>
      <c r="R62">
        <f t="shared" si="5"/>
        <v>0</v>
      </c>
      <c r="S62">
        <f t="shared" si="6"/>
        <v>0</v>
      </c>
      <c r="T62">
        <f t="shared" si="7"/>
        <v>0</v>
      </c>
      <c r="U62">
        <f t="shared" si="8"/>
        <v>0</v>
      </c>
      <c r="V62">
        <f t="shared" si="9"/>
        <v>0</v>
      </c>
      <c r="W62">
        <f t="shared" si="10"/>
        <v>0</v>
      </c>
      <c r="X62">
        <f t="shared" si="11"/>
        <v>0</v>
      </c>
      <c r="Y62">
        <f t="shared" si="12"/>
        <v>0</v>
      </c>
      <c r="Z62">
        <f t="shared" si="13"/>
        <v>0</v>
      </c>
      <c r="AA62">
        <f t="shared" si="14"/>
        <v>0</v>
      </c>
      <c r="AB62">
        <f t="shared" si="15"/>
        <v>0</v>
      </c>
      <c r="AC62">
        <f t="shared" si="16"/>
        <v>0</v>
      </c>
      <c r="AD62">
        <f t="shared" si="17"/>
        <v>0</v>
      </c>
      <c r="AE62">
        <f t="shared" si="18"/>
        <v>0</v>
      </c>
      <c r="AF62">
        <f t="shared" si="19"/>
        <v>0</v>
      </c>
      <c r="AG62">
        <f t="shared" si="20"/>
        <v>0</v>
      </c>
      <c r="AH62">
        <f t="shared" si="21"/>
        <v>0</v>
      </c>
      <c r="AI62">
        <f t="shared" si="22"/>
        <v>0</v>
      </c>
      <c r="AJ62">
        <f t="shared" si="23"/>
        <v>0</v>
      </c>
      <c r="AK62">
        <f t="shared" si="24"/>
        <v>0</v>
      </c>
    </row>
    <row r="63" spans="1:38" ht="18" customHeight="1">
      <c r="A63" s="7" t="s">
        <v>7</v>
      </c>
      <c r="B63" s="7" t="s">
        <v>9</v>
      </c>
      <c r="C63" s="8" t="s">
        <v>8</v>
      </c>
      <c r="D63" s="6">
        <v>135</v>
      </c>
      <c r="E63" s="6"/>
      <c r="F63" s="6"/>
      <c r="G63" s="6"/>
      <c r="H63" s="6"/>
      <c r="I63" s="6"/>
      <c r="J63" s="6"/>
      <c r="K63" s="6">
        <f t="shared" si="3"/>
        <v>0</v>
      </c>
      <c r="L63" s="6">
        <f t="shared" si="4"/>
        <v>0</v>
      </c>
      <c r="M63" s="6"/>
      <c r="O63" t="str">
        <f>"01"</f>
        <v>01</v>
      </c>
      <c r="P63" s="1" t="s">
        <v>79</v>
      </c>
      <c r="Q63">
        <v>1</v>
      </c>
      <c r="R63">
        <f t="shared" si="5"/>
        <v>0</v>
      </c>
      <c r="S63">
        <f t="shared" si="6"/>
        <v>0</v>
      </c>
      <c r="T63">
        <f t="shared" si="7"/>
        <v>0</v>
      </c>
      <c r="U63">
        <f t="shared" si="8"/>
        <v>0</v>
      </c>
      <c r="V63">
        <f t="shared" si="9"/>
        <v>0</v>
      </c>
      <c r="W63">
        <f t="shared" si="10"/>
        <v>0</v>
      </c>
      <c r="X63">
        <f t="shared" si="11"/>
        <v>0</v>
      </c>
      <c r="Y63">
        <f t="shared" si="12"/>
        <v>0</v>
      </c>
      <c r="Z63">
        <f t="shared" si="13"/>
        <v>0</v>
      </c>
      <c r="AA63">
        <f t="shared" si="14"/>
        <v>0</v>
      </c>
      <c r="AB63">
        <f t="shared" si="15"/>
        <v>0</v>
      </c>
      <c r="AC63">
        <f t="shared" si="16"/>
        <v>0</v>
      </c>
      <c r="AD63">
        <f t="shared" si="17"/>
        <v>0</v>
      </c>
      <c r="AE63">
        <f t="shared" si="18"/>
        <v>0</v>
      </c>
      <c r="AF63">
        <f t="shared" si="19"/>
        <v>0</v>
      </c>
      <c r="AG63">
        <f t="shared" si="20"/>
        <v>0</v>
      </c>
      <c r="AH63">
        <f t="shared" si="21"/>
        <v>0</v>
      </c>
      <c r="AI63">
        <f t="shared" si="22"/>
        <v>0</v>
      </c>
      <c r="AJ63">
        <f t="shared" si="23"/>
        <v>0</v>
      </c>
      <c r="AK63">
        <f t="shared" si="24"/>
        <v>0</v>
      </c>
    </row>
    <row r="64" spans="1:38" ht="18" customHeight="1">
      <c r="A64" s="7" t="s">
        <v>95</v>
      </c>
      <c r="B64" s="10"/>
      <c r="C64" s="8" t="s">
        <v>14</v>
      </c>
      <c r="D64" s="6">
        <v>7</v>
      </c>
      <c r="E64" s="6"/>
      <c r="F64" s="6"/>
      <c r="G64" s="6"/>
      <c r="H64" s="6"/>
      <c r="I64" s="6"/>
      <c r="J64" s="6"/>
      <c r="K64" s="6">
        <f t="shared" si="3"/>
        <v>0</v>
      </c>
      <c r="L64" s="6">
        <f t="shared" si="4"/>
        <v>0</v>
      </c>
      <c r="M64" s="9" t="s">
        <v>96</v>
      </c>
      <c r="O64" t="str">
        <f>""</f>
        <v/>
      </c>
      <c r="P64" s="1" t="s">
        <v>79</v>
      </c>
      <c r="Q64">
        <v>1</v>
      </c>
      <c r="R64">
        <f t="shared" si="5"/>
        <v>0</v>
      </c>
      <c r="S64">
        <f t="shared" si="6"/>
        <v>0</v>
      </c>
      <c r="T64">
        <f t="shared" si="7"/>
        <v>0</v>
      </c>
      <c r="U64">
        <f t="shared" si="8"/>
        <v>0</v>
      </c>
      <c r="V64">
        <f t="shared" si="9"/>
        <v>0</v>
      </c>
      <c r="W64">
        <f t="shared" si="10"/>
        <v>0</v>
      </c>
      <c r="X64">
        <f t="shared" si="11"/>
        <v>0</v>
      </c>
      <c r="Y64">
        <f t="shared" si="12"/>
        <v>0</v>
      </c>
      <c r="Z64">
        <f t="shared" si="13"/>
        <v>0</v>
      </c>
      <c r="AA64">
        <f t="shared" si="14"/>
        <v>0</v>
      </c>
      <c r="AB64">
        <f t="shared" si="15"/>
        <v>0</v>
      </c>
      <c r="AC64">
        <f t="shared" si="16"/>
        <v>0</v>
      </c>
      <c r="AD64">
        <f t="shared" si="17"/>
        <v>0</v>
      </c>
      <c r="AE64">
        <f t="shared" si="18"/>
        <v>0</v>
      </c>
      <c r="AF64">
        <f t="shared" si="19"/>
        <v>0</v>
      </c>
      <c r="AG64">
        <f t="shared" si="20"/>
        <v>0</v>
      </c>
      <c r="AH64">
        <f t="shared" si="21"/>
        <v>0</v>
      </c>
      <c r="AI64">
        <f t="shared" si="22"/>
        <v>0</v>
      </c>
      <c r="AJ64">
        <f t="shared" si="23"/>
        <v>0</v>
      </c>
      <c r="AK64">
        <f t="shared" si="24"/>
        <v>0</v>
      </c>
    </row>
    <row r="65" spans="1:38" ht="18" customHeight="1">
      <c r="A65" s="7" t="s">
        <v>127</v>
      </c>
      <c r="B65" s="7" t="s">
        <v>128</v>
      </c>
      <c r="C65" s="8" t="s">
        <v>14</v>
      </c>
      <c r="D65" s="6">
        <v>7</v>
      </c>
      <c r="E65" s="6"/>
      <c r="F65" s="6"/>
      <c r="G65" s="6"/>
      <c r="H65" s="6"/>
      <c r="I65" s="6"/>
      <c r="J65" s="6"/>
      <c r="K65" s="6">
        <f t="shared" si="3"/>
        <v>0</v>
      </c>
      <c r="L65" s="6">
        <f t="shared" si="4"/>
        <v>0</v>
      </c>
      <c r="M65" s="9" t="s">
        <v>126</v>
      </c>
      <c r="O65" t="str">
        <f>""</f>
        <v/>
      </c>
      <c r="P65" s="1" t="s">
        <v>79</v>
      </c>
      <c r="Q65">
        <v>1</v>
      </c>
      <c r="R65">
        <f t="shared" si="5"/>
        <v>0</v>
      </c>
      <c r="S65">
        <f t="shared" si="6"/>
        <v>0</v>
      </c>
      <c r="T65">
        <f t="shared" si="7"/>
        <v>0</v>
      </c>
      <c r="U65">
        <f t="shared" si="8"/>
        <v>0</v>
      </c>
      <c r="V65">
        <f t="shared" si="9"/>
        <v>0</v>
      </c>
      <c r="W65">
        <f t="shared" si="10"/>
        <v>0</v>
      </c>
      <c r="X65">
        <f t="shared" si="11"/>
        <v>0</v>
      </c>
      <c r="Y65">
        <f t="shared" si="12"/>
        <v>0</v>
      </c>
      <c r="Z65">
        <f t="shared" si="13"/>
        <v>0</v>
      </c>
      <c r="AA65">
        <f t="shared" si="14"/>
        <v>0</v>
      </c>
      <c r="AB65">
        <f t="shared" si="15"/>
        <v>0</v>
      </c>
      <c r="AC65">
        <f t="shared" si="16"/>
        <v>0</v>
      </c>
      <c r="AD65">
        <f t="shared" si="17"/>
        <v>0</v>
      </c>
      <c r="AE65">
        <f t="shared" si="18"/>
        <v>0</v>
      </c>
      <c r="AF65">
        <f t="shared" si="19"/>
        <v>0</v>
      </c>
      <c r="AG65">
        <f t="shared" si="20"/>
        <v>0</v>
      </c>
      <c r="AH65">
        <f t="shared" si="21"/>
        <v>0</v>
      </c>
      <c r="AI65">
        <f t="shared" si="22"/>
        <v>0</v>
      </c>
      <c r="AJ65">
        <f t="shared" si="23"/>
        <v>0</v>
      </c>
      <c r="AK65">
        <f t="shared" si="24"/>
        <v>0</v>
      </c>
    </row>
    <row r="66" spans="1:38" ht="18" customHeight="1">
      <c r="A66" s="10"/>
      <c r="B66" s="10"/>
      <c r="C66" s="11"/>
      <c r="D66" s="6"/>
      <c r="E66" s="6"/>
      <c r="F66" s="6"/>
      <c r="G66" s="6"/>
      <c r="H66" s="6"/>
      <c r="I66" s="6"/>
      <c r="J66" s="6"/>
      <c r="K66" s="6"/>
      <c r="L66" s="6"/>
      <c r="M66" s="6"/>
    </row>
    <row r="67" spans="1:38" ht="18" customHeight="1">
      <c r="A67" s="10"/>
      <c r="B67" s="10"/>
      <c r="C67" s="11"/>
      <c r="D67" s="6"/>
      <c r="E67" s="6"/>
      <c r="F67" s="6"/>
      <c r="G67" s="6"/>
      <c r="H67" s="6"/>
      <c r="I67" s="6"/>
      <c r="J67" s="6"/>
      <c r="K67" s="6"/>
      <c r="L67" s="6"/>
      <c r="M67" s="6"/>
    </row>
    <row r="68" spans="1:38" ht="18" customHeight="1">
      <c r="A68" s="10"/>
      <c r="B68" s="10"/>
      <c r="C68" s="11"/>
      <c r="D68" s="6"/>
      <c r="E68" s="6"/>
      <c r="F68" s="6"/>
      <c r="G68" s="6"/>
      <c r="H68" s="6"/>
      <c r="I68" s="6"/>
      <c r="J68" s="6"/>
      <c r="K68" s="6"/>
      <c r="L68" s="6"/>
      <c r="M68" s="6"/>
    </row>
    <row r="69" spans="1:38" ht="18" customHeight="1">
      <c r="A69" s="10"/>
      <c r="B69" s="10"/>
      <c r="C69" s="11"/>
      <c r="D69" s="6"/>
      <c r="E69" s="6"/>
      <c r="F69" s="6"/>
      <c r="G69" s="6"/>
      <c r="H69" s="6"/>
      <c r="I69" s="6"/>
      <c r="J69" s="6"/>
      <c r="K69" s="6"/>
      <c r="L69" s="6"/>
      <c r="M69" s="6"/>
    </row>
    <row r="70" spans="1:38" ht="18" customHeight="1">
      <c r="A70" s="10"/>
      <c r="B70" s="10"/>
      <c r="C70" s="11"/>
      <c r="D70" s="6"/>
      <c r="E70" s="6"/>
      <c r="F70" s="6"/>
      <c r="G70" s="6"/>
      <c r="H70" s="6"/>
      <c r="I70" s="6"/>
      <c r="J70" s="6"/>
      <c r="K70" s="6"/>
      <c r="L70" s="6"/>
      <c r="M70" s="6"/>
    </row>
    <row r="71" spans="1:38" ht="18" customHeight="1">
      <c r="A71" s="10"/>
      <c r="B71" s="10"/>
      <c r="C71" s="11"/>
      <c r="D71" s="6"/>
      <c r="E71" s="6"/>
      <c r="F71" s="6"/>
      <c r="G71" s="6"/>
      <c r="H71" s="6"/>
      <c r="I71" s="6"/>
      <c r="J71" s="6"/>
      <c r="K71" s="6"/>
      <c r="L71" s="6"/>
      <c r="M71" s="6"/>
    </row>
    <row r="72" spans="1:38" ht="18" customHeight="1">
      <c r="A72" s="10"/>
      <c r="B72" s="10"/>
      <c r="C72" s="11"/>
      <c r="D72" s="6"/>
      <c r="E72" s="6"/>
      <c r="F72" s="6"/>
      <c r="G72" s="6"/>
      <c r="H72" s="6"/>
      <c r="I72" s="6"/>
      <c r="J72" s="6"/>
      <c r="K72" s="6"/>
      <c r="L72" s="6"/>
      <c r="M72" s="6"/>
    </row>
    <row r="73" spans="1:38" ht="18" customHeight="1">
      <c r="A73" s="10"/>
      <c r="B73" s="10"/>
      <c r="C73" s="11"/>
      <c r="D73" s="6"/>
      <c r="E73" s="6"/>
      <c r="F73" s="6"/>
      <c r="G73" s="6"/>
      <c r="H73" s="6"/>
      <c r="I73" s="6"/>
      <c r="J73" s="6"/>
      <c r="K73" s="6"/>
      <c r="L73" s="6"/>
      <c r="M73" s="6"/>
    </row>
    <row r="74" spans="1:38" ht="18" customHeight="1">
      <c r="A74" s="10"/>
      <c r="B74" s="10"/>
      <c r="C74" s="11"/>
      <c r="D74" s="6"/>
      <c r="E74" s="6"/>
      <c r="F74" s="6"/>
      <c r="G74" s="6"/>
      <c r="H74" s="6"/>
      <c r="I74" s="6"/>
      <c r="J74" s="6"/>
      <c r="K74" s="6"/>
      <c r="L74" s="6"/>
      <c r="M74" s="6"/>
    </row>
    <row r="75" spans="1:38" ht="18" customHeight="1">
      <c r="A75" s="10"/>
      <c r="B75" s="10"/>
      <c r="C75" s="11"/>
      <c r="D75" s="6"/>
      <c r="E75" s="6"/>
      <c r="F75" s="6"/>
      <c r="G75" s="6"/>
      <c r="H75" s="6"/>
      <c r="I75" s="6"/>
      <c r="J75" s="6"/>
      <c r="K75" s="6"/>
      <c r="L75" s="6"/>
      <c r="M75" s="6"/>
    </row>
    <row r="76" spans="1:38" ht="18" customHeight="1">
      <c r="A76" s="12" t="s">
        <v>80</v>
      </c>
      <c r="B76" s="13"/>
      <c r="C76" s="14"/>
      <c r="D76" s="15"/>
      <c r="E76" s="15"/>
      <c r="F76" s="15">
        <f>ROUNDDOWN(SUMIF(Q54:Q65, "1", F54:F65), 0)</f>
        <v>0</v>
      </c>
      <c r="G76" s="15"/>
      <c r="H76" s="15">
        <f>ROUNDDOWN(SUMIF(Q54:Q65, "1", H54:H65), 0)</f>
        <v>0</v>
      </c>
      <c r="I76" s="15"/>
      <c r="J76" s="15">
        <f>ROUNDDOWN(SUMIF(Q54:Q65, "1", J54:J65), 0)</f>
        <v>0</v>
      </c>
      <c r="K76" s="15"/>
      <c r="L76" s="15">
        <f>F76+H76+J76</f>
        <v>0</v>
      </c>
      <c r="M76" s="15"/>
      <c r="R76">
        <f t="shared" ref="R76:AL76" si="25">SUM(R54:R65)</f>
        <v>0</v>
      </c>
      <c r="S76">
        <f t="shared" si="25"/>
        <v>0</v>
      </c>
      <c r="T76">
        <f t="shared" si="25"/>
        <v>0</v>
      </c>
      <c r="U76">
        <f t="shared" si="25"/>
        <v>0</v>
      </c>
      <c r="V76">
        <f t="shared" si="25"/>
        <v>0</v>
      </c>
      <c r="W76">
        <f t="shared" si="25"/>
        <v>0</v>
      </c>
      <c r="X76">
        <f t="shared" si="25"/>
        <v>0</v>
      </c>
      <c r="Y76">
        <f t="shared" si="25"/>
        <v>0</v>
      </c>
      <c r="Z76">
        <f t="shared" si="25"/>
        <v>0</v>
      </c>
      <c r="AA76">
        <f t="shared" si="25"/>
        <v>0</v>
      </c>
      <c r="AB76">
        <f t="shared" si="25"/>
        <v>0</v>
      </c>
      <c r="AC76">
        <f t="shared" si="25"/>
        <v>0</v>
      </c>
      <c r="AD76">
        <f t="shared" si="25"/>
        <v>0</v>
      </c>
      <c r="AE76">
        <f t="shared" si="25"/>
        <v>0</v>
      </c>
      <c r="AF76">
        <f t="shared" si="25"/>
        <v>0</v>
      </c>
      <c r="AG76">
        <f t="shared" si="25"/>
        <v>0</v>
      </c>
      <c r="AH76">
        <f t="shared" si="25"/>
        <v>0</v>
      </c>
      <c r="AI76">
        <f t="shared" si="25"/>
        <v>0</v>
      </c>
      <c r="AJ76">
        <f t="shared" si="25"/>
        <v>0</v>
      </c>
      <c r="AK76">
        <f t="shared" si="25"/>
        <v>0</v>
      </c>
      <c r="AL76">
        <f t="shared" si="25"/>
        <v>0</v>
      </c>
    </row>
    <row r="77" spans="1:38" ht="18" customHeight="1">
      <c r="A77" s="49" t="s">
        <v>273</v>
      </c>
      <c r="B77" s="50"/>
      <c r="C77" s="50"/>
      <c r="D77" s="50"/>
      <c r="E77" s="50"/>
      <c r="F77" s="50"/>
      <c r="G77" s="50"/>
      <c r="H77" s="50"/>
      <c r="I77" s="50"/>
      <c r="J77" s="50"/>
      <c r="K77" s="50"/>
      <c r="L77" s="50"/>
      <c r="M77" s="50"/>
    </row>
    <row r="78" spans="1:38" ht="18" customHeight="1">
      <c r="A78" s="7" t="s">
        <v>130</v>
      </c>
      <c r="B78" s="7" t="s">
        <v>131</v>
      </c>
      <c r="C78" s="8" t="s">
        <v>14</v>
      </c>
      <c r="D78" s="6">
        <v>633</v>
      </c>
      <c r="E78" s="6"/>
      <c r="F78" s="6"/>
      <c r="G78" s="6"/>
      <c r="H78" s="6"/>
      <c r="I78" s="6"/>
      <c r="J78" s="6"/>
      <c r="K78" s="6">
        <f t="shared" ref="K78:K98" si="26">E78+G78+I78</f>
        <v>0</v>
      </c>
      <c r="L78" s="6">
        <f t="shared" ref="L78:L98" si="27">F78+H78+J78</f>
        <v>0</v>
      </c>
      <c r="M78" s="9" t="s">
        <v>129</v>
      </c>
      <c r="O78" t="str">
        <f>""</f>
        <v/>
      </c>
      <c r="P78" s="1" t="s">
        <v>79</v>
      </c>
      <c r="Q78">
        <v>1</v>
      </c>
      <c r="R78">
        <f t="shared" ref="R78:R98" si="28">IF(P78="기계경비", J78, 0)</f>
        <v>0</v>
      </c>
      <c r="S78">
        <f t="shared" ref="S78:S98" si="29">IF(P78="운반비", J78, 0)</f>
        <v>0</v>
      </c>
      <c r="T78">
        <f t="shared" ref="T78:T98" si="30">IF(P78="작업부산물", F78, 0)</f>
        <v>0</v>
      </c>
      <c r="U78">
        <f t="shared" ref="U78:U98" si="31">IF(P78="관급", F78, 0)</f>
        <v>0</v>
      </c>
      <c r="V78">
        <f t="shared" ref="V78:V98" si="32">IF(P78="외주비", J78, 0)</f>
        <v>0</v>
      </c>
      <c r="W78">
        <f t="shared" ref="W78:W98" si="33">IF(P78="장비비", J78, 0)</f>
        <v>0</v>
      </c>
      <c r="X78">
        <f t="shared" ref="X78:X98" si="34">IF(P78="폐기물처리비", J78, 0)</f>
        <v>0</v>
      </c>
      <c r="Y78">
        <f t="shared" ref="Y78:Y98" si="35">IF(P78="가설비", J78, 0)</f>
        <v>0</v>
      </c>
      <c r="Z78">
        <f t="shared" ref="Z78:Z98" si="36">IF(P78="잡비제외분", F78, 0)</f>
        <v>0</v>
      </c>
      <c r="AA78">
        <f t="shared" ref="AA78:AA98" si="37">IF(P78="사급자재대", L78, 0)</f>
        <v>0</v>
      </c>
      <c r="AB78">
        <f t="shared" ref="AB78:AB98" si="38">IF(P78="관급자재대", L78, 0)</f>
        <v>0</v>
      </c>
      <c r="AC78">
        <f t="shared" ref="AC78:AC98" si="39">IF(P78="사용자항목1", L78, 0)</f>
        <v>0</v>
      </c>
      <c r="AD78">
        <f t="shared" ref="AD78:AD98" si="40">IF(P78="사용자항목2", L78, 0)</f>
        <v>0</v>
      </c>
      <c r="AE78">
        <f t="shared" ref="AE78:AE98" si="41">IF(P78="사용자항목3", L78, 0)</f>
        <v>0</v>
      </c>
      <c r="AF78">
        <f t="shared" ref="AF78:AF98" si="42">IF(P78="사용자항목4", L78, 0)</f>
        <v>0</v>
      </c>
      <c r="AG78">
        <f t="shared" ref="AG78:AG98" si="43">IF(P78="사용자항목5", L78, 0)</f>
        <v>0</v>
      </c>
      <c r="AH78">
        <f t="shared" ref="AH78:AH98" si="44">IF(P78="사용자항목6", L78, 0)</f>
        <v>0</v>
      </c>
      <c r="AI78">
        <f t="shared" ref="AI78:AI98" si="45">IF(P78="사용자항목7", L78, 0)</f>
        <v>0</v>
      </c>
      <c r="AJ78">
        <f t="shared" ref="AJ78:AJ98" si="46">IF(P78="사용자항목8", L78, 0)</f>
        <v>0</v>
      </c>
      <c r="AK78">
        <f t="shared" ref="AK78:AK98" si="47">IF(P78="사용자항목9", L78, 0)</f>
        <v>0</v>
      </c>
    </row>
    <row r="79" spans="1:38" ht="18" customHeight="1">
      <c r="A79" s="7" t="s">
        <v>35</v>
      </c>
      <c r="B79" s="7" t="s">
        <v>36</v>
      </c>
      <c r="C79" s="8" t="s">
        <v>14</v>
      </c>
      <c r="D79" s="6">
        <v>696</v>
      </c>
      <c r="E79" s="6"/>
      <c r="F79" s="6"/>
      <c r="G79" s="6"/>
      <c r="H79" s="6"/>
      <c r="I79" s="6"/>
      <c r="J79" s="6"/>
      <c r="K79" s="6">
        <f t="shared" si="26"/>
        <v>0</v>
      </c>
      <c r="L79" s="6">
        <f t="shared" si="27"/>
        <v>0</v>
      </c>
      <c r="M79" s="6"/>
      <c r="O79" t="str">
        <f>"01"</f>
        <v>01</v>
      </c>
      <c r="P79" s="1" t="s">
        <v>79</v>
      </c>
      <c r="Q79">
        <v>1</v>
      </c>
      <c r="R79">
        <f t="shared" si="28"/>
        <v>0</v>
      </c>
      <c r="S79">
        <f t="shared" si="29"/>
        <v>0</v>
      </c>
      <c r="T79">
        <f t="shared" si="30"/>
        <v>0</v>
      </c>
      <c r="U79">
        <f t="shared" si="31"/>
        <v>0</v>
      </c>
      <c r="V79">
        <f t="shared" si="32"/>
        <v>0</v>
      </c>
      <c r="W79">
        <f t="shared" si="33"/>
        <v>0</v>
      </c>
      <c r="X79">
        <f t="shared" si="34"/>
        <v>0</v>
      </c>
      <c r="Y79">
        <f t="shared" si="35"/>
        <v>0</v>
      </c>
      <c r="Z79">
        <f t="shared" si="36"/>
        <v>0</v>
      </c>
      <c r="AA79">
        <f t="shared" si="37"/>
        <v>0</v>
      </c>
      <c r="AB79">
        <f t="shared" si="38"/>
        <v>0</v>
      </c>
      <c r="AC79">
        <f t="shared" si="39"/>
        <v>0</v>
      </c>
      <c r="AD79">
        <f t="shared" si="40"/>
        <v>0</v>
      </c>
      <c r="AE79">
        <f t="shared" si="41"/>
        <v>0</v>
      </c>
      <c r="AF79">
        <f t="shared" si="42"/>
        <v>0</v>
      </c>
      <c r="AG79">
        <f t="shared" si="43"/>
        <v>0</v>
      </c>
      <c r="AH79">
        <f t="shared" si="44"/>
        <v>0</v>
      </c>
      <c r="AI79">
        <f t="shared" si="45"/>
        <v>0</v>
      </c>
      <c r="AJ79">
        <f t="shared" si="46"/>
        <v>0</v>
      </c>
      <c r="AK79">
        <f t="shared" si="47"/>
        <v>0</v>
      </c>
    </row>
    <row r="80" spans="1:38" ht="18" customHeight="1">
      <c r="A80" s="7" t="s">
        <v>133</v>
      </c>
      <c r="B80" s="7" t="s">
        <v>134</v>
      </c>
      <c r="C80" s="8" t="s">
        <v>14</v>
      </c>
      <c r="D80" s="6">
        <v>103</v>
      </c>
      <c r="E80" s="6"/>
      <c r="F80" s="6"/>
      <c r="G80" s="6"/>
      <c r="H80" s="6"/>
      <c r="I80" s="6"/>
      <c r="J80" s="6"/>
      <c r="K80" s="6">
        <f t="shared" si="26"/>
        <v>0</v>
      </c>
      <c r="L80" s="6">
        <f t="shared" si="27"/>
        <v>0</v>
      </c>
      <c r="M80" s="9" t="s">
        <v>132</v>
      </c>
      <c r="O80" t="str">
        <f>""</f>
        <v/>
      </c>
      <c r="P80" s="1" t="s">
        <v>79</v>
      </c>
      <c r="Q80">
        <v>1</v>
      </c>
      <c r="R80">
        <f t="shared" si="28"/>
        <v>0</v>
      </c>
      <c r="S80">
        <f t="shared" si="29"/>
        <v>0</v>
      </c>
      <c r="T80">
        <f t="shared" si="30"/>
        <v>0</v>
      </c>
      <c r="U80">
        <f t="shared" si="31"/>
        <v>0</v>
      </c>
      <c r="V80">
        <f t="shared" si="32"/>
        <v>0</v>
      </c>
      <c r="W80">
        <f t="shared" si="33"/>
        <v>0</v>
      </c>
      <c r="X80">
        <f t="shared" si="34"/>
        <v>0</v>
      </c>
      <c r="Y80">
        <f t="shared" si="35"/>
        <v>0</v>
      </c>
      <c r="Z80">
        <f t="shared" si="36"/>
        <v>0</v>
      </c>
      <c r="AA80">
        <f t="shared" si="37"/>
        <v>0</v>
      </c>
      <c r="AB80">
        <f t="shared" si="38"/>
        <v>0</v>
      </c>
      <c r="AC80">
        <f t="shared" si="39"/>
        <v>0</v>
      </c>
      <c r="AD80">
        <f t="shared" si="40"/>
        <v>0</v>
      </c>
      <c r="AE80">
        <f t="shared" si="41"/>
        <v>0</v>
      </c>
      <c r="AF80">
        <f t="shared" si="42"/>
        <v>0</v>
      </c>
      <c r="AG80">
        <f t="shared" si="43"/>
        <v>0</v>
      </c>
      <c r="AH80">
        <f t="shared" si="44"/>
        <v>0</v>
      </c>
      <c r="AI80">
        <f t="shared" si="45"/>
        <v>0</v>
      </c>
      <c r="AJ80">
        <f t="shared" si="46"/>
        <v>0</v>
      </c>
      <c r="AK80">
        <f t="shared" si="47"/>
        <v>0</v>
      </c>
    </row>
    <row r="81" spans="1:37" ht="18" customHeight="1">
      <c r="A81" s="7" t="s">
        <v>12</v>
      </c>
      <c r="B81" s="7" t="s">
        <v>13</v>
      </c>
      <c r="C81" s="8" t="s">
        <v>14</v>
      </c>
      <c r="D81" s="6">
        <v>111</v>
      </c>
      <c r="E81" s="6"/>
      <c r="F81" s="6"/>
      <c r="G81" s="6"/>
      <c r="H81" s="6"/>
      <c r="I81" s="6"/>
      <c r="J81" s="6"/>
      <c r="K81" s="6">
        <f t="shared" si="26"/>
        <v>0</v>
      </c>
      <c r="L81" s="6">
        <f t="shared" si="27"/>
        <v>0</v>
      </c>
      <c r="M81" s="9" t="s">
        <v>15</v>
      </c>
      <c r="O81" t="str">
        <f>"01"</f>
        <v>01</v>
      </c>
      <c r="P81" s="1" t="s">
        <v>79</v>
      </c>
      <c r="Q81">
        <v>1</v>
      </c>
      <c r="R81">
        <f t="shared" si="28"/>
        <v>0</v>
      </c>
      <c r="S81">
        <f t="shared" si="29"/>
        <v>0</v>
      </c>
      <c r="T81">
        <f t="shared" si="30"/>
        <v>0</v>
      </c>
      <c r="U81">
        <f t="shared" si="31"/>
        <v>0</v>
      </c>
      <c r="V81">
        <f t="shared" si="32"/>
        <v>0</v>
      </c>
      <c r="W81">
        <f t="shared" si="33"/>
        <v>0</v>
      </c>
      <c r="X81">
        <f t="shared" si="34"/>
        <v>0</v>
      </c>
      <c r="Y81">
        <f t="shared" si="35"/>
        <v>0</v>
      </c>
      <c r="Z81">
        <f t="shared" si="36"/>
        <v>0</v>
      </c>
      <c r="AA81">
        <f t="shared" si="37"/>
        <v>0</v>
      </c>
      <c r="AB81">
        <f t="shared" si="38"/>
        <v>0</v>
      </c>
      <c r="AC81">
        <f t="shared" si="39"/>
        <v>0</v>
      </c>
      <c r="AD81">
        <f t="shared" si="40"/>
        <v>0</v>
      </c>
      <c r="AE81">
        <f t="shared" si="41"/>
        <v>0</v>
      </c>
      <c r="AF81">
        <f t="shared" si="42"/>
        <v>0</v>
      </c>
      <c r="AG81">
        <f t="shared" si="43"/>
        <v>0</v>
      </c>
      <c r="AH81">
        <f t="shared" si="44"/>
        <v>0</v>
      </c>
      <c r="AI81">
        <f t="shared" si="45"/>
        <v>0</v>
      </c>
      <c r="AJ81">
        <f t="shared" si="46"/>
        <v>0</v>
      </c>
      <c r="AK81">
        <f t="shared" si="47"/>
        <v>0</v>
      </c>
    </row>
    <row r="82" spans="1:37" ht="18" customHeight="1">
      <c r="A82" s="7" t="s">
        <v>136</v>
      </c>
      <c r="B82" s="7" t="s">
        <v>137</v>
      </c>
      <c r="C82" s="8" t="s">
        <v>14</v>
      </c>
      <c r="D82" s="6">
        <v>65</v>
      </c>
      <c r="E82" s="6"/>
      <c r="F82" s="6"/>
      <c r="G82" s="6"/>
      <c r="H82" s="6"/>
      <c r="I82" s="6"/>
      <c r="J82" s="6"/>
      <c r="K82" s="6">
        <f t="shared" si="26"/>
        <v>0</v>
      </c>
      <c r="L82" s="6">
        <f t="shared" si="27"/>
        <v>0</v>
      </c>
      <c r="M82" s="9" t="s">
        <v>135</v>
      </c>
      <c r="O82" t="str">
        <f>""</f>
        <v/>
      </c>
      <c r="P82" s="1" t="s">
        <v>79</v>
      </c>
      <c r="Q82">
        <v>1</v>
      </c>
      <c r="R82">
        <f t="shared" si="28"/>
        <v>0</v>
      </c>
      <c r="S82">
        <f t="shared" si="29"/>
        <v>0</v>
      </c>
      <c r="T82">
        <f t="shared" si="30"/>
        <v>0</v>
      </c>
      <c r="U82">
        <f t="shared" si="31"/>
        <v>0</v>
      </c>
      <c r="V82">
        <f t="shared" si="32"/>
        <v>0</v>
      </c>
      <c r="W82">
        <f t="shared" si="33"/>
        <v>0</v>
      </c>
      <c r="X82">
        <f t="shared" si="34"/>
        <v>0</v>
      </c>
      <c r="Y82">
        <f t="shared" si="35"/>
        <v>0</v>
      </c>
      <c r="Z82">
        <f t="shared" si="36"/>
        <v>0</v>
      </c>
      <c r="AA82">
        <f t="shared" si="37"/>
        <v>0</v>
      </c>
      <c r="AB82">
        <f t="shared" si="38"/>
        <v>0</v>
      </c>
      <c r="AC82">
        <f t="shared" si="39"/>
        <v>0</v>
      </c>
      <c r="AD82">
        <f t="shared" si="40"/>
        <v>0</v>
      </c>
      <c r="AE82">
        <f t="shared" si="41"/>
        <v>0</v>
      </c>
      <c r="AF82">
        <f t="shared" si="42"/>
        <v>0</v>
      </c>
      <c r="AG82">
        <f t="shared" si="43"/>
        <v>0</v>
      </c>
      <c r="AH82">
        <f t="shared" si="44"/>
        <v>0</v>
      </c>
      <c r="AI82">
        <f t="shared" si="45"/>
        <v>0</v>
      </c>
      <c r="AJ82">
        <f t="shared" si="46"/>
        <v>0</v>
      </c>
      <c r="AK82">
        <f t="shared" si="47"/>
        <v>0</v>
      </c>
    </row>
    <row r="83" spans="1:37" ht="18" customHeight="1">
      <c r="A83" s="7" t="s">
        <v>139</v>
      </c>
      <c r="B83" s="7" t="s">
        <v>140</v>
      </c>
      <c r="C83" s="8" t="s">
        <v>14</v>
      </c>
      <c r="D83" s="6">
        <v>65</v>
      </c>
      <c r="E83" s="6"/>
      <c r="F83" s="6"/>
      <c r="G83" s="6"/>
      <c r="H83" s="6"/>
      <c r="I83" s="6"/>
      <c r="J83" s="6"/>
      <c r="K83" s="6">
        <f t="shared" si="26"/>
        <v>0</v>
      </c>
      <c r="L83" s="6">
        <f t="shared" si="27"/>
        <v>0</v>
      </c>
      <c r="M83" s="9" t="s">
        <v>138</v>
      </c>
      <c r="O83" t="str">
        <f>""</f>
        <v/>
      </c>
      <c r="P83" s="1" t="s">
        <v>79</v>
      </c>
      <c r="Q83">
        <v>1</v>
      </c>
      <c r="R83">
        <f t="shared" si="28"/>
        <v>0</v>
      </c>
      <c r="S83">
        <f t="shared" si="29"/>
        <v>0</v>
      </c>
      <c r="T83">
        <f t="shared" si="30"/>
        <v>0</v>
      </c>
      <c r="U83">
        <f t="shared" si="31"/>
        <v>0</v>
      </c>
      <c r="V83">
        <f t="shared" si="32"/>
        <v>0</v>
      </c>
      <c r="W83">
        <f t="shared" si="33"/>
        <v>0</v>
      </c>
      <c r="X83">
        <f t="shared" si="34"/>
        <v>0</v>
      </c>
      <c r="Y83">
        <f t="shared" si="35"/>
        <v>0</v>
      </c>
      <c r="Z83">
        <f t="shared" si="36"/>
        <v>0</v>
      </c>
      <c r="AA83">
        <f t="shared" si="37"/>
        <v>0</v>
      </c>
      <c r="AB83">
        <f t="shared" si="38"/>
        <v>0</v>
      </c>
      <c r="AC83">
        <f t="shared" si="39"/>
        <v>0</v>
      </c>
      <c r="AD83">
        <f t="shared" si="40"/>
        <v>0</v>
      </c>
      <c r="AE83">
        <f t="shared" si="41"/>
        <v>0</v>
      </c>
      <c r="AF83">
        <f t="shared" si="42"/>
        <v>0</v>
      </c>
      <c r="AG83">
        <f t="shared" si="43"/>
        <v>0</v>
      </c>
      <c r="AH83">
        <f t="shared" si="44"/>
        <v>0</v>
      </c>
      <c r="AI83">
        <f t="shared" si="45"/>
        <v>0</v>
      </c>
      <c r="AJ83">
        <f t="shared" si="46"/>
        <v>0</v>
      </c>
      <c r="AK83">
        <f t="shared" si="47"/>
        <v>0</v>
      </c>
    </row>
    <row r="84" spans="1:37" ht="18" customHeight="1">
      <c r="A84" s="7" t="s">
        <v>136</v>
      </c>
      <c r="B84" s="7" t="s">
        <v>142</v>
      </c>
      <c r="C84" s="8" t="s">
        <v>14</v>
      </c>
      <c r="D84" s="6">
        <v>51</v>
      </c>
      <c r="E84" s="6"/>
      <c r="F84" s="6"/>
      <c r="G84" s="6"/>
      <c r="H84" s="6"/>
      <c r="I84" s="6"/>
      <c r="J84" s="6"/>
      <c r="K84" s="6">
        <f t="shared" si="26"/>
        <v>0</v>
      </c>
      <c r="L84" s="6">
        <f t="shared" si="27"/>
        <v>0</v>
      </c>
      <c r="M84" s="9" t="s">
        <v>141</v>
      </c>
      <c r="O84" t="str">
        <f>""</f>
        <v/>
      </c>
      <c r="P84" s="1" t="s">
        <v>79</v>
      </c>
      <c r="Q84">
        <v>1</v>
      </c>
      <c r="R84">
        <f t="shared" si="28"/>
        <v>0</v>
      </c>
      <c r="S84">
        <f t="shared" si="29"/>
        <v>0</v>
      </c>
      <c r="T84">
        <f t="shared" si="30"/>
        <v>0</v>
      </c>
      <c r="U84">
        <f t="shared" si="31"/>
        <v>0</v>
      </c>
      <c r="V84">
        <f t="shared" si="32"/>
        <v>0</v>
      </c>
      <c r="W84">
        <f t="shared" si="33"/>
        <v>0</v>
      </c>
      <c r="X84">
        <f t="shared" si="34"/>
        <v>0</v>
      </c>
      <c r="Y84">
        <f t="shared" si="35"/>
        <v>0</v>
      </c>
      <c r="Z84">
        <f t="shared" si="36"/>
        <v>0</v>
      </c>
      <c r="AA84">
        <f t="shared" si="37"/>
        <v>0</v>
      </c>
      <c r="AB84">
        <f t="shared" si="38"/>
        <v>0</v>
      </c>
      <c r="AC84">
        <f t="shared" si="39"/>
        <v>0</v>
      </c>
      <c r="AD84">
        <f t="shared" si="40"/>
        <v>0</v>
      </c>
      <c r="AE84">
        <f t="shared" si="41"/>
        <v>0</v>
      </c>
      <c r="AF84">
        <f t="shared" si="42"/>
        <v>0</v>
      </c>
      <c r="AG84">
        <f t="shared" si="43"/>
        <v>0</v>
      </c>
      <c r="AH84">
        <f t="shared" si="44"/>
        <v>0</v>
      </c>
      <c r="AI84">
        <f t="shared" si="45"/>
        <v>0</v>
      </c>
      <c r="AJ84">
        <f t="shared" si="46"/>
        <v>0</v>
      </c>
      <c r="AK84">
        <f t="shared" si="47"/>
        <v>0</v>
      </c>
    </row>
    <row r="85" spans="1:37" ht="18" customHeight="1">
      <c r="A85" s="7" t="s">
        <v>144</v>
      </c>
      <c r="B85" s="7" t="s">
        <v>145</v>
      </c>
      <c r="C85" s="8" t="s">
        <v>14</v>
      </c>
      <c r="D85" s="6">
        <v>18</v>
      </c>
      <c r="E85" s="6"/>
      <c r="F85" s="6"/>
      <c r="G85" s="6"/>
      <c r="H85" s="6"/>
      <c r="I85" s="6"/>
      <c r="J85" s="6"/>
      <c r="K85" s="6">
        <f t="shared" si="26"/>
        <v>0</v>
      </c>
      <c r="L85" s="6">
        <f t="shared" si="27"/>
        <v>0</v>
      </c>
      <c r="M85" s="9" t="s">
        <v>143</v>
      </c>
      <c r="O85" t="str">
        <f>""</f>
        <v/>
      </c>
      <c r="P85" s="1" t="s">
        <v>79</v>
      </c>
      <c r="Q85">
        <v>1</v>
      </c>
      <c r="R85">
        <f t="shared" si="28"/>
        <v>0</v>
      </c>
      <c r="S85">
        <f t="shared" si="29"/>
        <v>0</v>
      </c>
      <c r="T85">
        <f t="shared" si="30"/>
        <v>0</v>
      </c>
      <c r="U85">
        <f t="shared" si="31"/>
        <v>0</v>
      </c>
      <c r="V85">
        <f t="shared" si="32"/>
        <v>0</v>
      </c>
      <c r="W85">
        <f t="shared" si="33"/>
        <v>0</v>
      </c>
      <c r="X85">
        <f t="shared" si="34"/>
        <v>0</v>
      </c>
      <c r="Y85">
        <f t="shared" si="35"/>
        <v>0</v>
      </c>
      <c r="Z85">
        <f t="shared" si="36"/>
        <v>0</v>
      </c>
      <c r="AA85">
        <f t="shared" si="37"/>
        <v>0</v>
      </c>
      <c r="AB85">
        <f t="shared" si="38"/>
        <v>0</v>
      </c>
      <c r="AC85">
        <f t="shared" si="39"/>
        <v>0</v>
      </c>
      <c r="AD85">
        <f t="shared" si="40"/>
        <v>0</v>
      </c>
      <c r="AE85">
        <f t="shared" si="41"/>
        <v>0</v>
      </c>
      <c r="AF85">
        <f t="shared" si="42"/>
        <v>0</v>
      </c>
      <c r="AG85">
        <f t="shared" si="43"/>
        <v>0</v>
      </c>
      <c r="AH85">
        <f t="shared" si="44"/>
        <v>0</v>
      </c>
      <c r="AI85">
        <f t="shared" si="45"/>
        <v>0</v>
      </c>
      <c r="AJ85">
        <f t="shared" si="46"/>
        <v>0</v>
      </c>
      <c r="AK85">
        <f t="shared" si="47"/>
        <v>0</v>
      </c>
    </row>
    <row r="86" spans="1:37" ht="18" customHeight="1">
      <c r="A86" s="7" t="s">
        <v>44</v>
      </c>
      <c r="B86" s="7" t="s">
        <v>45</v>
      </c>
      <c r="C86" s="8" t="s">
        <v>30</v>
      </c>
      <c r="D86" s="6">
        <v>130</v>
      </c>
      <c r="E86" s="6"/>
      <c r="F86" s="6"/>
      <c r="G86" s="6"/>
      <c r="H86" s="6"/>
      <c r="I86" s="6"/>
      <c r="J86" s="6"/>
      <c r="K86" s="6">
        <f t="shared" si="26"/>
        <v>0</v>
      </c>
      <c r="L86" s="6">
        <f t="shared" si="27"/>
        <v>0</v>
      </c>
      <c r="M86" s="6"/>
      <c r="O86" t="str">
        <f>"01"</f>
        <v>01</v>
      </c>
      <c r="P86" s="1" t="s">
        <v>79</v>
      </c>
      <c r="Q86">
        <v>1</v>
      </c>
      <c r="R86">
        <f t="shared" si="28"/>
        <v>0</v>
      </c>
      <c r="S86">
        <f t="shared" si="29"/>
        <v>0</v>
      </c>
      <c r="T86">
        <f t="shared" si="30"/>
        <v>0</v>
      </c>
      <c r="U86">
        <f t="shared" si="31"/>
        <v>0</v>
      </c>
      <c r="V86">
        <f t="shared" si="32"/>
        <v>0</v>
      </c>
      <c r="W86">
        <f t="shared" si="33"/>
        <v>0</v>
      </c>
      <c r="X86">
        <f t="shared" si="34"/>
        <v>0</v>
      </c>
      <c r="Y86">
        <f t="shared" si="35"/>
        <v>0</v>
      </c>
      <c r="Z86">
        <f t="shared" si="36"/>
        <v>0</v>
      </c>
      <c r="AA86">
        <f t="shared" si="37"/>
        <v>0</v>
      </c>
      <c r="AB86">
        <f t="shared" si="38"/>
        <v>0</v>
      </c>
      <c r="AC86">
        <f t="shared" si="39"/>
        <v>0</v>
      </c>
      <c r="AD86">
        <f t="shared" si="40"/>
        <v>0</v>
      </c>
      <c r="AE86">
        <f t="shared" si="41"/>
        <v>0</v>
      </c>
      <c r="AF86">
        <f t="shared" si="42"/>
        <v>0</v>
      </c>
      <c r="AG86">
        <f t="shared" si="43"/>
        <v>0</v>
      </c>
      <c r="AH86">
        <f t="shared" si="44"/>
        <v>0</v>
      </c>
      <c r="AI86">
        <f t="shared" si="45"/>
        <v>0</v>
      </c>
      <c r="AJ86">
        <f t="shared" si="46"/>
        <v>0</v>
      </c>
      <c r="AK86">
        <f t="shared" si="47"/>
        <v>0</v>
      </c>
    </row>
    <row r="87" spans="1:37" ht="18" customHeight="1">
      <c r="A87" s="7" t="s">
        <v>147</v>
      </c>
      <c r="B87" s="7" t="s">
        <v>148</v>
      </c>
      <c r="C87" s="8" t="s">
        <v>14</v>
      </c>
      <c r="D87" s="6">
        <v>33</v>
      </c>
      <c r="E87" s="6"/>
      <c r="F87" s="6"/>
      <c r="G87" s="6"/>
      <c r="H87" s="6"/>
      <c r="I87" s="6"/>
      <c r="J87" s="6"/>
      <c r="K87" s="6">
        <f t="shared" si="26"/>
        <v>0</v>
      </c>
      <c r="L87" s="6">
        <f t="shared" si="27"/>
        <v>0</v>
      </c>
      <c r="M87" s="9" t="s">
        <v>146</v>
      </c>
      <c r="O87" t="str">
        <f>""</f>
        <v/>
      </c>
      <c r="P87" s="1" t="s">
        <v>79</v>
      </c>
      <c r="Q87">
        <v>1</v>
      </c>
      <c r="R87">
        <f t="shared" si="28"/>
        <v>0</v>
      </c>
      <c r="S87">
        <f t="shared" si="29"/>
        <v>0</v>
      </c>
      <c r="T87">
        <f t="shared" si="30"/>
        <v>0</v>
      </c>
      <c r="U87">
        <f t="shared" si="31"/>
        <v>0</v>
      </c>
      <c r="V87">
        <f t="shared" si="32"/>
        <v>0</v>
      </c>
      <c r="W87">
        <f t="shared" si="33"/>
        <v>0</v>
      </c>
      <c r="X87">
        <f t="shared" si="34"/>
        <v>0</v>
      </c>
      <c r="Y87">
        <f t="shared" si="35"/>
        <v>0</v>
      </c>
      <c r="Z87">
        <f t="shared" si="36"/>
        <v>0</v>
      </c>
      <c r="AA87">
        <f t="shared" si="37"/>
        <v>0</v>
      </c>
      <c r="AB87">
        <f t="shared" si="38"/>
        <v>0</v>
      </c>
      <c r="AC87">
        <f t="shared" si="39"/>
        <v>0</v>
      </c>
      <c r="AD87">
        <f t="shared" si="40"/>
        <v>0</v>
      </c>
      <c r="AE87">
        <f t="shared" si="41"/>
        <v>0</v>
      </c>
      <c r="AF87">
        <f t="shared" si="42"/>
        <v>0</v>
      </c>
      <c r="AG87">
        <f t="shared" si="43"/>
        <v>0</v>
      </c>
      <c r="AH87">
        <f t="shared" si="44"/>
        <v>0</v>
      </c>
      <c r="AI87">
        <f t="shared" si="45"/>
        <v>0</v>
      </c>
      <c r="AJ87">
        <f t="shared" si="46"/>
        <v>0</v>
      </c>
      <c r="AK87">
        <f t="shared" si="47"/>
        <v>0</v>
      </c>
    </row>
    <row r="88" spans="1:37" ht="18" customHeight="1">
      <c r="A88" s="7" t="s">
        <v>42</v>
      </c>
      <c r="B88" s="7" t="s">
        <v>43</v>
      </c>
      <c r="C88" s="8" t="s">
        <v>14</v>
      </c>
      <c r="D88" s="6">
        <v>35</v>
      </c>
      <c r="E88" s="6"/>
      <c r="F88" s="6"/>
      <c r="G88" s="6"/>
      <c r="H88" s="6"/>
      <c r="I88" s="6"/>
      <c r="J88" s="6"/>
      <c r="K88" s="6">
        <f t="shared" si="26"/>
        <v>0</v>
      </c>
      <c r="L88" s="6">
        <f t="shared" si="27"/>
        <v>0</v>
      </c>
      <c r="M88" s="6"/>
      <c r="O88" t="str">
        <f>"01"</f>
        <v>01</v>
      </c>
      <c r="P88" s="1" t="s">
        <v>79</v>
      </c>
      <c r="Q88">
        <v>1</v>
      </c>
      <c r="R88">
        <f t="shared" si="28"/>
        <v>0</v>
      </c>
      <c r="S88">
        <f t="shared" si="29"/>
        <v>0</v>
      </c>
      <c r="T88">
        <f t="shared" si="30"/>
        <v>0</v>
      </c>
      <c r="U88">
        <f t="shared" si="31"/>
        <v>0</v>
      </c>
      <c r="V88">
        <f t="shared" si="32"/>
        <v>0</v>
      </c>
      <c r="W88">
        <f t="shared" si="33"/>
        <v>0</v>
      </c>
      <c r="X88">
        <f t="shared" si="34"/>
        <v>0</v>
      </c>
      <c r="Y88">
        <f t="shared" si="35"/>
        <v>0</v>
      </c>
      <c r="Z88">
        <f t="shared" si="36"/>
        <v>0</v>
      </c>
      <c r="AA88">
        <f t="shared" si="37"/>
        <v>0</v>
      </c>
      <c r="AB88">
        <f t="shared" si="38"/>
        <v>0</v>
      </c>
      <c r="AC88">
        <f t="shared" si="39"/>
        <v>0</v>
      </c>
      <c r="AD88">
        <f t="shared" si="40"/>
        <v>0</v>
      </c>
      <c r="AE88">
        <f t="shared" si="41"/>
        <v>0</v>
      </c>
      <c r="AF88">
        <f t="shared" si="42"/>
        <v>0</v>
      </c>
      <c r="AG88">
        <f t="shared" si="43"/>
        <v>0</v>
      </c>
      <c r="AH88">
        <f t="shared" si="44"/>
        <v>0</v>
      </c>
      <c r="AI88">
        <f t="shared" si="45"/>
        <v>0</v>
      </c>
      <c r="AJ88">
        <f t="shared" si="46"/>
        <v>0</v>
      </c>
      <c r="AK88">
        <f t="shared" si="47"/>
        <v>0</v>
      </c>
    </row>
    <row r="89" spans="1:37" ht="18" customHeight="1">
      <c r="A89" s="7" t="s">
        <v>150</v>
      </c>
      <c r="B89" s="7" t="s">
        <v>151</v>
      </c>
      <c r="C89" s="8" t="s">
        <v>14</v>
      </c>
      <c r="D89" s="6">
        <v>15</v>
      </c>
      <c r="E89" s="6"/>
      <c r="F89" s="6"/>
      <c r="G89" s="6"/>
      <c r="H89" s="6"/>
      <c r="I89" s="6"/>
      <c r="J89" s="6"/>
      <c r="K89" s="6">
        <f t="shared" si="26"/>
        <v>0</v>
      </c>
      <c r="L89" s="6">
        <f t="shared" si="27"/>
        <v>0</v>
      </c>
      <c r="M89" s="9" t="s">
        <v>149</v>
      </c>
      <c r="O89" t="str">
        <f>""</f>
        <v/>
      </c>
      <c r="P89" s="1" t="s">
        <v>79</v>
      </c>
      <c r="Q89">
        <v>1</v>
      </c>
      <c r="R89">
        <f t="shared" si="28"/>
        <v>0</v>
      </c>
      <c r="S89">
        <f t="shared" si="29"/>
        <v>0</v>
      </c>
      <c r="T89">
        <f t="shared" si="30"/>
        <v>0</v>
      </c>
      <c r="U89">
        <f t="shared" si="31"/>
        <v>0</v>
      </c>
      <c r="V89">
        <f t="shared" si="32"/>
        <v>0</v>
      </c>
      <c r="W89">
        <f t="shared" si="33"/>
        <v>0</v>
      </c>
      <c r="X89">
        <f t="shared" si="34"/>
        <v>0</v>
      </c>
      <c r="Y89">
        <f t="shared" si="35"/>
        <v>0</v>
      </c>
      <c r="Z89">
        <f t="shared" si="36"/>
        <v>0</v>
      </c>
      <c r="AA89">
        <f t="shared" si="37"/>
        <v>0</v>
      </c>
      <c r="AB89">
        <f t="shared" si="38"/>
        <v>0</v>
      </c>
      <c r="AC89">
        <f t="shared" si="39"/>
        <v>0</v>
      </c>
      <c r="AD89">
        <f t="shared" si="40"/>
        <v>0</v>
      </c>
      <c r="AE89">
        <f t="shared" si="41"/>
        <v>0</v>
      </c>
      <c r="AF89">
        <f t="shared" si="42"/>
        <v>0</v>
      </c>
      <c r="AG89">
        <f t="shared" si="43"/>
        <v>0</v>
      </c>
      <c r="AH89">
        <f t="shared" si="44"/>
        <v>0</v>
      </c>
      <c r="AI89">
        <f t="shared" si="45"/>
        <v>0</v>
      </c>
      <c r="AJ89">
        <f t="shared" si="46"/>
        <v>0</v>
      </c>
      <c r="AK89">
        <f t="shared" si="47"/>
        <v>0</v>
      </c>
    </row>
    <row r="90" spans="1:37" ht="18" customHeight="1">
      <c r="A90" s="7" t="s">
        <v>153</v>
      </c>
      <c r="B90" s="7" t="s">
        <v>154</v>
      </c>
      <c r="C90" s="8" t="s">
        <v>11</v>
      </c>
      <c r="D90" s="6">
        <v>31</v>
      </c>
      <c r="E90" s="6"/>
      <c r="F90" s="6"/>
      <c r="G90" s="6"/>
      <c r="H90" s="6"/>
      <c r="I90" s="6"/>
      <c r="J90" s="6"/>
      <c r="K90" s="6">
        <f t="shared" si="26"/>
        <v>0</v>
      </c>
      <c r="L90" s="6">
        <f t="shared" si="27"/>
        <v>0</v>
      </c>
      <c r="M90" s="9" t="s">
        <v>152</v>
      </c>
      <c r="O90" t="str">
        <f>""</f>
        <v/>
      </c>
      <c r="P90" s="1" t="s">
        <v>79</v>
      </c>
      <c r="Q90">
        <v>1</v>
      </c>
      <c r="R90">
        <f t="shared" si="28"/>
        <v>0</v>
      </c>
      <c r="S90">
        <f t="shared" si="29"/>
        <v>0</v>
      </c>
      <c r="T90">
        <f t="shared" si="30"/>
        <v>0</v>
      </c>
      <c r="U90">
        <f t="shared" si="31"/>
        <v>0</v>
      </c>
      <c r="V90">
        <f t="shared" si="32"/>
        <v>0</v>
      </c>
      <c r="W90">
        <f t="shared" si="33"/>
        <v>0</v>
      </c>
      <c r="X90">
        <f t="shared" si="34"/>
        <v>0</v>
      </c>
      <c r="Y90">
        <f t="shared" si="35"/>
        <v>0</v>
      </c>
      <c r="Z90">
        <f t="shared" si="36"/>
        <v>0</v>
      </c>
      <c r="AA90">
        <f t="shared" si="37"/>
        <v>0</v>
      </c>
      <c r="AB90">
        <f t="shared" si="38"/>
        <v>0</v>
      </c>
      <c r="AC90">
        <f t="shared" si="39"/>
        <v>0</v>
      </c>
      <c r="AD90">
        <f t="shared" si="40"/>
        <v>0</v>
      </c>
      <c r="AE90">
        <f t="shared" si="41"/>
        <v>0</v>
      </c>
      <c r="AF90">
        <f t="shared" si="42"/>
        <v>0</v>
      </c>
      <c r="AG90">
        <f t="shared" si="43"/>
        <v>0</v>
      </c>
      <c r="AH90">
        <f t="shared" si="44"/>
        <v>0</v>
      </c>
      <c r="AI90">
        <f t="shared" si="45"/>
        <v>0</v>
      </c>
      <c r="AJ90">
        <f t="shared" si="46"/>
        <v>0</v>
      </c>
      <c r="AK90">
        <f t="shared" si="47"/>
        <v>0</v>
      </c>
    </row>
    <row r="91" spans="1:37" ht="18" customHeight="1">
      <c r="A91" s="7" t="s">
        <v>58</v>
      </c>
      <c r="B91" s="7" t="s">
        <v>59</v>
      </c>
      <c r="C91" s="8" t="s">
        <v>14</v>
      </c>
      <c r="D91" s="6">
        <v>9</v>
      </c>
      <c r="E91" s="6"/>
      <c r="F91" s="6"/>
      <c r="G91" s="6"/>
      <c r="H91" s="6"/>
      <c r="I91" s="6"/>
      <c r="J91" s="6"/>
      <c r="K91" s="6">
        <f t="shared" si="26"/>
        <v>0</v>
      </c>
      <c r="L91" s="6">
        <f t="shared" si="27"/>
        <v>0</v>
      </c>
      <c r="M91" s="6"/>
      <c r="O91" t="str">
        <f>"01"</f>
        <v>01</v>
      </c>
      <c r="P91" s="1" t="s">
        <v>79</v>
      </c>
      <c r="Q91">
        <v>1</v>
      </c>
      <c r="R91">
        <f t="shared" si="28"/>
        <v>0</v>
      </c>
      <c r="S91">
        <f t="shared" si="29"/>
        <v>0</v>
      </c>
      <c r="T91">
        <f t="shared" si="30"/>
        <v>0</v>
      </c>
      <c r="U91">
        <f t="shared" si="31"/>
        <v>0</v>
      </c>
      <c r="V91">
        <f t="shared" si="32"/>
        <v>0</v>
      </c>
      <c r="W91">
        <f t="shared" si="33"/>
        <v>0</v>
      </c>
      <c r="X91">
        <f t="shared" si="34"/>
        <v>0</v>
      </c>
      <c r="Y91">
        <f t="shared" si="35"/>
        <v>0</v>
      </c>
      <c r="Z91">
        <f t="shared" si="36"/>
        <v>0</v>
      </c>
      <c r="AA91">
        <f t="shared" si="37"/>
        <v>0</v>
      </c>
      <c r="AB91">
        <f t="shared" si="38"/>
        <v>0</v>
      </c>
      <c r="AC91">
        <f t="shared" si="39"/>
        <v>0</v>
      </c>
      <c r="AD91">
        <f t="shared" si="40"/>
        <v>0</v>
      </c>
      <c r="AE91">
        <f t="shared" si="41"/>
        <v>0</v>
      </c>
      <c r="AF91">
        <f t="shared" si="42"/>
        <v>0</v>
      </c>
      <c r="AG91">
        <f t="shared" si="43"/>
        <v>0</v>
      </c>
      <c r="AH91">
        <f t="shared" si="44"/>
        <v>0</v>
      </c>
      <c r="AI91">
        <f t="shared" si="45"/>
        <v>0</v>
      </c>
      <c r="AJ91">
        <f t="shared" si="46"/>
        <v>0</v>
      </c>
      <c r="AK91">
        <f t="shared" si="47"/>
        <v>0</v>
      </c>
    </row>
    <row r="92" spans="1:37" ht="18" customHeight="1">
      <c r="A92" s="7" t="s">
        <v>20</v>
      </c>
      <c r="B92" s="7" t="s">
        <v>21</v>
      </c>
      <c r="C92" s="8" t="s">
        <v>14</v>
      </c>
      <c r="D92" s="6">
        <v>8</v>
      </c>
      <c r="E92" s="6"/>
      <c r="F92" s="6"/>
      <c r="G92" s="6"/>
      <c r="H92" s="6"/>
      <c r="I92" s="6"/>
      <c r="J92" s="6"/>
      <c r="K92" s="6">
        <f t="shared" si="26"/>
        <v>0</v>
      </c>
      <c r="L92" s="6">
        <f t="shared" si="27"/>
        <v>0</v>
      </c>
      <c r="M92" s="9" t="s">
        <v>22</v>
      </c>
      <c r="O92" t="str">
        <f>"01"</f>
        <v>01</v>
      </c>
      <c r="P92" s="1" t="s">
        <v>79</v>
      </c>
      <c r="Q92">
        <v>1</v>
      </c>
      <c r="R92">
        <f t="shared" si="28"/>
        <v>0</v>
      </c>
      <c r="S92">
        <f t="shared" si="29"/>
        <v>0</v>
      </c>
      <c r="T92">
        <f t="shared" si="30"/>
        <v>0</v>
      </c>
      <c r="U92">
        <f t="shared" si="31"/>
        <v>0</v>
      </c>
      <c r="V92">
        <f t="shared" si="32"/>
        <v>0</v>
      </c>
      <c r="W92">
        <f t="shared" si="33"/>
        <v>0</v>
      </c>
      <c r="X92">
        <f t="shared" si="34"/>
        <v>0</v>
      </c>
      <c r="Y92">
        <f t="shared" si="35"/>
        <v>0</v>
      </c>
      <c r="Z92">
        <f t="shared" si="36"/>
        <v>0</v>
      </c>
      <c r="AA92">
        <f t="shared" si="37"/>
        <v>0</v>
      </c>
      <c r="AB92">
        <f t="shared" si="38"/>
        <v>0</v>
      </c>
      <c r="AC92">
        <f t="shared" si="39"/>
        <v>0</v>
      </c>
      <c r="AD92">
        <f t="shared" si="40"/>
        <v>0</v>
      </c>
      <c r="AE92">
        <f t="shared" si="41"/>
        <v>0</v>
      </c>
      <c r="AF92">
        <f t="shared" si="42"/>
        <v>0</v>
      </c>
      <c r="AG92">
        <f t="shared" si="43"/>
        <v>0</v>
      </c>
      <c r="AH92">
        <f t="shared" si="44"/>
        <v>0</v>
      </c>
      <c r="AI92">
        <f t="shared" si="45"/>
        <v>0</v>
      </c>
      <c r="AJ92">
        <f t="shared" si="46"/>
        <v>0</v>
      </c>
      <c r="AK92">
        <f t="shared" si="47"/>
        <v>0</v>
      </c>
    </row>
    <row r="93" spans="1:37" ht="18" customHeight="1">
      <c r="A93" s="7" t="s">
        <v>156</v>
      </c>
      <c r="B93" s="7" t="s">
        <v>157</v>
      </c>
      <c r="C93" s="8" t="s">
        <v>11</v>
      </c>
      <c r="D93" s="6">
        <v>63</v>
      </c>
      <c r="E93" s="6"/>
      <c r="F93" s="6"/>
      <c r="G93" s="6"/>
      <c r="H93" s="6"/>
      <c r="I93" s="6"/>
      <c r="J93" s="6"/>
      <c r="K93" s="6">
        <f t="shared" si="26"/>
        <v>0</v>
      </c>
      <c r="L93" s="6">
        <f t="shared" si="27"/>
        <v>0</v>
      </c>
      <c r="M93" s="9" t="s">
        <v>155</v>
      </c>
      <c r="O93" t="str">
        <f>""</f>
        <v/>
      </c>
      <c r="P93" s="1" t="s">
        <v>79</v>
      </c>
      <c r="Q93">
        <v>1</v>
      </c>
      <c r="R93">
        <f t="shared" si="28"/>
        <v>0</v>
      </c>
      <c r="S93">
        <f t="shared" si="29"/>
        <v>0</v>
      </c>
      <c r="T93">
        <f t="shared" si="30"/>
        <v>0</v>
      </c>
      <c r="U93">
        <f t="shared" si="31"/>
        <v>0</v>
      </c>
      <c r="V93">
        <f t="shared" si="32"/>
        <v>0</v>
      </c>
      <c r="W93">
        <f t="shared" si="33"/>
        <v>0</v>
      </c>
      <c r="X93">
        <f t="shared" si="34"/>
        <v>0</v>
      </c>
      <c r="Y93">
        <f t="shared" si="35"/>
        <v>0</v>
      </c>
      <c r="Z93">
        <f t="shared" si="36"/>
        <v>0</v>
      </c>
      <c r="AA93">
        <f t="shared" si="37"/>
        <v>0</v>
      </c>
      <c r="AB93">
        <f t="shared" si="38"/>
        <v>0</v>
      </c>
      <c r="AC93">
        <f t="shared" si="39"/>
        <v>0</v>
      </c>
      <c r="AD93">
        <f t="shared" si="40"/>
        <v>0</v>
      </c>
      <c r="AE93">
        <f t="shared" si="41"/>
        <v>0</v>
      </c>
      <c r="AF93">
        <f t="shared" si="42"/>
        <v>0</v>
      </c>
      <c r="AG93">
        <f t="shared" si="43"/>
        <v>0</v>
      </c>
      <c r="AH93">
        <f t="shared" si="44"/>
        <v>0</v>
      </c>
      <c r="AI93">
        <f t="shared" si="45"/>
        <v>0</v>
      </c>
      <c r="AJ93">
        <f t="shared" si="46"/>
        <v>0</v>
      </c>
      <c r="AK93">
        <f t="shared" si="47"/>
        <v>0</v>
      </c>
    </row>
    <row r="94" spans="1:37" ht="18" customHeight="1">
      <c r="A94" s="7" t="s">
        <v>156</v>
      </c>
      <c r="B94" s="7" t="s">
        <v>159</v>
      </c>
      <c r="C94" s="8" t="s">
        <v>11</v>
      </c>
      <c r="D94" s="6">
        <v>7</v>
      </c>
      <c r="E94" s="6"/>
      <c r="F94" s="6"/>
      <c r="G94" s="6"/>
      <c r="H94" s="6"/>
      <c r="I94" s="6"/>
      <c r="J94" s="6"/>
      <c r="K94" s="6">
        <f t="shared" si="26"/>
        <v>0</v>
      </c>
      <c r="L94" s="6">
        <f t="shared" si="27"/>
        <v>0</v>
      </c>
      <c r="M94" s="9" t="s">
        <v>158</v>
      </c>
      <c r="O94" t="str">
        <f>""</f>
        <v/>
      </c>
      <c r="P94" s="1" t="s">
        <v>79</v>
      </c>
      <c r="Q94">
        <v>1</v>
      </c>
      <c r="R94">
        <f t="shared" si="28"/>
        <v>0</v>
      </c>
      <c r="S94">
        <f t="shared" si="29"/>
        <v>0</v>
      </c>
      <c r="T94">
        <f t="shared" si="30"/>
        <v>0</v>
      </c>
      <c r="U94">
        <f t="shared" si="31"/>
        <v>0</v>
      </c>
      <c r="V94">
        <f t="shared" si="32"/>
        <v>0</v>
      </c>
      <c r="W94">
        <f t="shared" si="33"/>
        <v>0</v>
      </c>
      <c r="X94">
        <f t="shared" si="34"/>
        <v>0</v>
      </c>
      <c r="Y94">
        <f t="shared" si="35"/>
        <v>0</v>
      </c>
      <c r="Z94">
        <f t="shared" si="36"/>
        <v>0</v>
      </c>
      <c r="AA94">
        <f t="shared" si="37"/>
        <v>0</v>
      </c>
      <c r="AB94">
        <f t="shared" si="38"/>
        <v>0</v>
      </c>
      <c r="AC94">
        <f t="shared" si="39"/>
        <v>0</v>
      </c>
      <c r="AD94">
        <f t="shared" si="40"/>
        <v>0</v>
      </c>
      <c r="AE94">
        <f t="shared" si="41"/>
        <v>0</v>
      </c>
      <c r="AF94">
        <f t="shared" si="42"/>
        <v>0</v>
      </c>
      <c r="AG94">
        <f t="shared" si="43"/>
        <v>0</v>
      </c>
      <c r="AH94">
        <f t="shared" si="44"/>
        <v>0</v>
      </c>
      <c r="AI94">
        <f t="shared" si="45"/>
        <v>0</v>
      </c>
      <c r="AJ94">
        <f t="shared" si="46"/>
        <v>0</v>
      </c>
      <c r="AK94">
        <f t="shared" si="47"/>
        <v>0</v>
      </c>
    </row>
    <row r="95" spans="1:37" ht="18" customHeight="1">
      <c r="A95" s="7" t="s">
        <v>161</v>
      </c>
      <c r="B95" s="7" t="s">
        <v>162</v>
      </c>
      <c r="C95" s="8" t="s">
        <v>14</v>
      </c>
      <c r="D95" s="6">
        <v>43</v>
      </c>
      <c r="E95" s="6"/>
      <c r="F95" s="6"/>
      <c r="G95" s="6"/>
      <c r="H95" s="6"/>
      <c r="I95" s="6"/>
      <c r="J95" s="6"/>
      <c r="K95" s="6">
        <f t="shared" si="26"/>
        <v>0</v>
      </c>
      <c r="L95" s="6">
        <f t="shared" si="27"/>
        <v>0</v>
      </c>
      <c r="M95" s="9" t="s">
        <v>160</v>
      </c>
      <c r="O95" t="str">
        <f>""</f>
        <v/>
      </c>
      <c r="P95" s="1" t="s">
        <v>79</v>
      </c>
      <c r="Q95">
        <v>1</v>
      </c>
      <c r="R95">
        <f t="shared" si="28"/>
        <v>0</v>
      </c>
      <c r="S95">
        <f t="shared" si="29"/>
        <v>0</v>
      </c>
      <c r="T95">
        <f t="shared" si="30"/>
        <v>0</v>
      </c>
      <c r="U95">
        <f t="shared" si="31"/>
        <v>0</v>
      </c>
      <c r="V95">
        <f t="shared" si="32"/>
        <v>0</v>
      </c>
      <c r="W95">
        <f t="shared" si="33"/>
        <v>0</v>
      </c>
      <c r="X95">
        <f t="shared" si="34"/>
        <v>0</v>
      </c>
      <c r="Y95">
        <f t="shared" si="35"/>
        <v>0</v>
      </c>
      <c r="Z95">
        <f t="shared" si="36"/>
        <v>0</v>
      </c>
      <c r="AA95">
        <f t="shared" si="37"/>
        <v>0</v>
      </c>
      <c r="AB95">
        <f t="shared" si="38"/>
        <v>0</v>
      </c>
      <c r="AC95">
        <f t="shared" si="39"/>
        <v>0</v>
      </c>
      <c r="AD95">
        <f t="shared" si="40"/>
        <v>0</v>
      </c>
      <c r="AE95">
        <f t="shared" si="41"/>
        <v>0</v>
      </c>
      <c r="AF95">
        <f t="shared" si="42"/>
        <v>0</v>
      </c>
      <c r="AG95">
        <f t="shared" si="43"/>
        <v>0</v>
      </c>
      <c r="AH95">
        <f t="shared" si="44"/>
        <v>0</v>
      </c>
      <c r="AI95">
        <f t="shared" si="45"/>
        <v>0</v>
      </c>
      <c r="AJ95">
        <f t="shared" si="46"/>
        <v>0</v>
      </c>
      <c r="AK95">
        <f t="shared" si="47"/>
        <v>0</v>
      </c>
    </row>
    <row r="96" spans="1:37" ht="18" customHeight="1">
      <c r="A96" s="7" t="s">
        <v>164</v>
      </c>
      <c r="B96" s="7" t="s">
        <v>165</v>
      </c>
      <c r="C96" s="8" t="s">
        <v>11</v>
      </c>
      <c r="D96" s="6">
        <v>5</v>
      </c>
      <c r="E96" s="6"/>
      <c r="F96" s="6"/>
      <c r="G96" s="6"/>
      <c r="H96" s="6"/>
      <c r="I96" s="6"/>
      <c r="J96" s="6"/>
      <c r="K96" s="6">
        <f t="shared" si="26"/>
        <v>0</v>
      </c>
      <c r="L96" s="6">
        <f t="shared" si="27"/>
        <v>0</v>
      </c>
      <c r="M96" s="9" t="s">
        <v>163</v>
      </c>
      <c r="O96" t="str">
        <f>""</f>
        <v/>
      </c>
      <c r="P96" s="1" t="s">
        <v>79</v>
      </c>
      <c r="Q96">
        <v>1</v>
      </c>
      <c r="R96">
        <f t="shared" si="28"/>
        <v>0</v>
      </c>
      <c r="S96">
        <f t="shared" si="29"/>
        <v>0</v>
      </c>
      <c r="T96">
        <f t="shared" si="30"/>
        <v>0</v>
      </c>
      <c r="U96">
        <f t="shared" si="31"/>
        <v>0</v>
      </c>
      <c r="V96">
        <f t="shared" si="32"/>
        <v>0</v>
      </c>
      <c r="W96">
        <f t="shared" si="33"/>
        <v>0</v>
      </c>
      <c r="X96">
        <f t="shared" si="34"/>
        <v>0</v>
      </c>
      <c r="Y96">
        <f t="shared" si="35"/>
        <v>0</v>
      </c>
      <c r="Z96">
        <f t="shared" si="36"/>
        <v>0</v>
      </c>
      <c r="AA96">
        <f t="shared" si="37"/>
        <v>0</v>
      </c>
      <c r="AB96">
        <f t="shared" si="38"/>
        <v>0</v>
      </c>
      <c r="AC96">
        <f t="shared" si="39"/>
        <v>0</v>
      </c>
      <c r="AD96">
        <f t="shared" si="40"/>
        <v>0</v>
      </c>
      <c r="AE96">
        <f t="shared" si="41"/>
        <v>0</v>
      </c>
      <c r="AF96">
        <f t="shared" si="42"/>
        <v>0</v>
      </c>
      <c r="AG96">
        <f t="shared" si="43"/>
        <v>0</v>
      </c>
      <c r="AH96">
        <f t="shared" si="44"/>
        <v>0</v>
      </c>
      <c r="AI96">
        <f t="shared" si="45"/>
        <v>0</v>
      </c>
      <c r="AJ96">
        <f t="shared" si="46"/>
        <v>0</v>
      </c>
      <c r="AK96">
        <f t="shared" si="47"/>
        <v>0</v>
      </c>
    </row>
    <row r="97" spans="1:38" ht="18" customHeight="1">
      <c r="A97" s="7" t="s">
        <v>39</v>
      </c>
      <c r="B97" s="7" t="s">
        <v>40</v>
      </c>
      <c r="C97" s="8" t="s">
        <v>14</v>
      </c>
      <c r="D97" s="6">
        <v>14.3</v>
      </c>
      <c r="E97" s="6"/>
      <c r="F97" s="6"/>
      <c r="G97" s="6"/>
      <c r="H97" s="6"/>
      <c r="I97" s="6"/>
      <c r="J97" s="6"/>
      <c r="K97" s="6">
        <f t="shared" si="26"/>
        <v>0</v>
      </c>
      <c r="L97" s="6">
        <f t="shared" si="27"/>
        <v>0</v>
      </c>
      <c r="M97" s="9" t="s">
        <v>41</v>
      </c>
      <c r="O97" t="str">
        <f>"01"</f>
        <v>01</v>
      </c>
      <c r="P97" s="1" t="s">
        <v>79</v>
      </c>
      <c r="Q97">
        <v>1</v>
      </c>
      <c r="R97">
        <f t="shared" si="28"/>
        <v>0</v>
      </c>
      <c r="S97">
        <f t="shared" si="29"/>
        <v>0</v>
      </c>
      <c r="T97">
        <f t="shared" si="30"/>
        <v>0</v>
      </c>
      <c r="U97">
        <f t="shared" si="31"/>
        <v>0</v>
      </c>
      <c r="V97">
        <f t="shared" si="32"/>
        <v>0</v>
      </c>
      <c r="W97">
        <f t="shared" si="33"/>
        <v>0</v>
      </c>
      <c r="X97">
        <f t="shared" si="34"/>
        <v>0</v>
      </c>
      <c r="Y97">
        <f t="shared" si="35"/>
        <v>0</v>
      </c>
      <c r="Z97">
        <f t="shared" si="36"/>
        <v>0</v>
      </c>
      <c r="AA97">
        <f t="shared" si="37"/>
        <v>0</v>
      </c>
      <c r="AB97">
        <f t="shared" si="38"/>
        <v>0</v>
      </c>
      <c r="AC97">
        <f t="shared" si="39"/>
        <v>0</v>
      </c>
      <c r="AD97">
        <f t="shared" si="40"/>
        <v>0</v>
      </c>
      <c r="AE97">
        <f t="shared" si="41"/>
        <v>0</v>
      </c>
      <c r="AF97">
        <f t="shared" si="42"/>
        <v>0</v>
      </c>
      <c r="AG97">
        <f t="shared" si="43"/>
        <v>0</v>
      </c>
      <c r="AH97">
        <f t="shared" si="44"/>
        <v>0</v>
      </c>
      <c r="AI97">
        <f t="shared" si="45"/>
        <v>0</v>
      </c>
      <c r="AJ97">
        <f t="shared" si="46"/>
        <v>0</v>
      </c>
      <c r="AK97">
        <f t="shared" si="47"/>
        <v>0</v>
      </c>
    </row>
    <row r="98" spans="1:38" ht="18" customHeight="1">
      <c r="A98" s="7" t="s">
        <v>167</v>
      </c>
      <c r="B98" s="10"/>
      <c r="C98" s="8" t="s">
        <v>14</v>
      </c>
      <c r="D98" s="6">
        <v>14.3</v>
      </c>
      <c r="E98" s="6"/>
      <c r="F98" s="6"/>
      <c r="G98" s="6"/>
      <c r="H98" s="6"/>
      <c r="I98" s="6"/>
      <c r="J98" s="6"/>
      <c r="K98" s="6">
        <f t="shared" si="26"/>
        <v>0</v>
      </c>
      <c r="L98" s="6">
        <f t="shared" si="27"/>
        <v>0</v>
      </c>
      <c r="M98" s="9" t="s">
        <v>166</v>
      </c>
      <c r="O98" t="str">
        <f>""</f>
        <v/>
      </c>
      <c r="P98" s="1" t="s">
        <v>79</v>
      </c>
      <c r="Q98">
        <v>1</v>
      </c>
      <c r="R98">
        <f t="shared" si="28"/>
        <v>0</v>
      </c>
      <c r="S98">
        <f t="shared" si="29"/>
        <v>0</v>
      </c>
      <c r="T98">
        <f t="shared" si="30"/>
        <v>0</v>
      </c>
      <c r="U98">
        <f t="shared" si="31"/>
        <v>0</v>
      </c>
      <c r="V98">
        <f t="shared" si="32"/>
        <v>0</v>
      </c>
      <c r="W98">
        <f t="shared" si="33"/>
        <v>0</v>
      </c>
      <c r="X98">
        <f t="shared" si="34"/>
        <v>0</v>
      </c>
      <c r="Y98">
        <f t="shared" si="35"/>
        <v>0</v>
      </c>
      <c r="Z98">
        <f t="shared" si="36"/>
        <v>0</v>
      </c>
      <c r="AA98">
        <f t="shared" si="37"/>
        <v>0</v>
      </c>
      <c r="AB98">
        <f t="shared" si="38"/>
        <v>0</v>
      </c>
      <c r="AC98">
        <f t="shared" si="39"/>
        <v>0</v>
      </c>
      <c r="AD98">
        <f t="shared" si="40"/>
        <v>0</v>
      </c>
      <c r="AE98">
        <f t="shared" si="41"/>
        <v>0</v>
      </c>
      <c r="AF98">
        <f t="shared" si="42"/>
        <v>0</v>
      </c>
      <c r="AG98">
        <f t="shared" si="43"/>
        <v>0</v>
      </c>
      <c r="AH98">
        <f t="shared" si="44"/>
        <v>0</v>
      </c>
      <c r="AI98">
        <f t="shared" si="45"/>
        <v>0</v>
      </c>
      <c r="AJ98">
        <f t="shared" si="46"/>
        <v>0</v>
      </c>
      <c r="AK98">
        <f t="shared" si="47"/>
        <v>0</v>
      </c>
    </row>
    <row r="99" spans="1:38" ht="18" customHeight="1">
      <c r="A99" s="10"/>
      <c r="B99" s="10"/>
      <c r="C99" s="11"/>
      <c r="D99" s="6"/>
      <c r="E99" s="6"/>
      <c r="F99" s="6"/>
      <c r="G99" s="6"/>
      <c r="H99" s="6"/>
      <c r="I99" s="6"/>
      <c r="J99" s="6"/>
      <c r="K99" s="6"/>
      <c r="L99" s="6"/>
      <c r="M99" s="6"/>
    </row>
    <row r="100" spans="1:38" ht="18" customHeight="1">
      <c r="A100" s="12" t="s">
        <v>80</v>
      </c>
      <c r="B100" s="13"/>
      <c r="C100" s="14"/>
      <c r="D100" s="15"/>
      <c r="E100" s="15"/>
      <c r="F100" s="15">
        <f>ROUNDDOWN(SUMIF(Q78:Q98, "1", F78:F98), 0)</f>
        <v>0</v>
      </c>
      <c r="G100" s="15"/>
      <c r="H100" s="15">
        <f>ROUNDDOWN(SUMIF(Q78:Q98, "1", H78:H98), 0)</f>
        <v>0</v>
      </c>
      <c r="I100" s="15"/>
      <c r="J100" s="15">
        <f>ROUNDDOWN(SUMIF(Q78:Q98, "1", J78:J98), 0)</f>
        <v>0</v>
      </c>
      <c r="K100" s="15"/>
      <c r="L100" s="15">
        <f>F100+H100+J100</f>
        <v>0</v>
      </c>
      <c r="M100" s="15"/>
      <c r="R100">
        <f t="shared" ref="R100:AL100" si="48">SUM(R78:R98)</f>
        <v>0</v>
      </c>
      <c r="S100">
        <f t="shared" si="48"/>
        <v>0</v>
      </c>
      <c r="T100">
        <f t="shared" si="48"/>
        <v>0</v>
      </c>
      <c r="U100">
        <f t="shared" si="48"/>
        <v>0</v>
      </c>
      <c r="V100">
        <f t="shared" si="48"/>
        <v>0</v>
      </c>
      <c r="W100">
        <f t="shared" si="48"/>
        <v>0</v>
      </c>
      <c r="X100">
        <f t="shared" si="48"/>
        <v>0</v>
      </c>
      <c r="Y100">
        <f t="shared" si="48"/>
        <v>0</v>
      </c>
      <c r="Z100">
        <f t="shared" si="48"/>
        <v>0</v>
      </c>
      <c r="AA100">
        <f t="shared" si="48"/>
        <v>0</v>
      </c>
      <c r="AB100">
        <f t="shared" si="48"/>
        <v>0</v>
      </c>
      <c r="AC100">
        <f t="shared" si="48"/>
        <v>0</v>
      </c>
      <c r="AD100">
        <f t="shared" si="48"/>
        <v>0</v>
      </c>
      <c r="AE100">
        <f t="shared" si="48"/>
        <v>0</v>
      </c>
      <c r="AF100">
        <f t="shared" si="48"/>
        <v>0</v>
      </c>
      <c r="AG100">
        <f t="shared" si="48"/>
        <v>0</v>
      </c>
      <c r="AH100">
        <f t="shared" si="48"/>
        <v>0</v>
      </c>
      <c r="AI100">
        <f t="shared" si="48"/>
        <v>0</v>
      </c>
      <c r="AJ100">
        <f t="shared" si="48"/>
        <v>0</v>
      </c>
      <c r="AK100">
        <f t="shared" si="48"/>
        <v>0</v>
      </c>
      <c r="AL100">
        <f t="shared" si="48"/>
        <v>0</v>
      </c>
    </row>
    <row r="101" spans="1:38" ht="18" customHeight="1">
      <c r="A101" s="49" t="s">
        <v>274</v>
      </c>
      <c r="B101" s="50"/>
      <c r="C101" s="50"/>
      <c r="D101" s="50"/>
      <c r="E101" s="50"/>
      <c r="F101" s="50"/>
      <c r="G101" s="50"/>
      <c r="H101" s="50"/>
      <c r="I101" s="50"/>
      <c r="J101" s="50"/>
      <c r="K101" s="50"/>
      <c r="L101" s="50"/>
      <c r="M101" s="50"/>
    </row>
    <row r="102" spans="1:38" ht="18" customHeight="1">
      <c r="A102" s="7" t="s">
        <v>97</v>
      </c>
      <c r="B102" s="7" t="s">
        <v>169</v>
      </c>
      <c r="C102" s="8" t="s">
        <v>14</v>
      </c>
      <c r="D102" s="6">
        <v>33</v>
      </c>
      <c r="E102" s="6"/>
      <c r="F102" s="6"/>
      <c r="G102" s="6"/>
      <c r="H102" s="6"/>
      <c r="I102" s="6"/>
      <c r="J102" s="6"/>
      <c r="K102" s="6">
        <f t="shared" ref="K102:L108" si="49">E102+G102+I102</f>
        <v>0</v>
      </c>
      <c r="L102" s="6">
        <f t="shared" si="49"/>
        <v>0</v>
      </c>
      <c r="M102" s="9" t="s">
        <v>168</v>
      </c>
      <c r="O102" t="str">
        <f>""</f>
        <v/>
      </c>
      <c r="P102" s="1" t="s">
        <v>79</v>
      </c>
      <c r="Q102">
        <v>1</v>
      </c>
      <c r="R102">
        <f t="shared" ref="R102:R108" si="50">IF(P102="기계경비", J102, 0)</f>
        <v>0</v>
      </c>
      <c r="S102">
        <f t="shared" ref="S102:S108" si="51">IF(P102="운반비", J102, 0)</f>
        <v>0</v>
      </c>
      <c r="T102">
        <f t="shared" ref="T102:T108" si="52">IF(P102="작업부산물", F102, 0)</f>
        <v>0</v>
      </c>
      <c r="U102">
        <f t="shared" ref="U102:U108" si="53">IF(P102="관급", F102, 0)</f>
        <v>0</v>
      </c>
      <c r="V102">
        <f t="shared" ref="V102:V108" si="54">IF(P102="외주비", J102, 0)</f>
        <v>0</v>
      </c>
      <c r="W102">
        <f t="shared" ref="W102:W108" si="55">IF(P102="장비비", J102, 0)</f>
        <v>0</v>
      </c>
      <c r="X102">
        <f t="shared" ref="X102:X108" si="56">IF(P102="폐기물처리비", J102, 0)</f>
        <v>0</v>
      </c>
      <c r="Y102">
        <f t="shared" ref="Y102:Y108" si="57">IF(P102="가설비", J102, 0)</f>
        <v>0</v>
      </c>
      <c r="Z102">
        <f t="shared" ref="Z102:Z108" si="58">IF(P102="잡비제외분", F102, 0)</f>
        <v>0</v>
      </c>
      <c r="AA102">
        <f t="shared" ref="AA102:AA108" si="59">IF(P102="사급자재대", L102, 0)</f>
        <v>0</v>
      </c>
      <c r="AB102">
        <f t="shared" ref="AB102:AB108" si="60">IF(P102="관급자재대", L102, 0)</f>
        <v>0</v>
      </c>
      <c r="AC102">
        <f t="shared" ref="AC102:AC108" si="61">IF(P102="사용자항목1", L102, 0)</f>
        <v>0</v>
      </c>
      <c r="AD102">
        <f t="shared" ref="AD102:AD108" si="62">IF(P102="사용자항목2", L102, 0)</f>
        <v>0</v>
      </c>
      <c r="AE102">
        <f t="shared" ref="AE102:AE108" si="63">IF(P102="사용자항목3", L102, 0)</f>
        <v>0</v>
      </c>
      <c r="AF102">
        <f t="shared" ref="AF102:AF108" si="64">IF(P102="사용자항목4", L102, 0)</f>
        <v>0</v>
      </c>
      <c r="AG102">
        <f t="shared" ref="AG102:AG108" si="65">IF(P102="사용자항목5", L102, 0)</f>
        <v>0</v>
      </c>
      <c r="AH102">
        <f t="shared" ref="AH102:AH108" si="66">IF(P102="사용자항목6", L102, 0)</f>
        <v>0</v>
      </c>
      <c r="AI102">
        <f t="shared" ref="AI102:AI108" si="67">IF(P102="사용자항목7", L102, 0)</f>
        <v>0</v>
      </c>
      <c r="AJ102">
        <f t="shared" ref="AJ102:AJ108" si="68">IF(P102="사용자항목8", L102, 0)</f>
        <v>0</v>
      </c>
      <c r="AK102">
        <f t="shared" ref="AK102:AK108" si="69">IF(P102="사용자항목9", L102, 0)</f>
        <v>0</v>
      </c>
    </row>
    <row r="103" spans="1:38" ht="18" customHeight="1">
      <c r="A103" s="7" t="s">
        <v>171</v>
      </c>
      <c r="B103" s="7" t="s">
        <v>172</v>
      </c>
      <c r="C103" s="8" t="s">
        <v>11</v>
      </c>
      <c r="D103" s="6">
        <v>9</v>
      </c>
      <c r="E103" s="6"/>
      <c r="F103" s="6"/>
      <c r="G103" s="6"/>
      <c r="H103" s="6"/>
      <c r="I103" s="6"/>
      <c r="J103" s="6"/>
      <c r="K103" s="6">
        <f t="shared" si="49"/>
        <v>0</v>
      </c>
      <c r="L103" s="6">
        <f t="shared" si="49"/>
        <v>0</v>
      </c>
      <c r="M103" s="9" t="s">
        <v>170</v>
      </c>
      <c r="O103" t="str">
        <f>""</f>
        <v/>
      </c>
      <c r="P103" s="1" t="s">
        <v>79</v>
      </c>
      <c r="Q103">
        <v>1</v>
      </c>
      <c r="R103">
        <f t="shared" si="50"/>
        <v>0</v>
      </c>
      <c r="S103">
        <f t="shared" si="51"/>
        <v>0</v>
      </c>
      <c r="T103">
        <f t="shared" si="52"/>
        <v>0</v>
      </c>
      <c r="U103">
        <f t="shared" si="53"/>
        <v>0</v>
      </c>
      <c r="V103">
        <f t="shared" si="54"/>
        <v>0</v>
      </c>
      <c r="W103">
        <f t="shared" si="55"/>
        <v>0</v>
      </c>
      <c r="X103">
        <f t="shared" si="56"/>
        <v>0</v>
      </c>
      <c r="Y103">
        <f t="shared" si="57"/>
        <v>0</v>
      </c>
      <c r="Z103">
        <f t="shared" si="58"/>
        <v>0</v>
      </c>
      <c r="AA103">
        <f t="shared" si="59"/>
        <v>0</v>
      </c>
      <c r="AB103">
        <f t="shared" si="60"/>
        <v>0</v>
      </c>
      <c r="AC103">
        <f t="shared" si="61"/>
        <v>0</v>
      </c>
      <c r="AD103">
        <f t="shared" si="62"/>
        <v>0</v>
      </c>
      <c r="AE103">
        <f t="shared" si="63"/>
        <v>0</v>
      </c>
      <c r="AF103">
        <f t="shared" si="64"/>
        <v>0</v>
      </c>
      <c r="AG103">
        <f t="shared" si="65"/>
        <v>0</v>
      </c>
      <c r="AH103">
        <f t="shared" si="66"/>
        <v>0</v>
      </c>
      <c r="AI103">
        <f t="shared" si="67"/>
        <v>0</v>
      </c>
      <c r="AJ103">
        <f t="shared" si="68"/>
        <v>0</v>
      </c>
      <c r="AK103">
        <f t="shared" si="69"/>
        <v>0</v>
      </c>
    </row>
    <row r="104" spans="1:38" ht="18" customHeight="1">
      <c r="A104" s="7" t="s">
        <v>174</v>
      </c>
      <c r="B104" s="7" t="s">
        <v>175</v>
      </c>
      <c r="C104" s="8" t="s">
        <v>11</v>
      </c>
      <c r="D104" s="6">
        <v>37</v>
      </c>
      <c r="E104" s="6"/>
      <c r="F104" s="6"/>
      <c r="G104" s="6"/>
      <c r="H104" s="6"/>
      <c r="I104" s="6"/>
      <c r="J104" s="6"/>
      <c r="K104" s="6">
        <f t="shared" si="49"/>
        <v>0</v>
      </c>
      <c r="L104" s="6">
        <f t="shared" si="49"/>
        <v>0</v>
      </c>
      <c r="M104" s="9" t="s">
        <v>173</v>
      </c>
      <c r="O104" t="str">
        <f>""</f>
        <v/>
      </c>
      <c r="P104" s="1" t="s">
        <v>79</v>
      </c>
      <c r="Q104">
        <v>1</v>
      </c>
      <c r="R104">
        <f t="shared" si="50"/>
        <v>0</v>
      </c>
      <c r="S104">
        <f t="shared" si="51"/>
        <v>0</v>
      </c>
      <c r="T104">
        <f t="shared" si="52"/>
        <v>0</v>
      </c>
      <c r="U104">
        <f t="shared" si="53"/>
        <v>0</v>
      </c>
      <c r="V104">
        <f t="shared" si="54"/>
        <v>0</v>
      </c>
      <c r="W104">
        <f t="shared" si="55"/>
        <v>0</v>
      </c>
      <c r="X104">
        <f t="shared" si="56"/>
        <v>0</v>
      </c>
      <c r="Y104">
        <f t="shared" si="57"/>
        <v>0</v>
      </c>
      <c r="Z104">
        <f t="shared" si="58"/>
        <v>0</v>
      </c>
      <c r="AA104">
        <f t="shared" si="59"/>
        <v>0</v>
      </c>
      <c r="AB104">
        <f t="shared" si="60"/>
        <v>0</v>
      </c>
      <c r="AC104">
        <f t="shared" si="61"/>
        <v>0</v>
      </c>
      <c r="AD104">
        <f t="shared" si="62"/>
        <v>0</v>
      </c>
      <c r="AE104">
        <f t="shared" si="63"/>
        <v>0</v>
      </c>
      <c r="AF104">
        <f t="shared" si="64"/>
        <v>0</v>
      </c>
      <c r="AG104">
        <f t="shared" si="65"/>
        <v>0</v>
      </c>
      <c r="AH104">
        <f t="shared" si="66"/>
        <v>0</v>
      </c>
      <c r="AI104">
        <f t="shared" si="67"/>
        <v>0</v>
      </c>
      <c r="AJ104">
        <f t="shared" si="68"/>
        <v>0</v>
      </c>
      <c r="AK104">
        <f t="shared" si="69"/>
        <v>0</v>
      </c>
    </row>
    <row r="105" spans="1:38" ht="18" customHeight="1">
      <c r="A105" s="7" t="s">
        <v>177</v>
      </c>
      <c r="B105" s="7" t="s">
        <v>178</v>
      </c>
      <c r="C105" s="8" t="s">
        <v>14</v>
      </c>
      <c r="D105" s="6">
        <v>20</v>
      </c>
      <c r="E105" s="6"/>
      <c r="F105" s="6"/>
      <c r="G105" s="6"/>
      <c r="H105" s="6"/>
      <c r="I105" s="6"/>
      <c r="J105" s="6"/>
      <c r="K105" s="6">
        <f t="shared" si="49"/>
        <v>0</v>
      </c>
      <c r="L105" s="6">
        <f t="shared" si="49"/>
        <v>0</v>
      </c>
      <c r="M105" s="9" t="s">
        <v>176</v>
      </c>
      <c r="O105" t="str">
        <f>""</f>
        <v/>
      </c>
      <c r="P105" s="1" t="s">
        <v>79</v>
      </c>
      <c r="Q105">
        <v>1</v>
      </c>
      <c r="R105">
        <f t="shared" si="50"/>
        <v>0</v>
      </c>
      <c r="S105">
        <f t="shared" si="51"/>
        <v>0</v>
      </c>
      <c r="T105">
        <f t="shared" si="52"/>
        <v>0</v>
      </c>
      <c r="U105">
        <f t="shared" si="53"/>
        <v>0</v>
      </c>
      <c r="V105">
        <f t="shared" si="54"/>
        <v>0</v>
      </c>
      <c r="W105">
        <f t="shared" si="55"/>
        <v>0</v>
      </c>
      <c r="X105">
        <f t="shared" si="56"/>
        <v>0</v>
      </c>
      <c r="Y105">
        <f t="shared" si="57"/>
        <v>0</v>
      </c>
      <c r="Z105">
        <f t="shared" si="58"/>
        <v>0</v>
      </c>
      <c r="AA105">
        <f t="shared" si="59"/>
        <v>0</v>
      </c>
      <c r="AB105">
        <f t="shared" si="60"/>
        <v>0</v>
      </c>
      <c r="AC105">
        <f t="shared" si="61"/>
        <v>0</v>
      </c>
      <c r="AD105">
        <f t="shared" si="62"/>
        <v>0</v>
      </c>
      <c r="AE105">
        <f t="shared" si="63"/>
        <v>0</v>
      </c>
      <c r="AF105">
        <f t="shared" si="64"/>
        <v>0</v>
      </c>
      <c r="AG105">
        <f t="shared" si="65"/>
        <v>0</v>
      </c>
      <c r="AH105">
        <f t="shared" si="66"/>
        <v>0</v>
      </c>
      <c r="AI105">
        <f t="shared" si="67"/>
        <v>0</v>
      </c>
      <c r="AJ105">
        <f t="shared" si="68"/>
        <v>0</v>
      </c>
      <c r="AK105">
        <f t="shared" si="69"/>
        <v>0</v>
      </c>
    </row>
    <row r="106" spans="1:38" ht="18" customHeight="1">
      <c r="A106" s="7" t="s">
        <v>180</v>
      </c>
      <c r="B106" s="7" t="s">
        <v>181</v>
      </c>
      <c r="C106" s="8" t="s">
        <v>11</v>
      </c>
      <c r="D106" s="6">
        <v>1</v>
      </c>
      <c r="E106" s="6"/>
      <c r="F106" s="6"/>
      <c r="G106" s="6"/>
      <c r="H106" s="6"/>
      <c r="I106" s="6"/>
      <c r="J106" s="6"/>
      <c r="K106" s="6">
        <f t="shared" si="49"/>
        <v>0</v>
      </c>
      <c r="L106" s="6">
        <f t="shared" si="49"/>
        <v>0</v>
      </c>
      <c r="M106" s="9" t="s">
        <v>179</v>
      </c>
      <c r="O106" t="str">
        <f>""</f>
        <v/>
      </c>
      <c r="P106" s="1" t="s">
        <v>79</v>
      </c>
      <c r="Q106">
        <v>1</v>
      </c>
      <c r="R106">
        <f t="shared" si="50"/>
        <v>0</v>
      </c>
      <c r="S106">
        <f t="shared" si="51"/>
        <v>0</v>
      </c>
      <c r="T106">
        <f t="shared" si="52"/>
        <v>0</v>
      </c>
      <c r="U106">
        <f t="shared" si="53"/>
        <v>0</v>
      </c>
      <c r="V106">
        <f t="shared" si="54"/>
        <v>0</v>
      </c>
      <c r="W106">
        <f t="shared" si="55"/>
        <v>0</v>
      </c>
      <c r="X106">
        <f t="shared" si="56"/>
        <v>0</v>
      </c>
      <c r="Y106">
        <f t="shared" si="57"/>
        <v>0</v>
      </c>
      <c r="Z106">
        <f t="shared" si="58"/>
        <v>0</v>
      </c>
      <c r="AA106">
        <f t="shared" si="59"/>
        <v>0</v>
      </c>
      <c r="AB106">
        <f t="shared" si="60"/>
        <v>0</v>
      </c>
      <c r="AC106">
        <f t="shared" si="61"/>
        <v>0</v>
      </c>
      <c r="AD106">
        <f t="shared" si="62"/>
        <v>0</v>
      </c>
      <c r="AE106">
        <f t="shared" si="63"/>
        <v>0</v>
      </c>
      <c r="AF106">
        <f t="shared" si="64"/>
        <v>0</v>
      </c>
      <c r="AG106">
        <f t="shared" si="65"/>
        <v>0</v>
      </c>
      <c r="AH106">
        <f t="shared" si="66"/>
        <v>0</v>
      </c>
      <c r="AI106">
        <f t="shared" si="67"/>
        <v>0</v>
      </c>
      <c r="AJ106">
        <f t="shared" si="68"/>
        <v>0</v>
      </c>
      <c r="AK106">
        <f t="shared" si="69"/>
        <v>0</v>
      </c>
    </row>
    <row r="107" spans="1:38" ht="18" customHeight="1">
      <c r="A107" s="7" t="s">
        <v>183</v>
      </c>
      <c r="B107" s="7" t="s">
        <v>98</v>
      </c>
      <c r="C107" s="8" t="s">
        <v>31</v>
      </c>
      <c r="D107" s="6">
        <v>863</v>
      </c>
      <c r="E107" s="6"/>
      <c r="F107" s="6"/>
      <c r="G107" s="6"/>
      <c r="H107" s="6"/>
      <c r="I107" s="6"/>
      <c r="J107" s="6"/>
      <c r="K107" s="6">
        <f t="shared" si="49"/>
        <v>0</v>
      </c>
      <c r="L107" s="6">
        <f t="shared" si="49"/>
        <v>0</v>
      </c>
      <c r="M107" s="9" t="s">
        <v>182</v>
      </c>
      <c r="O107" t="str">
        <f>""</f>
        <v/>
      </c>
      <c r="P107" s="1" t="s">
        <v>79</v>
      </c>
      <c r="Q107">
        <v>1</v>
      </c>
      <c r="R107">
        <f t="shared" si="50"/>
        <v>0</v>
      </c>
      <c r="S107">
        <f t="shared" si="51"/>
        <v>0</v>
      </c>
      <c r="T107">
        <f t="shared" si="52"/>
        <v>0</v>
      </c>
      <c r="U107">
        <f t="shared" si="53"/>
        <v>0</v>
      </c>
      <c r="V107">
        <f t="shared" si="54"/>
        <v>0</v>
      </c>
      <c r="W107">
        <f t="shared" si="55"/>
        <v>0</v>
      </c>
      <c r="X107">
        <f t="shared" si="56"/>
        <v>0</v>
      </c>
      <c r="Y107">
        <f t="shared" si="57"/>
        <v>0</v>
      </c>
      <c r="Z107">
        <f t="shared" si="58"/>
        <v>0</v>
      </c>
      <c r="AA107">
        <f t="shared" si="59"/>
        <v>0</v>
      </c>
      <c r="AB107">
        <f t="shared" si="60"/>
        <v>0</v>
      </c>
      <c r="AC107">
        <f t="shared" si="61"/>
        <v>0</v>
      </c>
      <c r="AD107">
        <f t="shared" si="62"/>
        <v>0</v>
      </c>
      <c r="AE107">
        <f t="shared" si="63"/>
        <v>0</v>
      </c>
      <c r="AF107">
        <f t="shared" si="64"/>
        <v>0</v>
      </c>
      <c r="AG107">
        <f t="shared" si="65"/>
        <v>0</v>
      </c>
      <c r="AH107">
        <f t="shared" si="66"/>
        <v>0</v>
      </c>
      <c r="AI107">
        <f t="shared" si="67"/>
        <v>0</v>
      </c>
      <c r="AJ107">
        <f t="shared" si="68"/>
        <v>0</v>
      </c>
      <c r="AK107">
        <f t="shared" si="69"/>
        <v>0</v>
      </c>
    </row>
    <row r="108" spans="1:38" ht="18" customHeight="1">
      <c r="A108" s="7" t="s">
        <v>23</v>
      </c>
      <c r="B108" s="7" t="s">
        <v>24</v>
      </c>
      <c r="C108" s="8" t="s">
        <v>11</v>
      </c>
      <c r="D108" s="6">
        <v>482</v>
      </c>
      <c r="E108" s="6"/>
      <c r="F108" s="6"/>
      <c r="G108" s="6"/>
      <c r="H108" s="6"/>
      <c r="I108" s="6"/>
      <c r="J108" s="6"/>
      <c r="K108" s="6">
        <f t="shared" si="49"/>
        <v>0</v>
      </c>
      <c r="L108" s="6">
        <f t="shared" si="49"/>
        <v>0</v>
      </c>
      <c r="M108" s="6"/>
      <c r="O108" t="str">
        <f>"01"</f>
        <v>01</v>
      </c>
      <c r="P108" s="1" t="s">
        <v>79</v>
      </c>
      <c r="Q108">
        <v>1</v>
      </c>
      <c r="R108">
        <f t="shared" si="50"/>
        <v>0</v>
      </c>
      <c r="S108">
        <f t="shared" si="51"/>
        <v>0</v>
      </c>
      <c r="T108">
        <f t="shared" si="52"/>
        <v>0</v>
      </c>
      <c r="U108">
        <f t="shared" si="53"/>
        <v>0</v>
      </c>
      <c r="V108">
        <f t="shared" si="54"/>
        <v>0</v>
      </c>
      <c r="W108">
        <f t="shared" si="55"/>
        <v>0</v>
      </c>
      <c r="X108">
        <f t="shared" si="56"/>
        <v>0</v>
      </c>
      <c r="Y108">
        <f t="shared" si="57"/>
        <v>0</v>
      </c>
      <c r="Z108">
        <f t="shared" si="58"/>
        <v>0</v>
      </c>
      <c r="AA108">
        <f t="shared" si="59"/>
        <v>0</v>
      </c>
      <c r="AB108">
        <f t="shared" si="60"/>
        <v>0</v>
      </c>
      <c r="AC108">
        <f t="shared" si="61"/>
        <v>0</v>
      </c>
      <c r="AD108">
        <f t="shared" si="62"/>
        <v>0</v>
      </c>
      <c r="AE108">
        <f t="shared" si="63"/>
        <v>0</v>
      </c>
      <c r="AF108">
        <f t="shared" si="64"/>
        <v>0</v>
      </c>
      <c r="AG108">
        <f t="shared" si="65"/>
        <v>0</v>
      </c>
      <c r="AH108">
        <f t="shared" si="66"/>
        <v>0</v>
      </c>
      <c r="AI108">
        <f t="shared" si="67"/>
        <v>0</v>
      </c>
      <c r="AJ108">
        <f t="shared" si="68"/>
        <v>0</v>
      </c>
      <c r="AK108">
        <f t="shared" si="69"/>
        <v>0</v>
      </c>
    </row>
    <row r="109" spans="1:38" ht="18" customHeight="1">
      <c r="A109" s="10"/>
      <c r="B109" s="10"/>
      <c r="C109" s="11"/>
      <c r="D109" s="6"/>
      <c r="E109" s="6"/>
      <c r="F109" s="6"/>
      <c r="G109" s="6"/>
      <c r="H109" s="6"/>
      <c r="I109" s="6"/>
      <c r="J109" s="6"/>
      <c r="K109" s="6"/>
      <c r="L109" s="6"/>
      <c r="M109" s="6"/>
    </row>
    <row r="110" spans="1:38" ht="18" customHeight="1">
      <c r="A110" s="10"/>
      <c r="B110" s="10"/>
      <c r="C110" s="11"/>
      <c r="D110" s="6"/>
      <c r="E110" s="6"/>
      <c r="F110" s="6"/>
      <c r="G110" s="6"/>
      <c r="H110" s="6"/>
      <c r="I110" s="6"/>
      <c r="J110" s="6"/>
      <c r="K110" s="6"/>
      <c r="L110" s="6"/>
      <c r="M110" s="6"/>
    </row>
    <row r="111" spans="1:38" ht="18" customHeight="1">
      <c r="A111" s="10"/>
      <c r="B111" s="10"/>
      <c r="C111" s="11"/>
      <c r="D111" s="6"/>
      <c r="E111" s="6"/>
      <c r="F111" s="6"/>
      <c r="G111" s="6"/>
      <c r="H111" s="6"/>
      <c r="I111" s="6"/>
      <c r="J111" s="6"/>
      <c r="K111" s="6"/>
      <c r="L111" s="6"/>
      <c r="M111" s="6"/>
    </row>
    <row r="112" spans="1:38" ht="18" customHeight="1">
      <c r="A112" s="10"/>
      <c r="B112" s="10"/>
      <c r="C112" s="11"/>
      <c r="D112" s="6"/>
      <c r="E112" s="6"/>
      <c r="F112" s="6"/>
      <c r="G112" s="6"/>
      <c r="H112" s="6"/>
      <c r="I112" s="6"/>
      <c r="J112" s="6"/>
      <c r="K112" s="6"/>
      <c r="L112" s="6"/>
      <c r="M112" s="6"/>
    </row>
    <row r="113" spans="1:38" ht="18" customHeight="1">
      <c r="A113" s="10"/>
      <c r="B113" s="10"/>
      <c r="C113" s="11"/>
      <c r="D113" s="6"/>
      <c r="E113" s="6"/>
      <c r="F113" s="6"/>
      <c r="G113" s="6"/>
      <c r="H113" s="6"/>
      <c r="I113" s="6"/>
      <c r="J113" s="6"/>
      <c r="K113" s="6"/>
      <c r="L113" s="6"/>
      <c r="M113" s="6"/>
    </row>
    <row r="114" spans="1:38" ht="18" customHeight="1">
      <c r="A114" s="10"/>
      <c r="B114" s="10"/>
      <c r="C114" s="11"/>
      <c r="D114" s="6"/>
      <c r="E114" s="6"/>
      <c r="F114" s="6"/>
      <c r="G114" s="6"/>
      <c r="H114" s="6"/>
      <c r="I114" s="6"/>
      <c r="J114" s="6"/>
      <c r="K114" s="6"/>
      <c r="L114" s="6"/>
      <c r="M114" s="6"/>
    </row>
    <row r="115" spans="1:38" ht="18" customHeight="1">
      <c r="A115" s="10"/>
      <c r="B115" s="10"/>
      <c r="C115" s="11"/>
      <c r="D115" s="6"/>
      <c r="E115" s="6"/>
      <c r="F115" s="6"/>
      <c r="G115" s="6"/>
      <c r="H115" s="6"/>
      <c r="I115" s="6"/>
      <c r="J115" s="6"/>
      <c r="K115" s="6"/>
      <c r="L115" s="6"/>
      <c r="M115" s="6"/>
    </row>
    <row r="116" spans="1:38" ht="18" customHeight="1">
      <c r="A116" s="10"/>
      <c r="B116" s="10"/>
      <c r="C116" s="11"/>
      <c r="D116" s="6"/>
      <c r="E116" s="6"/>
      <c r="F116" s="6"/>
      <c r="G116" s="6"/>
      <c r="H116" s="6"/>
      <c r="I116" s="6"/>
      <c r="J116" s="6"/>
      <c r="K116" s="6"/>
      <c r="L116" s="6"/>
      <c r="M116" s="6"/>
    </row>
    <row r="117" spans="1:38" ht="18" customHeight="1">
      <c r="A117" s="10"/>
      <c r="B117" s="10"/>
      <c r="C117" s="11"/>
      <c r="D117" s="6"/>
      <c r="E117" s="6"/>
      <c r="F117" s="6"/>
      <c r="G117" s="6"/>
      <c r="H117" s="6"/>
      <c r="I117" s="6"/>
      <c r="J117" s="6"/>
      <c r="K117" s="6"/>
      <c r="L117" s="6"/>
      <c r="M117" s="6"/>
    </row>
    <row r="118" spans="1:38" ht="18" customHeight="1">
      <c r="A118" s="10"/>
      <c r="B118" s="10"/>
      <c r="C118" s="11"/>
      <c r="D118" s="6"/>
      <c r="E118" s="6"/>
      <c r="F118" s="6"/>
      <c r="G118" s="6"/>
      <c r="H118" s="6"/>
      <c r="I118" s="6"/>
      <c r="J118" s="6"/>
      <c r="K118" s="6"/>
      <c r="L118" s="6"/>
      <c r="M118" s="6"/>
    </row>
    <row r="119" spans="1:38" ht="18" customHeight="1">
      <c r="A119" s="10"/>
      <c r="B119" s="10"/>
      <c r="C119" s="11"/>
      <c r="D119" s="6"/>
      <c r="E119" s="6"/>
      <c r="F119" s="6"/>
      <c r="G119" s="6"/>
      <c r="H119" s="6"/>
      <c r="I119" s="6"/>
      <c r="J119" s="6"/>
      <c r="K119" s="6"/>
      <c r="L119" s="6"/>
      <c r="M119" s="6"/>
    </row>
    <row r="120" spans="1:38" ht="18" customHeight="1">
      <c r="A120" s="10"/>
      <c r="B120" s="10"/>
      <c r="C120" s="11"/>
      <c r="D120" s="6"/>
      <c r="E120" s="6"/>
      <c r="F120" s="6"/>
      <c r="G120" s="6"/>
      <c r="H120" s="6"/>
      <c r="I120" s="6"/>
      <c r="J120" s="6"/>
      <c r="K120" s="6"/>
      <c r="L120" s="6"/>
      <c r="M120" s="6"/>
    </row>
    <row r="121" spans="1:38" ht="18" customHeight="1">
      <c r="A121" s="10"/>
      <c r="B121" s="10"/>
      <c r="C121" s="11"/>
      <c r="D121" s="6"/>
      <c r="E121" s="6"/>
      <c r="F121" s="6"/>
      <c r="G121" s="6"/>
      <c r="H121" s="6"/>
      <c r="I121" s="6"/>
      <c r="J121" s="6"/>
      <c r="K121" s="6"/>
      <c r="L121" s="6"/>
      <c r="M121" s="6"/>
    </row>
    <row r="122" spans="1:38" ht="18" customHeight="1">
      <c r="A122" s="10"/>
      <c r="B122" s="10"/>
      <c r="C122" s="11"/>
      <c r="D122" s="6"/>
      <c r="E122" s="6"/>
      <c r="F122" s="6"/>
      <c r="G122" s="6"/>
      <c r="H122" s="6"/>
      <c r="I122" s="6"/>
      <c r="J122" s="6"/>
      <c r="K122" s="6"/>
      <c r="L122" s="6"/>
      <c r="M122" s="6"/>
    </row>
    <row r="123" spans="1:38" ht="18" customHeight="1">
      <c r="A123" s="10"/>
      <c r="B123" s="10"/>
      <c r="C123" s="11"/>
      <c r="D123" s="6"/>
      <c r="E123" s="6"/>
      <c r="F123" s="6"/>
      <c r="G123" s="6"/>
      <c r="H123" s="6"/>
      <c r="I123" s="6"/>
      <c r="J123" s="6"/>
      <c r="K123" s="6"/>
      <c r="L123" s="6"/>
      <c r="M123" s="6"/>
    </row>
    <row r="124" spans="1:38" ht="18" customHeight="1">
      <c r="A124" s="12" t="s">
        <v>80</v>
      </c>
      <c r="B124" s="13"/>
      <c r="C124" s="14"/>
      <c r="D124" s="15"/>
      <c r="E124" s="15"/>
      <c r="F124" s="15">
        <f>ROUNDDOWN(SUMIF(Q102:Q108, "1", F102:F108), 0)</f>
        <v>0</v>
      </c>
      <c r="G124" s="15"/>
      <c r="H124" s="15">
        <f>ROUNDDOWN(SUMIF(Q102:Q108, "1", H102:H108), 0)</f>
        <v>0</v>
      </c>
      <c r="I124" s="15"/>
      <c r="J124" s="15">
        <f>ROUNDDOWN(SUMIF(Q102:Q108, "1", J102:J108), 0)</f>
        <v>0</v>
      </c>
      <c r="K124" s="15"/>
      <c r="L124" s="15">
        <f>F124+H124+J124</f>
        <v>0</v>
      </c>
      <c r="M124" s="15"/>
      <c r="R124">
        <f t="shared" ref="R124:AL124" si="70">SUM(R102:R108)</f>
        <v>0</v>
      </c>
      <c r="S124">
        <f t="shared" si="70"/>
        <v>0</v>
      </c>
      <c r="T124">
        <f t="shared" si="70"/>
        <v>0</v>
      </c>
      <c r="U124">
        <f t="shared" si="70"/>
        <v>0</v>
      </c>
      <c r="V124">
        <f t="shared" si="70"/>
        <v>0</v>
      </c>
      <c r="W124">
        <f t="shared" si="70"/>
        <v>0</v>
      </c>
      <c r="X124">
        <f t="shared" si="70"/>
        <v>0</v>
      </c>
      <c r="Y124">
        <f t="shared" si="70"/>
        <v>0</v>
      </c>
      <c r="Z124">
        <f t="shared" si="70"/>
        <v>0</v>
      </c>
      <c r="AA124">
        <f t="shared" si="70"/>
        <v>0</v>
      </c>
      <c r="AB124">
        <f t="shared" si="70"/>
        <v>0</v>
      </c>
      <c r="AC124">
        <f t="shared" si="70"/>
        <v>0</v>
      </c>
      <c r="AD124">
        <f t="shared" si="70"/>
        <v>0</v>
      </c>
      <c r="AE124">
        <f t="shared" si="70"/>
        <v>0</v>
      </c>
      <c r="AF124">
        <f t="shared" si="70"/>
        <v>0</v>
      </c>
      <c r="AG124">
        <f t="shared" si="70"/>
        <v>0</v>
      </c>
      <c r="AH124">
        <f t="shared" si="70"/>
        <v>0</v>
      </c>
      <c r="AI124">
        <f t="shared" si="70"/>
        <v>0</v>
      </c>
      <c r="AJ124">
        <f t="shared" si="70"/>
        <v>0</v>
      </c>
      <c r="AK124">
        <f t="shared" si="70"/>
        <v>0</v>
      </c>
      <c r="AL124">
        <f t="shared" si="70"/>
        <v>0</v>
      </c>
    </row>
    <row r="125" spans="1:38" ht="18" customHeight="1">
      <c r="A125" s="49" t="s">
        <v>275</v>
      </c>
      <c r="B125" s="50"/>
      <c r="C125" s="50"/>
      <c r="D125" s="50"/>
      <c r="E125" s="50"/>
      <c r="F125" s="50"/>
      <c r="G125" s="50"/>
      <c r="H125" s="50"/>
      <c r="I125" s="50"/>
      <c r="J125" s="50"/>
      <c r="K125" s="50"/>
      <c r="L125" s="50"/>
      <c r="M125" s="50"/>
    </row>
    <row r="126" spans="1:38" ht="18" customHeight="1">
      <c r="A126" s="7" t="s">
        <v>185</v>
      </c>
      <c r="B126" s="7" t="s">
        <v>186</v>
      </c>
      <c r="C126" s="8" t="s">
        <v>10</v>
      </c>
      <c r="D126" s="6">
        <v>2.4</v>
      </c>
      <c r="E126" s="6"/>
      <c r="F126" s="6"/>
      <c r="G126" s="6"/>
      <c r="H126" s="6"/>
      <c r="I126" s="6"/>
      <c r="J126" s="6"/>
      <c r="K126" s="6">
        <f t="shared" ref="K126:L128" si="71">E126+G126+I126</f>
        <v>0</v>
      </c>
      <c r="L126" s="6">
        <f t="shared" si="71"/>
        <v>0</v>
      </c>
      <c r="M126" s="9" t="s">
        <v>184</v>
      </c>
      <c r="O126" t="str">
        <f>""</f>
        <v/>
      </c>
      <c r="P126" s="1" t="s">
        <v>79</v>
      </c>
      <c r="Q126">
        <v>1</v>
      </c>
      <c r="R126">
        <f>IF(P126="기계경비", J126, 0)</f>
        <v>0</v>
      </c>
      <c r="S126">
        <f>IF(P126="운반비", J126, 0)</f>
        <v>0</v>
      </c>
      <c r="T126">
        <f>IF(P126="작업부산물", F126, 0)</f>
        <v>0</v>
      </c>
      <c r="U126">
        <f>IF(P126="관급", F126, 0)</f>
        <v>0</v>
      </c>
      <c r="V126">
        <f>IF(P126="외주비", J126, 0)</f>
        <v>0</v>
      </c>
      <c r="W126">
        <f>IF(P126="장비비", J126, 0)</f>
        <v>0</v>
      </c>
      <c r="X126">
        <f>IF(P126="폐기물처리비", J126, 0)</f>
        <v>0</v>
      </c>
      <c r="Y126">
        <f>IF(P126="가설비", J126, 0)</f>
        <v>0</v>
      </c>
      <c r="Z126">
        <f>IF(P126="잡비제외분", F126, 0)</f>
        <v>0</v>
      </c>
      <c r="AA126">
        <f>IF(P126="사급자재대", L126, 0)</f>
        <v>0</v>
      </c>
      <c r="AB126">
        <f>IF(P126="관급자재대", L126, 0)</f>
        <v>0</v>
      </c>
      <c r="AC126">
        <f>IF(P126="사용자항목1", L126, 0)</f>
        <v>0</v>
      </c>
      <c r="AD126">
        <f>IF(P126="사용자항목2", L126, 0)</f>
        <v>0</v>
      </c>
      <c r="AE126">
        <f>IF(P126="사용자항목3", L126, 0)</f>
        <v>0</v>
      </c>
      <c r="AF126">
        <f>IF(P126="사용자항목4", L126, 0)</f>
        <v>0</v>
      </c>
      <c r="AG126">
        <f>IF(P126="사용자항목5", L126, 0)</f>
        <v>0</v>
      </c>
      <c r="AH126">
        <f>IF(P126="사용자항목6", L126, 0)</f>
        <v>0</v>
      </c>
      <c r="AI126">
        <f>IF(P126="사용자항목7", L126, 0)</f>
        <v>0</v>
      </c>
      <c r="AJ126">
        <f>IF(P126="사용자항목8", L126, 0)</f>
        <v>0</v>
      </c>
      <c r="AK126">
        <f>IF(P126="사용자항목9", L126, 0)</f>
        <v>0</v>
      </c>
    </row>
    <row r="127" spans="1:38" ht="18" customHeight="1">
      <c r="A127" s="7" t="s">
        <v>185</v>
      </c>
      <c r="B127" s="7" t="s">
        <v>188</v>
      </c>
      <c r="C127" s="8" t="s">
        <v>14</v>
      </c>
      <c r="D127" s="6">
        <v>109</v>
      </c>
      <c r="E127" s="6"/>
      <c r="F127" s="6"/>
      <c r="G127" s="6"/>
      <c r="H127" s="6"/>
      <c r="I127" s="6"/>
      <c r="J127" s="6"/>
      <c r="K127" s="6">
        <f t="shared" si="71"/>
        <v>0</v>
      </c>
      <c r="L127" s="6">
        <f t="shared" si="71"/>
        <v>0</v>
      </c>
      <c r="M127" s="9" t="s">
        <v>187</v>
      </c>
      <c r="O127" t="str">
        <f>""</f>
        <v/>
      </c>
      <c r="P127" s="1" t="s">
        <v>79</v>
      </c>
      <c r="Q127">
        <v>1</v>
      </c>
      <c r="R127">
        <f>IF(P127="기계경비", J127, 0)</f>
        <v>0</v>
      </c>
      <c r="S127">
        <f>IF(P127="운반비", J127, 0)</f>
        <v>0</v>
      </c>
      <c r="T127">
        <f>IF(P127="작업부산물", F127, 0)</f>
        <v>0</v>
      </c>
      <c r="U127">
        <f>IF(P127="관급", F127, 0)</f>
        <v>0</v>
      </c>
      <c r="V127">
        <f>IF(P127="외주비", J127, 0)</f>
        <v>0</v>
      </c>
      <c r="W127">
        <f>IF(P127="장비비", J127, 0)</f>
        <v>0</v>
      </c>
      <c r="X127">
        <f>IF(P127="폐기물처리비", J127, 0)</f>
        <v>0</v>
      </c>
      <c r="Y127">
        <f>IF(P127="가설비", J127, 0)</f>
        <v>0</v>
      </c>
      <c r="Z127">
        <f>IF(P127="잡비제외분", F127, 0)</f>
        <v>0</v>
      </c>
      <c r="AA127">
        <f>IF(P127="사급자재대", L127, 0)</f>
        <v>0</v>
      </c>
      <c r="AB127">
        <f>IF(P127="관급자재대", L127, 0)</f>
        <v>0</v>
      </c>
      <c r="AC127">
        <f>IF(P127="사용자항목1", L127, 0)</f>
        <v>0</v>
      </c>
      <c r="AD127">
        <f>IF(P127="사용자항목2", L127, 0)</f>
        <v>0</v>
      </c>
      <c r="AE127">
        <f>IF(P127="사용자항목3", L127, 0)</f>
        <v>0</v>
      </c>
      <c r="AF127">
        <f>IF(P127="사용자항목4", L127, 0)</f>
        <v>0</v>
      </c>
      <c r="AG127">
        <f>IF(P127="사용자항목5", L127, 0)</f>
        <v>0</v>
      </c>
      <c r="AH127">
        <f>IF(P127="사용자항목6", L127, 0)</f>
        <v>0</v>
      </c>
      <c r="AI127">
        <f>IF(P127="사용자항목7", L127, 0)</f>
        <v>0</v>
      </c>
      <c r="AJ127">
        <f>IF(P127="사용자항목8", L127, 0)</f>
        <v>0</v>
      </c>
      <c r="AK127">
        <f>IF(P127="사용자항목9", L127, 0)</f>
        <v>0</v>
      </c>
    </row>
    <row r="128" spans="1:38" ht="18" customHeight="1">
      <c r="A128" s="7" t="s">
        <v>190</v>
      </c>
      <c r="B128" s="7" t="s">
        <v>191</v>
      </c>
      <c r="C128" s="8" t="s">
        <v>14</v>
      </c>
      <c r="D128" s="6">
        <v>6</v>
      </c>
      <c r="E128" s="6"/>
      <c r="F128" s="6"/>
      <c r="G128" s="6"/>
      <c r="H128" s="6"/>
      <c r="I128" s="6"/>
      <c r="J128" s="6"/>
      <c r="K128" s="6">
        <f t="shared" si="71"/>
        <v>0</v>
      </c>
      <c r="L128" s="6">
        <f t="shared" si="71"/>
        <v>0</v>
      </c>
      <c r="M128" s="9" t="s">
        <v>189</v>
      </c>
      <c r="O128" t="str">
        <f>""</f>
        <v/>
      </c>
      <c r="P128" s="1" t="s">
        <v>79</v>
      </c>
      <c r="Q128">
        <v>1</v>
      </c>
      <c r="R128">
        <f>IF(P128="기계경비", J128, 0)</f>
        <v>0</v>
      </c>
      <c r="S128">
        <f>IF(P128="운반비", J128, 0)</f>
        <v>0</v>
      </c>
      <c r="T128">
        <f>IF(P128="작업부산물", F128, 0)</f>
        <v>0</v>
      </c>
      <c r="U128">
        <f>IF(P128="관급", F128, 0)</f>
        <v>0</v>
      </c>
      <c r="V128">
        <f>IF(P128="외주비", J128, 0)</f>
        <v>0</v>
      </c>
      <c r="W128">
        <f>IF(P128="장비비", J128, 0)</f>
        <v>0</v>
      </c>
      <c r="X128">
        <f>IF(P128="폐기물처리비", J128, 0)</f>
        <v>0</v>
      </c>
      <c r="Y128">
        <f>IF(P128="가설비", J128, 0)</f>
        <v>0</v>
      </c>
      <c r="Z128">
        <f>IF(P128="잡비제외분", F128, 0)</f>
        <v>0</v>
      </c>
      <c r="AA128">
        <f>IF(P128="사급자재대", L128, 0)</f>
        <v>0</v>
      </c>
      <c r="AB128">
        <f>IF(P128="관급자재대", L128, 0)</f>
        <v>0</v>
      </c>
      <c r="AC128">
        <f>IF(P128="사용자항목1", L128, 0)</f>
        <v>0</v>
      </c>
      <c r="AD128">
        <f>IF(P128="사용자항목2", L128, 0)</f>
        <v>0</v>
      </c>
      <c r="AE128">
        <f>IF(P128="사용자항목3", L128, 0)</f>
        <v>0</v>
      </c>
      <c r="AF128">
        <f>IF(P128="사용자항목4", L128, 0)</f>
        <v>0</v>
      </c>
      <c r="AG128">
        <f>IF(P128="사용자항목5", L128, 0)</f>
        <v>0</v>
      </c>
      <c r="AH128">
        <f>IF(P128="사용자항목6", L128, 0)</f>
        <v>0</v>
      </c>
      <c r="AI128">
        <f>IF(P128="사용자항목7", L128, 0)</f>
        <v>0</v>
      </c>
      <c r="AJ128">
        <f>IF(P128="사용자항목8", L128, 0)</f>
        <v>0</v>
      </c>
      <c r="AK128">
        <f>IF(P128="사용자항목9", L128, 0)</f>
        <v>0</v>
      </c>
    </row>
    <row r="129" spans="1:13" ht="18" customHeight="1">
      <c r="A129" s="10"/>
      <c r="B129" s="10"/>
      <c r="C129" s="11"/>
      <c r="D129" s="6"/>
      <c r="E129" s="6"/>
      <c r="F129" s="6"/>
      <c r="G129" s="6"/>
      <c r="H129" s="6"/>
      <c r="I129" s="6"/>
      <c r="J129" s="6"/>
      <c r="K129" s="6"/>
      <c r="L129" s="6"/>
      <c r="M129" s="6"/>
    </row>
    <row r="130" spans="1:13" ht="18" customHeight="1">
      <c r="A130" s="10"/>
      <c r="B130" s="10"/>
      <c r="C130" s="11"/>
      <c r="D130" s="6"/>
      <c r="E130" s="6"/>
      <c r="F130" s="6"/>
      <c r="G130" s="6"/>
      <c r="H130" s="6"/>
      <c r="I130" s="6"/>
      <c r="J130" s="6"/>
      <c r="K130" s="6"/>
      <c r="L130" s="6"/>
      <c r="M130" s="6"/>
    </row>
    <row r="131" spans="1:13" ht="18" customHeight="1">
      <c r="A131" s="10"/>
      <c r="B131" s="10"/>
      <c r="C131" s="11"/>
      <c r="D131" s="6"/>
      <c r="E131" s="6"/>
      <c r="F131" s="6"/>
      <c r="G131" s="6"/>
      <c r="H131" s="6"/>
      <c r="I131" s="6"/>
      <c r="J131" s="6"/>
      <c r="K131" s="6"/>
      <c r="L131" s="6"/>
      <c r="M131" s="6"/>
    </row>
    <row r="132" spans="1:13" ht="18" customHeight="1">
      <c r="A132" s="10"/>
      <c r="B132" s="10"/>
      <c r="C132" s="11"/>
      <c r="D132" s="6"/>
      <c r="E132" s="6"/>
      <c r="F132" s="6"/>
      <c r="G132" s="6"/>
      <c r="H132" s="6"/>
      <c r="I132" s="6"/>
      <c r="J132" s="6"/>
      <c r="K132" s="6"/>
      <c r="L132" s="6"/>
      <c r="M132" s="6"/>
    </row>
    <row r="133" spans="1:13" ht="18" customHeight="1">
      <c r="A133" s="10"/>
      <c r="B133" s="10"/>
      <c r="C133" s="11"/>
      <c r="D133" s="6"/>
      <c r="E133" s="6"/>
      <c r="F133" s="6"/>
      <c r="G133" s="6"/>
      <c r="H133" s="6"/>
      <c r="I133" s="6"/>
      <c r="J133" s="6"/>
      <c r="K133" s="6"/>
      <c r="L133" s="6"/>
      <c r="M133" s="6"/>
    </row>
    <row r="134" spans="1:13" ht="18" customHeight="1">
      <c r="A134" s="10"/>
      <c r="B134" s="10"/>
      <c r="C134" s="11"/>
      <c r="D134" s="6"/>
      <c r="E134" s="6"/>
      <c r="F134" s="6"/>
      <c r="G134" s="6"/>
      <c r="H134" s="6"/>
      <c r="I134" s="6"/>
      <c r="J134" s="6"/>
      <c r="K134" s="6"/>
      <c r="L134" s="6"/>
      <c r="M134" s="6"/>
    </row>
    <row r="135" spans="1:13" ht="18" customHeight="1">
      <c r="A135" s="10"/>
      <c r="B135" s="10"/>
      <c r="C135" s="11"/>
      <c r="D135" s="6"/>
      <c r="E135" s="6"/>
      <c r="F135" s="6"/>
      <c r="G135" s="6"/>
      <c r="H135" s="6"/>
      <c r="I135" s="6"/>
      <c r="J135" s="6"/>
      <c r="K135" s="6"/>
      <c r="L135" s="6"/>
      <c r="M135" s="6"/>
    </row>
    <row r="136" spans="1:13" ht="18" customHeight="1">
      <c r="A136" s="10"/>
      <c r="B136" s="10"/>
      <c r="C136" s="11"/>
      <c r="D136" s="6"/>
      <c r="E136" s="6"/>
      <c r="F136" s="6"/>
      <c r="G136" s="6"/>
      <c r="H136" s="6"/>
      <c r="I136" s="6"/>
      <c r="J136" s="6"/>
      <c r="K136" s="6"/>
      <c r="L136" s="6"/>
      <c r="M136" s="6"/>
    </row>
    <row r="137" spans="1:13" ht="18" customHeight="1">
      <c r="A137" s="10"/>
      <c r="B137" s="10"/>
      <c r="C137" s="11"/>
      <c r="D137" s="6"/>
      <c r="E137" s="6"/>
      <c r="F137" s="6"/>
      <c r="G137" s="6"/>
      <c r="H137" s="6"/>
      <c r="I137" s="6"/>
      <c r="J137" s="6"/>
      <c r="K137" s="6"/>
      <c r="L137" s="6"/>
      <c r="M137" s="6"/>
    </row>
    <row r="138" spans="1:13" ht="18" customHeight="1">
      <c r="A138" s="10"/>
      <c r="B138" s="10"/>
      <c r="C138" s="11"/>
      <c r="D138" s="6"/>
      <c r="E138" s="6"/>
      <c r="F138" s="6"/>
      <c r="G138" s="6"/>
      <c r="H138" s="6"/>
      <c r="I138" s="6"/>
      <c r="J138" s="6"/>
      <c r="K138" s="6"/>
      <c r="L138" s="6"/>
      <c r="M138" s="6"/>
    </row>
    <row r="139" spans="1:13" ht="18" customHeight="1">
      <c r="A139" s="10"/>
      <c r="B139" s="10"/>
      <c r="C139" s="11"/>
      <c r="D139" s="6"/>
      <c r="E139" s="6"/>
      <c r="F139" s="6"/>
      <c r="G139" s="6"/>
      <c r="H139" s="6"/>
      <c r="I139" s="6"/>
      <c r="J139" s="6"/>
      <c r="K139" s="6"/>
      <c r="L139" s="6"/>
      <c r="M139" s="6"/>
    </row>
    <row r="140" spans="1:13" ht="18" customHeight="1">
      <c r="A140" s="10"/>
      <c r="B140" s="10"/>
      <c r="C140" s="11"/>
      <c r="D140" s="6"/>
      <c r="E140" s="6"/>
      <c r="F140" s="6"/>
      <c r="G140" s="6"/>
      <c r="H140" s="6"/>
      <c r="I140" s="6"/>
      <c r="J140" s="6"/>
      <c r="K140" s="6"/>
      <c r="L140" s="6"/>
      <c r="M140" s="6"/>
    </row>
    <row r="141" spans="1:13" ht="18" customHeight="1">
      <c r="A141" s="10"/>
      <c r="B141" s="10"/>
      <c r="C141" s="11"/>
      <c r="D141" s="6"/>
      <c r="E141" s="6"/>
      <c r="F141" s="6"/>
      <c r="G141" s="6"/>
      <c r="H141" s="6"/>
      <c r="I141" s="6"/>
      <c r="J141" s="6"/>
      <c r="K141" s="6"/>
      <c r="L141" s="6"/>
      <c r="M141" s="6"/>
    </row>
    <row r="142" spans="1:13" ht="18" customHeight="1">
      <c r="A142" s="10"/>
      <c r="B142" s="10"/>
      <c r="C142" s="11"/>
      <c r="D142" s="6"/>
      <c r="E142" s="6"/>
      <c r="F142" s="6"/>
      <c r="G142" s="6"/>
      <c r="H142" s="6"/>
      <c r="I142" s="6"/>
      <c r="J142" s="6"/>
      <c r="K142" s="6"/>
      <c r="L142" s="6"/>
      <c r="M142" s="6"/>
    </row>
    <row r="143" spans="1:13" ht="18" customHeight="1">
      <c r="A143" s="10"/>
      <c r="B143" s="10"/>
      <c r="C143" s="11"/>
      <c r="D143" s="6"/>
      <c r="E143" s="6"/>
      <c r="F143" s="6"/>
      <c r="G143" s="6"/>
      <c r="H143" s="6"/>
      <c r="I143" s="6"/>
      <c r="J143" s="6"/>
      <c r="K143" s="6"/>
      <c r="L143" s="6"/>
      <c r="M143" s="6"/>
    </row>
    <row r="144" spans="1:13" ht="18" customHeight="1">
      <c r="A144" s="10"/>
      <c r="B144" s="10"/>
      <c r="C144" s="11"/>
      <c r="D144" s="6"/>
      <c r="E144" s="6"/>
      <c r="F144" s="6"/>
      <c r="G144" s="6"/>
      <c r="H144" s="6"/>
      <c r="I144" s="6"/>
      <c r="J144" s="6"/>
      <c r="K144" s="6"/>
      <c r="L144" s="6"/>
      <c r="M144" s="6"/>
    </row>
    <row r="145" spans="1:38" ht="18" customHeight="1">
      <c r="A145" s="10"/>
      <c r="B145" s="10"/>
      <c r="C145" s="11"/>
      <c r="D145" s="6"/>
      <c r="E145" s="6"/>
      <c r="F145" s="6"/>
      <c r="G145" s="6"/>
      <c r="H145" s="6"/>
      <c r="I145" s="6"/>
      <c r="J145" s="6"/>
      <c r="K145" s="6"/>
      <c r="L145" s="6"/>
      <c r="M145" s="6"/>
    </row>
    <row r="146" spans="1:38" ht="18" customHeight="1">
      <c r="A146" s="10"/>
      <c r="B146" s="10"/>
      <c r="C146" s="11"/>
      <c r="D146" s="6"/>
      <c r="E146" s="6"/>
      <c r="F146" s="6"/>
      <c r="G146" s="6"/>
      <c r="H146" s="6"/>
      <c r="I146" s="6"/>
      <c r="J146" s="6"/>
      <c r="K146" s="6"/>
      <c r="L146" s="6"/>
      <c r="M146" s="6"/>
    </row>
    <row r="147" spans="1:38" ht="18" customHeight="1">
      <c r="A147" s="10"/>
      <c r="B147" s="10"/>
      <c r="C147" s="11"/>
      <c r="D147" s="6"/>
      <c r="E147" s="6"/>
      <c r="F147" s="6"/>
      <c r="G147" s="6"/>
      <c r="H147" s="6"/>
      <c r="I147" s="6"/>
      <c r="J147" s="6"/>
      <c r="K147" s="6"/>
      <c r="L147" s="6"/>
      <c r="M147" s="6"/>
    </row>
    <row r="148" spans="1:38" ht="18" customHeight="1">
      <c r="A148" s="12" t="s">
        <v>80</v>
      </c>
      <c r="B148" s="13"/>
      <c r="C148" s="14"/>
      <c r="D148" s="15"/>
      <c r="E148" s="15"/>
      <c r="F148" s="15">
        <f>ROUNDDOWN(SUMIF(Q126:Q128, "1", F126:F128), 0)</f>
        <v>0</v>
      </c>
      <c r="G148" s="15"/>
      <c r="H148" s="15">
        <f>ROUNDDOWN(SUMIF(Q126:Q128, "1", H126:H128), 0)</f>
        <v>0</v>
      </c>
      <c r="I148" s="15"/>
      <c r="J148" s="15">
        <f>ROUNDDOWN(SUMIF(Q126:Q128, "1", J126:J128), 0)</f>
        <v>0</v>
      </c>
      <c r="K148" s="15"/>
      <c r="L148" s="15">
        <f>F148+H148+J148</f>
        <v>0</v>
      </c>
      <c r="M148" s="15"/>
      <c r="R148">
        <f t="shared" ref="R148:AL148" si="72">SUM(R126:R128)</f>
        <v>0</v>
      </c>
      <c r="S148">
        <f t="shared" si="72"/>
        <v>0</v>
      </c>
      <c r="T148">
        <f t="shared" si="72"/>
        <v>0</v>
      </c>
      <c r="U148">
        <f t="shared" si="72"/>
        <v>0</v>
      </c>
      <c r="V148">
        <f t="shared" si="72"/>
        <v>0</v>
      </c>
      <c r="W148">
        <f t="shared" si="72"/>
        <v>0</v>
      </c>
      <c r="X148">
        <f t="shared" si="72"/>
        <v>0</v>
      </c>
      <c r="Y148">
        <f t="shared" si="72"/>
        <v>0</v>
      </c>
      <c r="Z148">
        <f t="shared" si="72"/>
        <v>0</v>
      </c>
      <c r="AA148">
        <f t="shared" si="72"/>
        <v>0</v>
      </c>
      <c r="AB148">
        <f t="shared" si="72"/>
        <v>0</v>
      </c>
      <c r="AC148">
        <f t="shared" si="72"/>
        <v>0</v>
      </c>
      <c r="AD148">
        <f t="shared" si="72"/>
        <v>0</v>
      </c>
      <c r="AE148">
        <f t="shared" si="72"/>
        <v>0</v>
      </c>
      <c r="AF148">
        <f t="shared" si="72"/>
        <v>0</v>
      </c>
      <c r="AG148">
        <f t="shared" si="72"/>
        <v>0</v>
      </c>
      <c r="AH148">
        <f t="shared" si="72"/>
        <v>0</v>
      </c>
      <c r="AI148">
        <f t="shared" si="72"/>
        <v>0</v>
      </c>
      <c r="AJ148">
        <f t="shared" si="72"/>
        <v>0</v>
      </c>
      <c r="AK148">
        <f t="shared" si="72"/>
        <v>0</v>
      </c>
      <c r="AL148">
        <f t="shared" si="72"/>
        <v>0</v>
      </c>
    </row>
    <row r="149" spans="1:38" ht="18" customHeight="1">
      <c r="A149" s="49" t="s">
        <v>276</v>
      </c>
      <c r="B149" s="50"/>
      <c r="C149" s="50"/>
      <c r="D149" s="50"/>
      <c r="E149" s="50"/>
      <c r="F149" s="50"/>
      <c r="G149" s="50"/>
      <c r="H149" s="50"/>
      <c r="I149" s="50"/>
      <c r="J149" s="50"/>
      <c r="K149" s="50"/>
      <c r="L149" s="50"/>
      <c r="M149" s="50"/>
    </row>
    <row r="150" spans="1:38" ht="18" customHeight="1">
      <c r="A150" s="7" t="s">
        <v>277</v>
      </c>
      <c r="B150" s="7" t="s">
        <v>278</v>
      </c>
      <c r="C150" s="8" t="s">
        <v>18</v>
      </c>
      <c r="D150" s="6">
        <v>1</v>
      </c>
      <c r="E150" s="6"/>
      <c r="F150" s="6"/>
      <c r="G150" s="6"/>
      <c r="H150" s="6"/>
      <c r="I150" s="6"/>
      <c r="J150" s="6"/>
      <c r="K150" s="6">
        <f t="shared" ref="K150:K161" si="73">E150+G150+I150</f>
        <v>0</v>
      </c>
      <c r="L150" s="6">
        <f t="shared" ref="L150:L161" si="74">F150+H150+J150</f>
        <v>0</v>
      </c>
      <c r="M150" s="9" t="s">
        <v>279</v>
      </c>
      <c r="O150" t="str">
        <f>""</f>
        <v/>
      </c>
      <c r="P150" s="1" t="s">
        <v>79</v>
      </c>
      <c r="Q150">
        <v>1</v>
      </c>
      <c r="R150">
        <f t="shared" ref="R150:R161" si="75">IF(P150="기계경비", J150, 0)</f>
        <v>0</v>
      </c>
      <c r="S150">
        <f t="shared" ref="S150:S161" si="76">IF(P150="운반비", J150, 0)</f>
        <v>0</v>
      </c>
      <c r="T150">
        <f t="shared" ref="T150:T161" si="77">IF(P150="작업부산물", F150, 0)</f>
        <v>0</v>
      </c>
      <c r="U150">
        <f t="shared" ref="U150:U161" si="78">IF(P150="관급", F150, 0)</f>
        <v>0</v>
      </c>
      <c r="V150">
        <f t="shared" ref="V150:V161" si="79">IF(P150="외주비", J150, 0)</f>
        <v>0</v>
      </c>
      <c r="W150">
        <f t="shared" ref="W150:W161" si="80">IF(P150="장비비", J150, 0)</f>
        <v>0</v>
      </c>
      <c r="X150">
        <f t="shared" ref="X150:X161" si="81">IF(P150="폐기물처리비", J150, 0)</f>
        <v>0</v>
      </c>
      <c r="Y150">
        <f t="shared" ref="Y150:Y161" si="82">IF(P150="가설비", J150, 0)</f>
        <v>0</v>
      </c>
      <c r="Z150">
        <f t="shared" ref="Z150:Z161" si="83">IF(P150="잡비제외분", F150, 0)</f>
        <v>0</v>
      </c>
      <c r="AA150">
        <f t="shared" ref="AA150:AA161" si="84">IF(P150="사급자재대", L150, 0)</f>
        <v>0</v>
      </c>
      <c r="AB150">
        <f t="shared" ref="AB150:AB161" si="85">IF(P150="관급자재대", L150, 0)</f>
        <v>0</v>
      </c>
      <c r="AC150">
        <f t="shared" ref="AC150:AC161" si="86">IF(P150="사용자항목1", L150, 0)</f>
        <v>0</v>
      </c>
      <c r="AD150">
        <f t="shared" ref="AD150:AD161" si="87">IF(P150="사용자항목2", L150, 0)</f>
        <v>0</v>
      </c>
      <c r="AE150">
        <f t="shared" ref="AE150:AE161" si="88">IF(P150="사용자항목3", L150, 0)</f>
        <v>0</v>
      </c>
      <c r="AF150">
        <f t="shared" ref="AF150:AF161" si="89">IF(P150="사용자항목4", L150, 0)</f>
        <v>0</v>
      </c>
      <c r="AG150">
        <f t="shared" ref="AG150:AG161" si="90">IF(P150="사용자항목5", L150, 0)</f>
        <v>0</v>
      </c>
      <c r="AH150">
        <f t="shared" ref="AH150:AH161" si="91">IF(P150="사용자항목6", L150, 0)</f>
        <v>0</v>
      </c>
      <c r="AI150">
        <f t="shared" ref="AI150:AI161" si="92">IF(P150="사용자항목7", L150, 0)</f>
        <v>0</v>
      </c>
      <c r="AJ150">
        <f t="shared" ref="AJ150:AJ161" si="93">IF(P150="사용자항목8", L150, 0)</f>
        <v>0</v>
      </c>
      <c r="AK150">
        <f t="shared" ref="AK150:AK161" si="94">IF(P150="사용자항목9", L150, 0)</f>
        <v>0</v>
      </c>
    </row>
    <row r="151" spans="1:38" ht="18" customHeight="1">
      <c r="A151" s="7" t="s">
        <v>280</v>
      </c>
      <c r="B151" s="7" t="s">
        <v>281</v>
      </c>
      <c r="C151" s="8" t="s">
        <v>18</v>
      </c>
      <c r="D151" s="6">
        <v>1</v>
      </c>
      <c r="E151" s="6"/>
      <c r="F151" s="6"/>
      <c r="G151" s="6"/>
      <c r="H151" s="6"/>
      <c r="I151" s="6"/>
      <c r="J151" s="6"/>
      <c r="K151" s="6">
        <f t="shared" si="73"/>
        <v>0</v>
      </c>
      <c r="L151" s="6">
        <f t="shared" si="74"/>
        <v>0</v>
      </c>
      <c r="M151" s="9" t="s">
        <v>279</v>
      </c>
      <c r="O151" t="str">
        <f>""</f>
        <v/>
      </c>
      <c r="P151" s="1" t="s">
        <v>79</v>
      </c>
      <c r="Q151">
        <v>1</v>
      </c>
      <c r="R151">
        <f t="shared" si="75"/>
        <v>0</v>
      </c>
      <c r="S151">
        <f t="shared" si="76"/>
        <v>0</v>
      </c>
      <c r="T151">
        <f t="shared" si="77"/>
        <v>0</v>
      </c>
      <c r="U151">
        <f t="shared" si="78"/>
        <v>0</v>
      </c>
      <c r="V151">
        <f t="shared" si="79"/>
        <v>0</v>
      </c>
      <c r="W151">
        <f t="shared" si="80"/>
        <v>0</v>
      </c>
      <c r="X151">
        <f t="shared" si="81"/>
        <v>0</v>
      </c>
      <c r="Y151">
        <f t="shared" si="82"/>
        <v>0</v>
      </c>
      <c r="Z151">
        <f t="shared" si="83"/>
        <v>0</v>
      </c>
      <c r="AA151">
        <f t="shared" si="84"/>
        <v>0</v>
      </c>
      <c r="AB151">
        <f t="shared" si="85"/>
        <v>0</v>
      </c>
      <c r="AC151">
        <f t="shared" si="86"/>
        <v>0</v>
      </c>
      <c r="AD151">
        <f t="shared" si="87"/>
        <v>0</v>
      </c>
      <c r="AE151">
        <f t="shared" si="88"/>
        <v>0</v>
      </c>
      <c r="AF151">
        <f t="shared" si="89"/>
        <v>0</v>
      </c>
      <c r="AG151">
        <f t="shared" si="90"/>
        <v>0</v>
      </c>
      <c r="AH151">
        <f t="shared" si="91"/>
        <v>0</v>
      </c>
      <c r="AI151">
        <f t="shared" si="92"/>
        <v>0</v>
      </c>
      <c r="AJ151">
        <f t="shared" si="93"/>
        <v>0</v>
      </c>
      <c r="AK151">
        <f t="shared" si="94"/>
        <v>0</v>
      </c>
    </row>
    <row r="152" spans="1:38" ht="18" customHeight="1">
      <c r="A152" s="7" t="s">
        <v>282</v>
      </c>
      <c r="B152" s="7" t="s">
        <v>283</v>
      </c>
      <c r="C152" s="8" t="s">
        <v>18</v>
      </c>
      <c r="D152" s="6">
        <v>1</v>
      </c>
      <c r="E152" s="6"/>
      <c r="F152" s="6"/>
      <c r="G152" s="6"/>
      <c r="H152" s="6"/>
      <c r="I152" s="6"/>
      <c r="J152" s="6"/>
      <c r="K152" s="6">
        <f t="shared" si="73"/>
        <v>0</v>
      </c>
      <c r="L152" s="6">
        <f t="shared" si="74"/>
        <v>0</v>
      </c>
      <c r="M152" s="9" t="s">
        <v>279</v>
      </c>
      <c r="O152" t="str">
        <f>""</f>
        <v/>
      </c>
      <c r="P152" s="1" t="s">
        <v>79</v>
      </c>
      <c r="Q152">
        <v>1</v>
      </c>
      <c r="R152">
        <f t="shared" si="75"/>
        <v>0</v>
      </c>
      <c r="S152">
        <f t="shared" si="76"/>
        <v>0</v>
      </c>
      <c r="T152">
        <f t="shared" si="77"/>
        <v>0</v>
      </c>
      <c r="U152">
        <f t="shared" si="78"/>
        <v>0</v>
      </c>
      <c r="V152">
        <f t="shared" si="79"/>
        <v>0</v>
      </c>
      <c r="W152">
        <f t="shared" si="80"/>
        <v>0</v>
      </c>
      <c r="X152">
        <f t="shared" si="81"/>
        <v>0</v>
      </c>
      <c r="Y152">
        <f t="shared" si="82"/>
        <v>0</v>
      </c>
      <c r="Z152">
        <f t="shared" si="83"/>
        <v>0</v>
      </c>
      <c r="AA152">
        <f t="shared" si="84"/>
        <v>0</v>
      </c>
      <c r="AB152">
        <f t="shared" si="85"/>
        <v>0</v>
      </c>
      <c r="AC152">
        <f t="shared" si="86"/>
        <v>0</v>
      </c>
      <c r="AD152">
        <f t="shared" si="87"/>
        <v>0</v>
      </c>
      <c r="AE152">
        <f t="shared" si="88"/>
        <v>0</v>
      </c>
      <c r="AF152">
        <f t="shared" si="89"/>
        <v>0</v>
      </c>
      <c r="AG152">
        <f t="shared" si="90"/>
        <v>0</v>
      </c>
      <c r="AH152">
        <f t="shared" si="91"/>
        <v>0</v>
      </c>
      <c r="AI152">
        <f t="shared" si="92"/>
        <v>0</v>
      </c>
      <c r="AJ152">
        <f t="shared" si="93"/>
        <v>0</v>
      </c>
      <c r="AK152">
        <f t="shared" si="94"/>
        <v>0</v>
      </c>
    </row>
    <row r="153" spans="1:38" ht="18" customHeight="1">
      <c r="A153" s="7" t="s">
        <v>284</v>
      </c>
      <c r="B153" s="7" t="s">
        <v>285</v>
      </c>
      <c r="C153" s="8" t="s">
        <v>18</v>
      </c>
      <c r="D153" s="6">
        <v>2</v>
      </c>
      <c r="E153" s="6"/>
      <c r="F153" s="6"/>
      <c r="G153" s="6"/>
      <c r="H153" s="6"/>
      <c r="I153" s="6"/>
      <c r="J153" s="6"/>
      <c r="K153" s="6">
        <f t="shared" si="73"/>
        <v>0</v>
      </c>
      <c r="L153" s="6">
        <f t="shared" si="74"/>
        <v>0</v>
      </c>
      <c r="M153" s="9" t="s">
        <v>279</v>
      </c>
      <c r="O153" t="str">
        <f>""</f>
        <v/>
      </c>
      <c r="P153" s="1" t="s">
        <v>79</v>
      </c>
      <c r="Q153">
        <v>1</v>
      </c>
      <c r="R153">
        <f t="shared" si="75"/>
        <v>0</v>
      </c>
      <c r="S153">
        <f t="shared" si="76"/>
        <v>0</v>
      </c>
      <c r="T153">
        <f t="shared" si="77"/>
        <v>0</v>
      </c>
      <c r="U153">
        <f t="shared" si="78"/>
        <v>0</v>
      </c>
      <c r="V153">
        <f t="shared" si="79"/>
        <v>0</v>
      </c>
      <c r="W153">
        <f t="shared" si="80"/>
        <v>0</v>
      </c>
      <c r="X153">
        <f t="shared" si="81"/>
        <v>0</v>
      </c>
      <c r="Y153">
        <f t="shared" si="82"/>
        <v>0</v>
      </c>
      <c r="Z153">
        <f t="shared" si="83"/>
        <v>0</v>
      </c>
      <c r="AA153">
        <f t="shared" si="84"/>
        <v>0</v>
      </c>
      <c r="AB153">
        <f t="shared" si="85"/>
        <v>0</v>
      </c>
      <c r="AC153">
        <f t="shared" si="86"/>
        <v>0</v>
      </c>
      <c r="AD153">
        <f t="shared" si="87"/>
        <v>0</v>
      </c>
      <c r="AE153">
        <f t="shared" si="88"/>
        <v>0</v>
      </c>
      <c r="AF153">
        <f t="shared" si="89"/>
        <v>0</v>
      </c>
      <c r="AG153">
        <f t="shared" si="90"/>
        <v>0</v>
      </c>
      <c r="AH153">
        <f t="shared" si="91"/>
        <v>0</v>
      </c>
      <c r="AI153">
        <f t="shared" si="92"/>
        <v>0</v>
      </c>
      <c r="AJ153">
        <f t="shared" si="93"/>
        <v>0</v>
      </c>
      <c r="AK153">
        <f t="shared" si="94"/>
        <v>0</v>
      </c>
    </row>
    <row r="154" spans="1:38" ht="18" customHeight="1">
      <c r="A154" s="7" t="s">
        <v>60</v>
      </c>
      <c r="B154" s="7" t="s">
        <v>61</v>
      </c>
      <c r="C154" s="8" t="s">
        <v>34</v>
      </c>
      <c r="D154" s="6">
        <v>1</v>
      </c>
      <c r="E154" s="6"/>
      <c r="F154" s="6"/>
      <c r="G154" s="6"/>
      <c r="H154" s="6"/>
      <c r="I154" s="6"/>
      <c r="J154" s="6"/>
      <c r="K154" s="6">
        <f t="shared" si="73"/>
        <v>0</v>
      </c>
      <c r="L154" s="6">
        <f t="shared" si="74"/>
        <v>0</v>
      </c>
      <c r="M154" s="6"/>
      <c r="O154" t="str">
        <f>"01"</f>
        <v>01</v>
      </c>
      <c r="P154" s="1" t="s">
        <v>79</v>
      </c>
      <c r="Q154">
        <v>1</v>
      </c>
      <c r="R154">
        <f t="shared" si="75"/>
        <v>0</v>
      </c>
      <c r="S154">
        <f t="shared" si="76"/>
        <v>0</v>
      </c>
      <c r="T154">
        <f t="shared" si="77"/>
        <v>0</v>
      </c>
      <c r="U154">
        <f t="shared" si="78"/>
        <v>0</v>
      </c>
      <c r="V154">
        <f t="shared" si="79"/>
        <v>0</v>
      </c>
      <c r="W154">
        <f t="shared" si="80"/>
        <v>0</v>
      </c>
      <c r="X154">
        <f t="shared" si="81"/>
        <v>0</v>
      </c>
      <c r="Y154">
        <f t="shared" si="82"/>
        <v>0</v>
      </c>
      <c r="Z154">
        <f t="shared" si="83"/>
        <v>0</v>
      </c>
      <c r="AA154">
        <f t="shared" si="84"/>
        <v>0</v>
      </c>
      <c r="AB154">
        <f t="shared" si="85"/>
        <v>0</v>
      </c>
      <c r="AC154">
        <f t="shared" si="86"/>
        <v>0</v>
      </c>
      <c r="AD154">
        <f t="shared" si="87"/>
        <v>0</v>
      </c>
      <c r="AE154">
        <f t="shared" si="88"/>
        <v>0</v>
      </c>
      <c r="AF154">
        <f t="shared" si="89"/>
        <v>0</v>
      </c>
      <c r="AG154">
        <f t="shared" si="90"/>
        <v>0</v>
      </c>
      <c r="AH154">
        <f t="shared" si="91"/>
        <v>0</v>
      </c>
      <c r="AI154">
        <f t="shared" si="92"/>
        <v>0</v>
      </c>
      <c r="AJ154">
        <f t="shared" si="93"/>
        <v>0</v>
      </c>
      <c r="AK154">
        <f t="shared" si="94"/>
        <v>0</v>
      </c>
    </row>
    <row r="155" spans="1:38" ht="18" customHeight="1">
      <c r="A155" s="7" t="s">
        <v>62</v>
      </c>
      <c r="B155" s="7" t="s">
        <v>63</v>
      </c>
      <c r="C155" s="8" t="s">
        <v>34</v>
      </c>
      <c r="D155" s="6">
        <v>3</v>
      </c>
      <c r="E155" s="6"/>
      <c r="F155" s="6"/>
      <c r="G155" s="6"/>
      <c r="H155" s="6"/>
      <c r="I155" s="6"/>
      <c r="J155" s="6"/>
      <c r="K155" s="6">
        <f t="shared" si="73"/>
        <v>0</v>
      </c>
      <c r="L155" s="6">
        <f t="shared" si="74"/>
        <v>0</v>
      </c>
      <c r="M155" s="6"/>
      <c r="O155" t="str">
        <f>"01"</f>
        <v>01</v>
      </c>
      <c r="P155" s="1" t="s">
        <v>79</v>
      </c>
      <c r="Q155">
        <v>1</v>
      </c>
      <c r="R155">
        <f t="shared" si="75"/>
        <v>0</v>
      </c>
      <c r="S155">
        <f t="shared" si="76"/>
        <v>0</v>
      </c>
      <c r="T155">
        <f t="shared" si="77"/>
        <v>0</v>
      </c>
      <c r="U155">
        <f t="shared" si="78"/>
        <v>0</v>
      </c>
      <c r="V155">
        <f t="shared" si="79"/>
        <v>0</v>
      </c>
      <c r="W155">
        <f t="shared" si="80"/>
        <v>0</v>
      </c>
      <c r="X155">
        <f t="shared" si="81"/>
        <v>0</v>
      </c>
      <c r="Y155">
        <f t="shared" si="82"/>
        <v>0</v>
      </c>
      <c r="Z155">
        <f t="shared" si="83"/>
        <v>0</v>
      </c>
      <c r="AA155">
        <f t="shared" si="84"/>
        <v>0</v>
      </c>
      <c r="AB155">
        <f t="shared" si="85"/>
        <v>0</v>
      </c>
      <c r="AC155">
        <f t="shared" si="86"/>
        <v>0</v>
      </c>
      <c r="AD155">
        <f t="shared" si="87"/>
        <v>0</v>
      </c>
      <c r="AE155">
        <f t="shared" si="88"/>
        <v>0</v>
      </c>
      <c r="AF155">
        <f t="shared" si="89"/>
        <v>0</v>
      </c>
      <c r="AG155">
        <f t="shared" si="90"/>
        <v>0</v>
      </c>
      <c r="AH155">
        <f t="shared" si="91"/>
        <v>0</v>
      </c>
      <c r="AI155">
        <f t="shared" si="92"/>
        <v>0</v>
      </c>
      <c r="AJ155">
        <f t="shared" si="93"/>
        <v>0</v>
      </c>
      <c r="AK155">
        <f t="shared" si="94"/>
        <v>0</v>
      </c>
    </row>
    <row r="156" spans="1:38" ht="18" customHeight="1">
      <c r="A156" s="7" t="s">
        <v>53</v>
      </c>
      <c r="B156" s="7" t="s">
        <v>54</v>
      </c>
      <c r="C156" s="8" t="s">
        <v>14</v>
      </c>
      <c r="D156" s="6">
        <v>7</v>
      </c>
      <c r="E156" s="6"/>
      <c r="F156" s="6"/>
      <c r="G156" s="6"/>
      <c r="H156" s="6"/>
      <c r="I156" s="6"/>
      <c r="J156" s="6"/>
      <c r="K156" s="6">
        <f t="shared" si="73"/>
        <v>0</v>
      </c>
      <c r="L156" s="6">
        <f t="shared" si="74"/>
        <v>0</v>
      </c>
      <c r="M156" s="9" t="s">
        <v>55</v>
      </c>
      <c r="O156" t="str">
        <f>"01"</f>
        <v>01</v>
      </c>
      <c r="P156" s="1" t="s">
        <v>79</v>
      </c>
      <c r="Q156">
        <v>1</v>
      </c>
      <c r="R156">
        <f t="shared" si="75"/>
        <v>0</v>
      </c>
      <c r="S156">
        <f t="shared" si="76"/>
        <v>0</v>
      </c>
      <c r="T156">
        <f t="shared" si="77"/>
        <v>0</v>
      </c>
      <c r="U156">
        <f t="shared" si="78"/>
        <v>0</v>
      </c>
      <c r="V156">
        <f t="shared" si="79"/>
        <v>0</v>
      </c>
      <c r="W156">
        <f t="shared" si="80"/>
        <v>0</v>
      </c>
      <c r="X156">
        <f t="shared" si="81"/>
        <v>0</v>
      </c>
      <c r="Y156">
        <f t="shared" si="82"/>
        <v>0</v>
      </c>
      <c r="Z156">
        <f t="shared" si="83"/>
        <v>0</v>
      </c>
      <c r="AA156">
        <f t="shared" si="84"/>
        <v>0</v>
      </c>
      <c r="AB156">
        <f t="shared" si="85"/>
        <v>0</v>
      </c>
      <c r="AC156">
        <f t="shared" si="86"/>
        <v>0</v>
      </c>
      <c r="AD156">
        <f t="shared" si="87"/>
        <v>0</v>
      </c>
      <c r="AE156">
        <f t="shared" si="88"/>
        <v>0</v>
      </c>
      <c r="AF156">
        <f t="shared" si="89"/>
        <v>0</v>
      </c>
      <c r="AG156">
        <f t="shared" si="90"/>
        <v>0</v>
      </c>
      <c r="AH156">
        <f t="shared" si="91"/>
        <v>0</v>
      </c>
      <c r="AI156">
        <f t="shared" si="92"/>
        <v>0</v>
      </c>
      <c r="AJ156">
        <f t="shared" si="93"/>
        <v>0</v>
      </c>
      <c r="AK156">
        <f t="shared" si="94"/>
        <v>0</v>
      </c>
    </row>
    <row r="157" spans="1:38" ht="18" customHeight="1">
      <c r="A157" s="7" t="s">
        <v>193</v>
      </c>
      <c r="B157" s="7" t="s">
        <v>194</v>
      </c>
      <c r="C157" s="8" t="s">
        <v>195</v>
      </c>
      <c r="D157" s="6">
        <v>1</v>
      </c>
      <c r="E157" s="6"/>
      <c r="F157" s="6"/>
      <c r="G157" s="6"/>
      <c r="H157" s="6"/>
      <c r="I157" s="6"/>
      <c r="J157" s="6"/>
      <c r="K157" s="6">
        <f t="shared" si="73"/>
        <v>0</v>
      </c>
      <c r="L157" s="6">
        <f t="shared" si="74"/>
        <v>0</v>
      </c>
      <c r="M157" s="9" t="s">
        <v>192</v>
      </c>
      <c r="O157" t="str">
        <f>""</f>
        <v/>
      </c>
      <c r="P157" s="1" t="s">
        <v>79</v>
      </c>
      <c r="Q157">
        <v>1</v>
      </c>
      <c r="R157">
        <f t="shared" si="75"/>
        <v>0</v>
      </c>
      <c r="S157">
        <f t="shared" si="76"/>
        <v>0</v>
      </c>
      <c r="T157">
        <f t="shared" si="77"/>
        <v>0</v>
      </c>
      <c r="U157">
        <f t="shared" si="78"/>
        <v>0</v>
      </c>
      <c r="V157">
        <f t="shared" si="79"/>
        <v>0</v>
      </c>
      <c r="W157">
        <f t="shared" si="80"/>
        <v>0</v>
      </c>
      <c r="X157">
        <f t="shared" si="81"/>
        <v>0</v>
      </c>
      <c r="Y157">
        <f t="shared" si="82"/>
        <v>0</v>
      </c>
      <c r="Z157">
        <f t="shared" si="83"/>
        <v>0</v>
      </c>
      <c r="AA157">
        <f t="shared" si="84"/>
        <v>0</v>
      </c>
      <c r="AB157">
        <f t="shared" si="85"/>
        <v>0</v>
      </c>
      <c r="AC157">
        <f t="shared" si="86"/>
        <v>0</v>
      </c>
      <c r="AD157">
        <f t="shared" si="87"/>
        <v>0</v>
      </c>
      <c r="AE157">
        <f t="shared" si="88"/>
        <v>0</v>
      </c>
      <c r="AF157">
        <f t="shared" si="89"/>
        <v>0</v>
      </c>
      <c r="AG157">
        <f t="shared" si="90"/>
        <v>0</v>
      </c>
      <c r="AH157">
        <f t="shared" si="91"/>
        <v>0</v>
      </c>
      <c r="AI157">
        <f t="shared" si="92"/>
        <v>0</v>
      </c>
      <c r="AJ157">
        <f t="shared" si="93"/>
        <v>0</v>
      </c>
      <c r="AK157">
        <f t="shared" si="94"/>
        <v>0</v>
      </c>
    </row>
    <row r="158" spans="1:38" ht="18" customHeight="1">
      <c r="A158" s="7" t="s">
        <v>193</v>
      </c>
      <c r="B158" s="7" t="s">
        <v>197</v>
      </c>
      <c r="C158" s="8" t="s">
        <v>195</v>
      </c>
      <c r="D158" s="6">
        <v>3</v>
      </c>
      <c r="E158" s="6"/>
      <c r="F158" s="6"/>
      <c r="G158" s="6"/>
      <c r="H158" s="6"/>
      <c r="I158" s="6"/>
      <c r="J158" s="6"/>
      <c r="K158" s="6">
        <f t="shared" si="73"/>
        <v>0</v>
      </c>
      <c r="L158" s="6">
        <f t="shared" si="74"/>
        <v>0</v>
      </c>
      <c r="M158" s="9" t="s">
        <v>196</v>
      </c>
      <c r="O158" t="str">
        <f>""</f>
        <v/>
      </c>
      <c r="P158" s="1" t="s">
        <v>79</v>
      </c>
      <c r="Q158">
        <v>1</v>
      </c>
      <c r="R158">
        <f t="shared" si="75"/>
        <v>0</v>
      </c>
      <c r="S158">
        <f t="shared" si="76"/>
        <v>0</v>
      </c>
      <c r="T158">
        <f t="shared" si="77"/>
        <v>0</v>
      </c>
      <c r="U158">
        <f t="shared" si="78"/>
        <v>0</v>
      </c>
      <c r="V158">
        <f t="shared" si="79"/>
        <v>0</v>
      </c>
      <c r="W158">
        <f t="shared" si="80"/>
        <v>0</v>
      </c>
      <c r="X158">
        <f t="shared" si="81"/>
        <v>0</v>
      </c>
      <c r="Y158">
        <f t="shared" si="82"/>
        <v>0</v>
      </c>
      <c r="Z158">
        <f t="shared" si="83"/>
        <v>0</v>
      </c>
      <c r="AA158">
        <f t="shared" si="84"/>
        <v>0</v>
      </c>
      <c r="AB158">
        <f t="shared" si="85"/>
        <v>0</v>
      </c>
      <c r="AC158">
        <f t="shared" si="86"/>
        <v>0</v>
      </c>
      <c r="AD158">
        <f t="shared" si="87"/>
        <v>0</v>
      </c>
      <c r="AE158">
        <f t="shared" si="88"/>
        <v>0</v>
      </c>
      <c r="AF158">
        <f t="shared" si="89"/>
        <v>0</v>
      </c>
      <c r="AG158">
        <f t="shared" si="90"/>
        <v>0</v>
      </c>
      <c r="AH158">
        <f t="shared" si="91"/>
        <v>0</v>
      </c>
      <c r="AI158">
        <f t="shared" si="92"/>
        <v>0</v>
      </c>
      <c r="AJ158">
        <f t="shared" si="93"/>
        <v>0</v>
      </c>
      <c r="AK158">
        <f t="shared" si="94"/>
        <v>0</v>
      </c>
    </row>
    <row r="159" spans="1:38" ht="18" customHeight="1">
      <c r="A159" s="7" t="s">
        <v>199</v>
      </c>
      <c r="B159" s="7" t="s">
        <v>200</v>
      </c>
      <c r="C159" s="8" t="s">
        <v>195</v>
      </c>
      <c r="D159" s="6">
        <v>2</v>
      </c>
      <c r="E159" s="6"/>
      <c r="F159" s="6"/>
      <c r="G159" s="6"/>
      <c r="H159" s="6"/>
      <c r="I159" s="6"/>
      <c r="J159" s="6"/>
      <c r="K159" s="6">
        <f t="shared" si="73"/>
        <v>0</v>
      </c>
      <c r="L159" s="6">
        <f t="shared" si="74"/>
        <v>0</v>
      </c>
      <c r="M159" s="9" t="s">
        <v>198</v>
      </c>
      <c r="O159" t="str">
        <f>""</f>
        <v/>
      </c>
      <c r="P159" s="1" t="s">
        <v>79</v>
      </c>
      <c r="Q159">
        <v>1</v>
      </c>
      <c r="R159">
        <f t="shared" si="75"/>
        <v>0</v>
      </c>
      <c r="S159">
        <f t="shared" si="76"/>
        <v>0</v>
      </c>
      <c r="T159">
        <f t="shared" si="77"/>
        <v>0</v>
      </c>
      <c r="U159">
        <f t="shared" si="78"/>
        <v>0</v>
      </c>
      <c r="V159">
        <f t="shared" si="79"/>
        <v>0</v>
      </c>
      <c r="W159">
        <f t="shared" si="80"/>
        <v>0</v>
      </c>
      <c r="X159">
        <f t="shared" si="81"/>
        <v>0</v>
      </c>
      <c r="Y159">
        <f t="shared" si="82"/>
        <v>0</v>
      </c>
      <c r="Z159">
        <f t="shared" si="83"/>
        <v>0</v>
      </c>
      <c r="AA159">
        <f t="shared" si="84"/>
        <v>0</v>
      </c>
      <c r="AB159">
        <f t="shared" si="85"/>
        <v>0</v>
      </c>
      <c r="AC159">
        <f t="shared" si="86"/>
        <v>0</v>
      </c>
      <c r="AD159">
        <f t="shared" si="87"/>
        <v>0</v>
      </c>
      <c r="AE159">
        <f t="shared" si="88"/>
        <v>0</v>
      </c>
      <c r="AF159">
        <f t="shared" si="89"/>
        <v>0</v>
      </c>
      <c r="AG159">
        <f t="shared" si="90"/>
        <v>0</v>
      </c>
      <c r="AH159">
        <f t="shared" si="91"/>
        <v>0</v>
      </c>
      <c r="AI159">
        <f t="shared" si="92"/>
        <v>0</v>
      </c>
      <c r="AJ159">
        <f t="shared" si="93"/>
        <v>0</v>
      </c>
      <c r="AK159">
        <f t="shared" si="94"/>
        <v>0</v>
      </c>
    </row>
    <row r="160" spans="1:38" ht="18" customHeight="1">
      <c r="A160" s="7" t="s">
        <v>32</v>
      </c>
      <c r="B160" s="7" t="s">
        <v>33</v>
      </c>
      <c r="C160" s="8" t="s">
        <v>34</v>
      </c>
      <c r="D160" s="6">
        <v>1</v>
      </c>
      <c r="E160" s="6"/>
      <c r="F160" s="6"/>
      <c r="G160" s="6"/>
      <c r="H160" s="6"/>
      <c r="I160" s="6"/>
      <c r="J160" s="6"/>
      <c r="K160" s="6">
        <f t="shared" si="73"/>
        <v>0</v>
      </c>
      <c r="L160" s="6">
        <f t="shared" si="74"/>
        <v>0</v>
      </c>
      <c r="M160" s="6"/>
      <c r="O160" t="str">
        <f>"01"</f>
        <v>01</v>
      </c>
      <c r="P160" s="1" t="s">
        <v>79</v>
      </c>
      <c r="Q160">
        <v>1</v>
      </c>
      <c r="R160">
        <f t="shared" si="75"/>
        <v>0</v>
      </c>
      <c r="S160">
        <f t="shared" si="76"/>
        <v>0</v>
      </c>
      <c r="T160">
        <f t="shared" si="77"/>
        <v>0</v>
      </c>
      <c r="U160">
        <f t="shared" si="78"/>
        <v>0</v>
      </c>
      <c r="V160">
        <f t="shared" si="79"/>
        <v>0</v>
      </c>
      <c r="W160">
        <f t="shared" si="80"/>
        <v>0</v>
      </c>
      <c r="X160">
        <f t="shared" si="81"/>
        <v>0</v>
      </c>
      <c r="Y160">
        <f t="shared" si="82"/>
        <v>0</v>
      </c>
      <c r="Z160">
        <f t="shared" si="83"/>
        <v>0</v>
      </c>
      <c r="AA160">
        <f t="shared" si="84"/>
        <v>0</v>
      </c>
      <c r="AB160">
        <f t="shared" si="85"/>
        <v>0</v>
      </c>
      <c r="AC160">
        <f t="shared" si="86"/>
        <v>0</v>
      </c>
      <c r="AD160">
        <f t="shared" si="87"/>
        <v>0</v>
      </c>
      <c r="AE160">
        <f t="shared" si="88"/>
        <v>0</v>
      </c>
      <c r="AF160">
        <f t="shared" si="89"/>
        <v>0</v>
      </c>
      <c r="AG160">
        <f t="shared" si="90"/>
        <v>0</v>
      </c>
      <c r="AH160">
        <f t="shared" si="91"/>
        <v>0</v>
      </c>
      <c r="AI160">
        <f t="shared" si="92"/>
        <v>0</v>
      </c>
      <c r="AJ160">
        <f t="shared" si="93"/>
        <v>0</v>
      </c>
      <c r="AK160">
        <f t="shared" si="94"/>
        <v>0</v>
      </c>
    </row>
    <row r="161" spans="1:38" ht="18" customHeight="1">
      <c r="A161" s="7" t="s">
        <v>67</v>
      </c>
      <c r="B161" s="7" t="s">
        <v>68</v>
      </c>
      <c r="C161" s="8" t="s">
        <v>18</v>
      </c>
      <c r="D161" s="6">
        <v>3</v>
      </c>
      <c r="E161" s="6"/>
      <c r="F161" s="6"/>
      <c r="G161" s="6"/>
      <c r="H161" s="6"/>
      <c r="I161" s="6"/>
      <c r="J161" s="6"/>
      <c r="K161" s="6">
        <f t="shared" si="73"/>
        <v>0</v>
      </c>
      <c r="L161" s="6">
        <f t="shared" si="74"/>
        <v>0</v>
      </c>
      <c r="M161" s="6"/>
      <c r="O161" t="str">
        <f>"01"</f>
        <v>01</v>
      </c>
      <c r="P161" s="1" t="s">
        <v>79</v>
      </c>
      <c r="Q161">
        <v>1</v>
      </c>
      <c r="R161">
        <f t="shared" si="75"/>
        <v>0</v>
      </c>
      <c r="S161">
        <f t="shared" si="76"/>
        <v>0</v>
      </c>
      <c r="T161">
        <f t="shared" si="77"/>
        <v>0</v>
      </c>
      <c r="U161">
        <f t="shared" si="78"/>
        <v>0</v>
      </c>
      <c r="V161">
        <f t="shared" si="79"/>
        <v>0</v>
      </c>
      <c r="W161">
        <f t="shared" si="80"/>
        <v>0</v>
      </c>
      <c r="X161">
        <f t="shared" si="81"/>
        <v>0</v>
      </c>
      <c r="Y161">
        <f t="shared" si="82"/>
        <v>0</v>
      </c>
      <c r="Z161">
        <f t="shared" si="83"/>
        <v>0</v>
      </c>
      <c r="AA161">
        <f t="shared" si="84"/>
        <v>0</v>
      </c>
      <c r="AB161">
        <f t="shared" si="85"/>
        <v>0</v>
      </c>
      <c r="AC161">
        <f t="shared" si="86"/>
        <v>0</v>
      </c>
      <c r="AD161">
        <f t="shared" si="87"/>
        <v>0</v>
      </c>
      <c r="AE161">
        <f t="shared" si="88"/>
        <v>0</v>
      </c>
      <c r="AF161">
        <f t="shared" si="89"/>
        <v>0</v>
      </c>
      <c r="AG161">
        <f t="shared" si="90"/>
        <v>0</v>
      </c>
      <c r="AH161">
        <f t="shared" si="91"/>
        <v>0</v>
      </c>
      <c r="AI161">
        <f t="shared" si="92"/>
        <v>0</v>
      </c>
      <c r="AJ161">
        <f t="shared" si="93"/>
        <v>0</v>
      </c>
      <c r="AK161">
        <f t="shared" si="94"/>
        <v>0</v>
      </c>
    </row>
    <row r="162" spans="1:38" ht="18" customHeight="1">
      <c r="A162" s="10"/>
      <c r="B162" s="10"/>
      <c r="C162" s="11"/>
      <c r="D162" s="6"/>
      <c r="E162" s="6"/>
      <c r="F162" s="6"/>
      <c r="G162" s="6"/>
      <c r="H162" s="6"/>
      <c r="I162" s="6"/>
      <c r="J162" s="6"/>
      <c r="K162" s="6"/>
      <c r="L162" s="6"/>
      <c r="M162" s="6"/>
    </row>
    <row r="163" spans="1:38" ht="18" customHeight="1">
      <c r="A163" s="10"/>
      <c r="B163" s="10"/>
      <c r="C163" s="11"/>
      <c r="D163" s="6"/>
      <c r="E163" s="6"/>
      <c r="F163" s="6"/>
      <c r="G163" s="6"/>
      <c r="H163" s="6"/>
      <c r="I163" s="6"/>
      <c r="J163" s="6"/>
      <c r="K163" s="6"/>
      <c r="L163" s="6"/>
      <c r="M163" s="6"/>
    </row>
    <row r="164" spans="1:38" ht="18" customHeight="1">
      <c r="A164" s="10"/>
      <c r="B164" s="10"/>
      <c r="C164" s="11"/>
      <c r="D164" s="6"/>
      <c r="E164" s="6"/>
      <c r="F164" s="6"/>
      <c r="G164" s="6"/>
      <c r="H164" s="6"/>
      <c r="I164" s="6"/>
      <c r="J164" s="6"/>
      <c r="K164" s="6"/>
      <c r="L164" s="6"/>
      <c r="M164" s="6"/>
    </row>
    <row r="165" spans="1:38" ht="18" customHeight="1">
      <c r="A165" s="10"/>
      <c r="B165" s="10"/>
      <c r="C165" s="11"/>
      <c r="D165" s="6"/>
      <c r="E165" s="6"/>
      <c r="F165" s="6"/>
      <c r="G165" s="6"/>
      <c r="H165" s="6"/>
      <c r="I165" s="6"/>
      <c r="J165" s="6"/>
      <c r="K165" s="6"/>
      <c r="L165" s="6"/>
      <c r="M165" s="6"/>
    </row>
    <row r="166" spans="1:38" ht="18" customHeight="1">
      <c r="A166" s="10"/>
      <c r="B166" s="10"/>
      <c r="C166" s="11"/>
      <c r="D166" s="6"/>
      <c r="E166" s="6"/>
      <c r="F166" s="6"/>
      <c r="G166" s="6"/>
      <c r="H166" s="6"/>
      <c r="I166" s="6"/>
      <c r="J166" s="6"/>
      <c r="K166" s="6"/>
      <c r="L166" s="6"/>
      <c r="M166" s="6"/>
    </row>
    <row r="167" spans="1:38" ht="18" customHeight="1">
      <c r="A167" s="10"/>
      <c r="B167" s="10"/>
      <c r="C167" s="11"/>
      <c r="D167" s="6"/>
      <c r="E167" s="6"/>
      <c r="F167" s="6"/>
      <c r="G167" s="6"/>
      <c r="H167" s="6"/>
      <c r="I167" s="6"/>
      <c r="J167" s="6"/>
      <c r="K167" s="6"/>
      <c r="L167" s="6"/>
      <c r="M167" s="6"/>
    </row>
    <row r="168" spans="1:38" ht="18" customHeight="1">
      <c r="A168" s="10"/>
      <c r="B168" s="10"/>
      <c r="C168" s="11"/>
      <c r="D168" s="6"/>
      <c r="E168" s="6"/>
      <c r="F168" s="6"/>
      <c r="G168" s="6"/>
      <c r="H168" s="6"/>
      <c r="I168" s="6"/>
      <c r="J168" s="6"/>
      <c r="K168" s="6"/>
      <c r="L168" s="6"/>
      <c r="M168" s="6"/>
    </row>
    <row r="169" spans="1:38" ht="18" customHeight="1">
      <c r="A169" s="10"/>
      <c r="B169" s="10"/>
      <c r="C169" s="11"/>
      <c r="D169" s="6"/>
      <c r="E169" s="6"/>
      <c r="F169" s="6"/>
      <c r="G169" s="6"/>
      <c r="H169" s="6"/>
      <c r="I169" s="6"/>
      <c r="J169" s="6"/>
      <c r="K169" s="6"/>
      <c r="L169" s="6"/>
      <c r="M169" s="6"/>
    </row>
    <row r="170" spans="1:38" ht="18" customHeight="1">
      <c r="A170" s="10"/>
      <c r="B170" s="10"/>
      <c r="C170" s="11"/>
      <c r="D170" s="6"/>
      <c r="E170" s="6"/>
      <c r="F170" s="6"/>
      <c r="G170" s="6"/>
      <c r="H170" s="6"/>
      <c r="I170" s="6"/>
      <c r="J170" s="6"/>
      <c r="K170" s="6"/>
      <c r="L170" s="6"/>
      <c r="M170" s="6"/>
    </row>
    <row r="171" spans="1:38" ht="18" customHeight="1">
      <c r="A171" s="10"/>
      <c r="B171" s="10"/>
      <c r="C171" s="11"/>
      <c r="D171" s="6"/>
      <c r="E171" s="6"/>
      <c r="F171" s="6"/>
      <c r="G171" s="6"/>
      <c r="H171" s="6"/>
      <c r="I171" s="6"/>
      <c r="J171" s="6"/>
      <c r="K171" s="6"/>
      <c r="L171" s="6"/>
      <c r="M171" s="6"/>
    </row>
    <row r="172" spans="1:38" ht="18" customHeight="1">
      <c r="A172" s="12" t="s">
        <v>80</v>
      </c>
      <c r="B172" s="13"/>
      <c r="C172" s="14"/>
      <c r="D172" s="15"/>
      <c r="E172" s="15"/>
      <c r="F172" s="15">
        <f>ROUNDDOWN(SUMIF(Q150:Q161, "1", F150:F161), 0)</f>
        <v>0</v>
      </c>
      <c r="G172" s="15"/>
      <c r="H172" s="15">
        <f>ROUNDDOWN(SUMIF(Q150:Q161, "1", H150:H161), 0)</f>
        <v>0</v>
      </c>
      <c r="I172" s="15"/>
      <c r="J172" s="15">
        <f>ROUNDDOWN(SUMIF(Q150:Q161, "1", J150:J161), 0)</f>
        <v>0</v>
      </c>
      <c r="K172" s="15"/>
      <c r="L172" s="15">
        <f>F172+H172+J172</f>
        <v>0</v>
      </c>
      <c r="M172" s="15"/>
      <c r="R172">
        <f t="shared" ref="R172:AL172" si="95">SUM(R150:R161)</f>
        <v>0</v>
      </c>
      <c r="S172">
        <f t="shared" si="95"/>
        <v>0</v>
      </c>
      <c r="T172">
        <f t="shared" si="95"/>
        <v>0</v>
      </c>
      <c r="U172">
        <f t="shared" si="95"/>
        <v>0</v>
      </c>
      <c r="V172">
        <f t="shared" si="95"/>
        <v>0</v>
      </c>
      <c r="W172">
        <f t="shared" si="95"/>
        <v>0</v>
      </c>
      <c r="X172">
        <f t="shared" si="95"/>
        <v>0</v>
      </c>
      <c r="Y172">
        <f t="shared" si="95"/>
        <v>0</v>
      </c>
      <c r="Z172">
        <f t="shared" si="95"/>
        <v>0</v>
      </c>
      <c r="AA172">
        <f t="shared" si="95"/>
        <v>0</v>
      </c>
      <c r="AB172">
        <f t="shared" si="95"/>
        <v>0</v>
      </c>
      <c r="AC172">
        <f t="shared" si="95"/>
        <v>0</v>
      </c>
      <c r="AD172">
        <f t="shared" si="95"/>
        <v>0</v>
      </c>
      <c r="AE172">
        <f t="shared" si="95"/>
        <v>0</v>
      </c>
      <c r="AF172">
        <f t="shared" si="95"/>
        <v>0</v>
      </c>
      <c r="AG172">
        <f t="shared" si="95"/>
        <v>0</v>
      </c>
      <c r="AH172">
        <f t="shared" si="95"/>
        <v>0</v>
      </c>
      <c r="AI172">
        <f t="shared" si="95"/>
        <v>0</v>
      </c>
      <c r="AJ172">
        <f t="shared" si="95"/>
        <v>0</v>
      </c>
      <c r="AK172">
        <f t="shared" si="95"/>
        <v>0</v>
      </c>
      <c r="AL172">
        <f t="shared" si="95"/>
        <v>0</v>
      </c>
    </row>
    <row r="173" spans="1:38" ht="18" customHeight="1">
      <c r="A173" s="49" t="s">
        <v>286</v>
      </c>
      <c r="B173" s="50"/>
      <c r="C173" s="50"/>
      <c r="D173" s="50"/>
      <c r="E173" s="50"/>
      <c r="F173" s="50"/>
      <c r="G173" s="50"/>
      <c r="H173" s="50"/>
      <c r="I173" s="50"/>
      <c r="J173" s="50"/>
      <c r="K173" s="50"/>
      <c r="L173" s="50"/>
      <c r="M173" s="50"/>
    </row>
    <row r="174" spans="1:38" ht="18" customHeight="1">
      <c r="A174" s="7" t="s">
        <v>202</v>
      </c>
      <c r="B174" s="7" t="s">
        <v>203</v>
      </c>
      <c r="C174" s="8" t="s">
        <v>14</v>
      </c>
      <c r="D174" s="6">
        <v>14</v>
      </c>
      <c r="E174" s="6"/>
      <c r="F174" s="6"/>
      <c r="G174" s="6"/>
      <c r="H174" s="6"/>
      <c r="I174" s="6"/>
      <c r="J174" s="6"/>
      <c r="K174" s="6">
        <f t="shared" ref="K174:L176" si="96">E174+G174+I174</f>
        <v>0</v>
      </c>
      <c r="L174" s="6">
        <f t="shared" si="96"/>
        <v>0</v>
      </c>
      <c r="M174" s="9" t="s">
        <v>201</v>
      </c>
      <c r="O174" t="str">
        <f>""</f>
        <v/>
      </c>
      <c r="P174" s="1" t="s">
        <v>79</v>
      </c>
      <c r="Q174">
        <v>1</v>
      </c>
      <c r="R174">
        <f>IF(P174="기계경비", J174, 0)</f>
        <v>0</v>
      </c>
      <c r="S174">
        <f>IF(P174="운반비", J174, 0)</f>
        <v>0</v>
      </c>
      <c r="T174">
        <f>IF(P174="작업부산물", F174, 0)</f>
        <v>0</v>
      </c>
      <c r="U174">
        <f>IF(P174="관급", F174, 0)</f>
        <v>0</v>
      </c>
      <c r="V174">
        <f>IF(P174="외주비", J174, 0)</f>
        <v>0</v>
      </c>
      <c r="W174">
        <f>IF(P174="장비비", J174, 0)</f>
        <v>0</v>
      </c>
      <c r="X174">
        <f>IF(P174="폐기물처리비", J174, 0)</f>
        <v>0</v>
      </c>
      <c r="Y174">
        <f>IF(P174="가설비", J174, 0)</f>
        <v>0</v>
      </c>
      <c r="Z174">
        <f>IF(P174="잡비제외분", F174, 0)</f>
        <v>0</v>
      </c>
      <c r="AA174">
        <f>IF(P174="사급자재대", L174, 0)</f>
        <v>0</v>
      </c>
      <c r="AB174">
        <f>IF(P174="관급자재대", L174, 0)</f>
        <v>0</v>
      </c>
      <c r="AC174">
        <f>IF(P174="사용자항목1", L174, 0)</f>
        <v>0</v>
      </c>
      <c r="AD174">
        <f>IF(P174="사용자항목2", L174, 0)</f>
        <v>0</v>
      </c>
      <c r="AE174">
        <f>IF(P174="사용자항목3", L174, 0)</f>
        <v>0</v>
      </c>
      <c r="AF174">
        <f>IF(P174="사용자항목4", L174, 0)</f>
        <v>0</v>
      </c>
      <c r="AG174">
        <f>IF(P174="사용자항목5", L174, 0)</f>
        <v>0</v>
      </c>
      <c r="AH174">
        <f>IF(P174="사용자항목6", L174, 0)</f>
        <v>0</v>
      </c>
      <c r="AI174">
        <f>IF(P174="사용자항목7", L174, 0)</f>
        <v>0</v>
      </c>
      <c r="AJ174">
        <f>IF(P174="사용자항목8", L174, 0)</f>
        <v>0</v>
      </c>
      <c r="AK174">
        <f>IF(P174="사용자항목9", L174, 0)</f>
        <v>0</v>
      </c>
    </row>
    <row r="175" spans="1:38" ht="18" customHeight="1">
      <c r="A175" s="7" t="s">
        <v>16</v>
      </c>
      <c r="B175" s="7" t="s">
        <v>17</v>
      </c>
      <c r="C175" s="8" t="s">
        <v>14</v>
      </c>
      <c r="D175" s="6">
        <v>14</v>
      </c>
      <c r="E175" s="6"/>
      <c r="F175" s="6"/>
      <c r="G175" s="6"/>
      <c r="H175" s="6"/>
      <c r="I175" s="6"/>
      <c r="J175" s="6"/>
      <c r="K175" s="6">
        <f t="shared" si="96"/>
        <v>0</v>
      </c>
      <c r="L175" s="6">
        <f t="shared" si="96"/>
        <v>0</v>
      </c>
      <c r="M175" s="6"/>
      <c r="O175" t="str">
        <f>"01"</f>
        <v>01</v>
      </c>
      <c r="P175" s="1" t="s">
        <v>79</v>
      </c>
      <c r="Q175">
        <v>1</v>
      </c>
      <c r="R175">
        <f>IF(P175="기계경비", J175, 0)</f>
        <v>0</v>
      </c>
      <c r="S175">
        <f>IF(P175="운반비", J175, 0)</f>
        <v>0</v>
      </c>
      <c r="T175">
        <f>IF(P175="작업부산물", F175, 0)</f>
        <v>0</v>
      </c>
      <c r="U175">
        <f>IF(P175="관급", F175, 0)</f>
        <v>0</v>
      </c>
      <c r="V175">
        <f>IF(P175="외주비", J175, 0)</f>
        <v>0</v>
      </c>
      <c r="W175">
        <f>IF(P175="장비비", J175, 0)</f>
        <v>0</v>
      </c>
      <c r="X175">
        <f>IF(P175="폐기물처리비", J175, 0)</f>
        <v>0</v>
      </c>
      <c r="Y175">
        <f>IF(P175="가설비", J175, 0)</f>
        <v>0</v>
      </c>
      <c r="Z175">
        <f>IF(P175="잡비제외분", F175, 0)</f>
        <v>0</v>
      </c>
      <c r="AA175">
        <f>IF(P175="사급자재대", L175, 0)</f>
        <v>0</v>
      </c>
      <c r="AB175">
        <f>IF(P175="관급자재대", L175, 0)</f>
        <v>0</v>
      </c>
      <c r="AC175">
        <f>IF(P175="사용자항목1", L175, 0)</f>
        <v>0</v>
      </c>
      <c r="AD175">
        <f>IF(P175="사용자항목2", L175, 0)</f>
        <v>0</v>
      </c>
      <c r="AE175">
        <f>IF(P175="사용자항목3", L175, 0)</f>
        <v>0</v>
      </c>
      <c r="AF175">
        <f>IF(P175="사용자항목4", L175, 0)</f>
        <v>0</v>
      </c>
      <c r="AG175">
        <f>IF(P175="사용자항목5", L175, 0)</f>
        <v>0</v>
      </c>
      <c r="AH175">
        <f>IF(P175="사용자항목6", L175, 0)</f>
        <v>0</v>
      </c>
      <c r="AI175">
        <f>IF(P175="사용자항목7", L175, 0)</f>
        <v>0</v>
      </c>
      <c r="AJ175">
        <f>IF(P175="사용자항목8", L175, 0)</f>
        <v>0</v>
      </c>
      <c r="AK175">
        <f>IF(P175="사용자항목9", L175, 0)</f>
        <v>0</v>
      </c>
    </row>
    <row r="176" spans="1:38" ht="18" customHeight="1">
      <c r="A176" s="7" t="s">
        <v>205</v>
      </c>
      <c r="B176" s="7" t="s">
        <v>206</v>
      </c>
      <c r="C176" s="8" t="s">
        <v>11</v>
      </c>
      <c r="D176" s="6">
        <v>117</v>
      </c>
      <c r="E176" s="6"/>
      <c r="F176" s="6"/>
      <c r="G176" s="6"/>
      <c r="H176" s="6"/>
      <c r="I176" s="6"/>
      <c r="J176" s="6"/>
      <c r="K176" s="6">
        <f t="shared" si="96"/>
        <v>0</v>
      </c>
      <c r="L176" s="6">
        <f t="shared" si="96"/>
        <v>0</v>
      </c>
      <c r="M176" s="9" t="s">
        <v>204</v>
      </c>
      <c r="O176" t="str">
        <f>""</f>
        <v/>
      </c>
      <c r="P176" s="1" t="s">
        <v>79</v>
      </c>
      <c r="Q176">
        <v>1</v>
      </c>
      <c r="R176">
        <f>IF(P176="기계경비", J176, 0)</f>
        <v>0</v>
      </c>
      <c r="S176">
        <f>IF(P176="운반비", J176, 0)</f>
        <v>0</v>
      </c>
      <c r="T176">
        <f>IF(P176="작업부산물", F176, 0)</f>
        <v>0</v>
      </c>
      <c r="U176">
        <f>IF(P176="관급", F176, 0)</f>
        <v>0</v>
      </c>
      <c r="V176">
        <f>IF(P176="외주비", J176, 0)</f>
        <v>0</v>
      </c>
      <c r="W176">
        <f>IF(P176="장비비", J176, 0)</f>
        <v>0</v>
      </c>
      <c r="X176">
        <f>IF(P176="폐기물처리비", J176, 0)</f>
        <v>0</v>
      </c>
      <c r="Y176">
        <f>IF(P176="가설비", J176, 0)</f>
        <v>0</v>
      </c>
      <c r="Z176">
        <f>IF(P176="잡비제외분", F176, 0)</f>
        <v>0</v>
      </c>
      <c r="AA176">
        <f>IF(P176="사급자재대", L176, 0)</f>
        <v>0</v>
      </c>
      <c r="AB176">
        <f>IF(P176="관급자재대", L176, 0)</f>
        <v>0</v>
      </c>
      <c r="AC176">
        <f>IF(P176="사용자항목1", L176, 0)</f>
        <v>0</v>
      </c>
      <c r="AD176">
        <f>IF(P176="사용자항목2", L176, 0)</f>
        <v>0</v>
      </c>
      <c r="AE176">
        <f>IF(P176="사용자항목3", L176, 0)</f>
        <v>0</v>
      </c>
      <c r="AF176">
        <f>IF(P176="사용자항목4", L176, 0)</f>
        <v>0</v>
      </c>
      <c r="AG176">
        <f>IF(P176="사용자항목5", L176, 0)</f>
        <v>0</v>
      </c>
      <c r="AH176">
        <f>IF(P176="사용자항목6", L176, 0)</f>
        <v>0</v>
      </c>
      <c r="AI176">
        <f>IF(P176="사용자항목7", L176, 0)</f>
        <v>0</v>
      </c>
      <c r="AJ176">
        <f>IF(P176="사용자항목8", L176, 0)</f>
        <v>0</v>
      </c>
      <c r="AK176">
        <f>IF(P176="사용자항목9", L176, 0)</f>
        <v>0</v>
      </c>
    </row>
    <row r="177" spans="1:13" ht="18" customHeight="1">
      <c r="A177" s="10"/>
      <c r="B177" s="10"/>
      <c r="C177" s="11"/>
      <c r="D177" s="6"/>
      <c r="E177" s="6"/>
      <c r="F177" s="6"/>
      <c r="G177" s="6"/>
      <c r="H177" s="6"/>
      <c r="I177" s="6"/>
      <c r="J177" s="6"/>
      <c r="K177" s="6"/>
      <c r="L177" s="6"/>
      <c r="M177" s="6"/>
    </row>
    <row r="178" spans="1:13" ht="18" customHeight="1">
      <c r="A178" s="10"/>
      <c r="B178" s="10"/>
      <c r="C178" s="11"/>
      <c r="D178" s="6"/>
      <c r="E178" s="6"/>
      <c r="F178" s="6"/>
      <c r="G178" s="6"/>
      <c r="H178" s="6"/>
      <c r="I178" s="6"/>
      <c r="J178" s="6"/>
      <c r="K178" s="6"/>
      <c r="L178" s="6"/>
      <c r="M178" s="6"/>
    </row>
    <row r="179" spans="1:13" ht="18" customHeight="1">
      <c r="A179" s="10"/>
      <c r="B179" s="10"/>
      <c r="C179" s="11"/>
      <c r="D179" s="6"/>
      <c r="E179" s="6"/>
      <c r="F179" s="6"/>
      <c r="G179" s="6"/>
      <c r="H179" s="6"/>
      <c r="I179" s="6"/>
      <c r="J179" s="6"/>
      <c r="K179" s="6"/>
      <c r="L179" s="6"/>
      <c r="M179" s="6"/>
    </row>
    <row r="180" spans="1:13" ht="18" customHeight="1">
      <c r="A180" s="10"/>
      <c r="B180" s="10"/>
      <c r="C180" s="11"/>
      <c r="D180" s="6"/>
      <c r="E180" s="6"/>
      <c r="F180" s="6"/>
      <c r="G180" s="6"/>
      <c r="H180" s="6"/>
      <c r="I180" s="6"/>
      <c r="J180" s="6"/>
      <c r="K180" s="6"/>
      <c r="L180" s="6"/>
      <c r="M180" s="6"/>
    </row>
    <row r="181" spans="1:13" ht="18" customHeight="1">
      <c r="A181" s="10"/>
      <c r="B181" s="10"/>
      <c r="C181" s="11"/>
      <c r="D181" s="6"/>
      <c r="E181" s="6"/>
      <c r="F181" s="6"/>
      <c r="G181" s="6"/>
      <c r="H181" s="6"/>
      <c r="I181" s="6"/>
      <c r="J181" s="6"/>
      <c r="K181" s="6"/>
      <c r="L181" s="6"/>
      <c r="M181" s="6"/>
    </row>
    <row r="182" spans="1:13" ht="18" customHeight="1">
      <c r="A182" s="10"/>
      <c r="B182" s="10"/>
      <c r="C182" s="11"/>
      <c r="D182" s="6"/>
      <c r="E182" s="6"/>
      <c r="F182" s="6"/>
      <c r="G182" s="6"/>
      <c r="H182" s="6"/>
      <c r="I182" s="6"/>
      <c r="J182" s="6"/>
      <c r="K182" s="6"/>
      <c r="L182" s="6"/>
      <c r="M182" s="6"/>
    </row>
    <row r="183" spans="1:13" ht="18" customHeight="1">
      <c r="A183" s="10"/>
      <c r="B183" s="10"/>
      <c r="C183" s="11"/>
      <c r="D183" s="6"/>
      <c r="E183" s="6"/>
      <c r="F183" s="6"/>
      <c r="G183" s="6"/>
      <c r="H183" s="6"/>
      <c r="I183" s="6"/>
      <c r="J183" s="6"/>
      <c r="K183" s="6"/>
      <c r="L183" s="6"/>
      <c r="M183" s="6"/>
    </row>
    <row r="184" spans="1:13" ht="18" customHeight="1">
      <c r="A184" s="10"/>
      <c r="B184" s="10"/>
      <c r="C184" s="11"/>
      <c r="D184" s="6"/>
      <c r="E184" s="6"/>
      <c r="F184" s="6"/>
      <c r="G184" s="6"/>
      <c r="H184" s="6"/>
      <c r="I184" s="6"/>
      <c r="J184" s="6"/>
      <c r="K184" s="6"/>
      <c r="L184" s="6"/>
      <c r="M184" s="6"/>
    </row>
    <row r="185" spans="1:13" ht="18" customHeight="1">
      <c r="A185" s="10"/>
      <c r="B185" s="10"/>
      <c r="C185" s="11"/>
      <c r="D185" s="6"/>
      <c r="E185" s="6"/>
      <c r="F185" s="6"/>
      <c r="G185" s="6"/>
      <c r="H185" s="6"/>
      <c r="I185" s="6"/>
      <c r="J185" s="6"/>
      <c r="K185" s="6"/>
      <c r="L185" s="6"/>
      <c r="M185" s="6"/>
    </row>
    <row r="186" spans="1:13" ht="18" customHeight="1">
      <c r="A186" s="10"/>
      <c r="B186" s="10"/>
      <c r="C186" s="11"/>
      <c r="D186" s="6"/>
      <c r="E186" s="6"/>
      <c r="F186" s="6"/>
      <c r="G186" s="6"/>
      <c r="H186" s="6"/>
      <c r="I186" s="6"/>
      <c r="J186" s="6"/>
      <c r="K186" s="6"/>
      <c r="L186" s="6"/>
      <c r="M186" s="6"/>
    </row>
    <row r="187" spans="1:13" ht="18" customHeight="1">
      <c r="A187" s="10"/>
      <c r="B187" s="10"/>
      <c r="C187" s="11"/>
      <c r="D187" s="6"/>
      <c r="E187" s="6"/>
      <c r="F187" s="6"/>
      <c r="G187" s="6"/>
      <c r="H187" s="6"/>
      <c r="I187" s="6"/>
      <c r="J187" s="6"/>
      <c r="K187" s="6"/>
      <c r="L187" s="6"/>
      <c r="M187" s="6"/>
    </row>
    <row r="188" spans="1:13" ht="18" customHeight="1">
      <c r="A188" s="10"/>
      <c r="B188" s="10"/>
      <c r="C188" s="11"/>
      <c r="D188" s="6"/>
      <c r="E188" s="6"/>
      <c r="F188" s="6"/>
      <c r="G188" s="6"/>
      <c r="H188" s="6"/>
      <c r="I188" s="6"/>
      <c r="J188" s="6"/>
      <c r="K188" s="6"/>
      <c r="L188" s="6"/>
      <c r="M188" s="6"/>
    </row>
    <row r="189" spans="1:13" ht="18" customHeight="1">
      <c r="A189" s="10"/>
      <c r="B189" s="10"/>
      <c r="C189" s="11"/>
      <c r="D189" s="6"/>
      <c r="E189" s="6"/>
      <c r="F189" s="6"/>
      <c r="G189" s="6"/>
      <c r="H189" s="6"/>
      <c r="I189" s="6"/>
      <c r="J189" s="6"/>
      <c r="K189" s="6"/>
      <c r="L189" s="6"/>
      <c r="M189" s="6"/>
    </row>
    <row r="190" spans="1:13" ht="18" customHeight="1">
      <c r="A190" s="10"/>
      <c r="B190" s="10"/>
      <c r="C190" s="11"/>
      <c r="D190" s="6"/>
      <c r="E190" s="6"/>
      <c r="F190" s="6"/>
      <c r="G190" s="6"/>
      <c r="H190" s="6"/>
      <c r="I190" s="6"/>
      <c r="J190" s="6"/>
      <c r="K190" s="6"/>
      <c r="L190" s="6"/>
      <c r="M190" s="6"/>
    </row>
    <row r="191" spans="1:13" ht="18" customHeight="1">
      <c r="A191" s="10"/>
      <c r="B191" s="10"/>
      <c r="C191" s="11"/>
      <c r="D191" s="6"/>
      <c r="E191" s="6"/>
      <c r="F191" s="6"/>
      <c r="G191" s="6"/>
      <c r="H191" s="6"/>
      <c r="I191" s="6"/>
      <c r="J191" s="6"/>
      <c r="K191" s="6"/>
      <c r="L191" s="6"/>
      <c r="M191" s="6"/>
    </row>
    <row r="192" spans="1:13" ht="18" customHeight="1">
      <c r="A192" s="10"/>
      <c r="B192" s="10"/>
      <c r="C192" s="11"/>
      <c r="D192" s="6"/>
      <c r="E192" s="6"/>
      <c r="F192" s="6"/>
      <c r="G192" s="6"/>
      <c r="H192" s="6"/>
      <c r="I192" s="6"/>
      <c r="J192" s="6"/>
      <c r="K192" s="6"/>
      <c r="L192" s="6"/>
      <c r="M192" s="6"/>
    </row>
    <row r="193" spans="1:38" ht="18" customHeight="1">
      <c r="A193" s="10"/>
      <c r="B193" s="10"/>
      <c r="C193" s="11"/>
      <c r="D193" s="6"/>
      <c r="E193" s="6"/>
      <c r="F193" s="6"/>
      <c r="G193" s="6"/>
      <c r="H193" s="6"/>
      <c r="I193" s="6"/>
      <c r="J193" s="6"/>
      <c r="K193" s="6"/>
      <c r="L193" s="6"/>
      <c r="M193" s="6"/>
    </row>
    <row r="194" spans="1:38" ht="18" customHeight="1">
      <c r="A194" s="10"/>
      <c r="B194" s="10"/>
      <c r="C194" s="11"/>
      <c r="D194" s="6"/>
      <c r="E194" s="6"/>
      <c r="F194" s="6"/>
      <c r="G194" s="6"/>
      <c r="H194" s="6"/>
      <c r="I194" s="6"/>
      <c r="J194" s="6"/>
      <c r="K194" s="6"/>
      <c r="L194" s="6"/>
      <c r="M194" s="6"/>
    </row>
    <row r="195" spans="1:38" ht="18" customHeight="1">
      <c r="A195" s="10"/>
      <c r="B195" s="10"/>
      <c r="C195" s="11"/>
      <c r="D195" s="6"/>
      <c r="E195" s="6"/>
      <c r="F195" s="6"/>
      <c r="G195" s="6"/>
      <c r="H195" s="6"/>
      <c r="I195" s="6"/>
      <c r="J195" s="6"/>
      <c r="K195" s="6"/>
      <c r="L195" s="6"/>
      <c r="M195" s="6"/>
    </row>
    <row r="196" spans="1:38" ht="18" customHeight="1">
      <c r="A196" s="12" t="s">
        <v>80</v>
      </c>
      <c r="B196" s="13"/>
      <c r="C196" s="14"/>
      <c r="D196" s="15"/>
      <c r="E196" s="15"/>
      <c r="F196" s="15">
        <f>ROUNDDOWN(SUMIF(Q174:Q176, "1", F174:F176), 0)</f>
        <v>0</v>
      </c>
      <c r="G196" s="15"/>
      <c r="H196" s="15">
        <f>ROUNDDOWN(SUMIF(Q174:Q176, "1", H174:H176), 0)</f>
        <v>0</v>
      </c>
      <c r="I196" s="15"/>
      <c r="J196" s="15">
        <f>ROUNDDOWN(SUMIF(Q174:Q176, "1", J174:J176), 0)</f>
        <v>0</v>
      </c>
      <c r="K196" s="15"/>
      <c r="L196" s="15">
        <f>F196+H196+J196</f>
        <v>0</v>
      </c>
      <c r="M196" s="15"/>
      <c r="R196">
        <f t="shared" ref="R196:AL196" si="97">SUM(R174:R176)</f>
        <v>0</v>
      </c>
      <c r="S196">
        <f t="shared" si="97"/>
        <v>0</v>
      </c>
      <c r="T196">
        <f t="shared" si="97"/>
        <v>0</v>
      </c>
      <c r="U196">
        <f t="shared" si="97"/>
        <v>0</v>
      </c>
      <c r="V196">
        <f t="shared" si="97"/>
        <v>0</v>
      </c>
      <c r="W196">
        <f t="shared" si="97"/>
        <v>0</v>
      </c>
      <c r="X196">
        <f t="shared" si="97"/>
        <v>0</v>
      </c>
      <c r="Y196">
        <f t="shared" si="97"/>
        <v>0</v>
      </c>
      <c r="Z196">
        <f t="shared" si="97"/>
        <v>0</v>
      </c>
      <c r="AA196">
        <f t="shared" si="97"/>
        <v>0</v>
      </c>
      <c r="AB196">
        <f t="shared" si="97"/>
        <v>0</v>
      </c>
      <c r="AC196">
        <f t="shared" si="97"/>
        <v>0</v>
      </c>
      <c r="AD196">
        <f t="shared" si="97"/>
        <v>0</v>
      </c>
      <c r="AE196">
        <f t="shared" si="97"/>
        <v>0</v>
      </c>
      <c r="AF196">
        <f t="shared" si="97"/>
        <v>0</v>
      </c>
      <c r="AG196">
        <f t="shared" si="97"/>
        <v>0</v>
      </c>
      <c r="AH196">
        <f t="shared" si="97"/>
        <v>0</v>
      </c>
      <c r="AI196">
        <f t="shared" si="97"/>
        <v>0</v>
      </c>
      <c r="AJ196">
        <f t="shared" si="97"/>
        <v>0</v>
      </c>
      <c r="AK196">
        <f t="shared" si="97"/>
        <v>0</v>
      </c>
      <c r="AL196">
        <f t="shared" si="97"/>
        <v>0</v>
      </c>
    </row>
    <row r="197" spans="1:38" ht="18" customHeight="1">
      <c r="A197" s="49" t="s">
        <v>287</v>
      </c>
      <c r="B197" s="50"/>
      <c r="C197" s="50"/>
      <c r="D197" s="50"/>
      <c r="E197" s="50"/>
      <c r="F197" s="50"/>
      <c r="G197" s="50"/>
      <c r="H197" s="50"/>
      <c r="I197" s="50"/>
      <c r="J197" s="50"/>
      <c r="K197" s="50"/>
      <c r="L197" s="50"/>
      <c r="M197" s="50"/>
    </row>
    <row r="198" spans="1:38" ht="18" customHeight="1">
      <c r="A198" s="7" t="s">
        <v>208</v>
      </c>
      <c r="B198" s="7" t="s">
        <v>209</v>
      </c>
      <c r="C198" s="8" t="s">
        <v>14</v>
      </c>
      <c r="D198" s="6">
        <v>724</v>
      </c>
      <c r="E198" s="6"/>
      <c r="F198" s="6"/>
      <c r="G198" s="6"/>
      <c r="H198" s="6"/>
      <c r="I198" s="6"/>
      <c r="J198" s="6"/>
      <c r="K198" s="6">
        <f t="shared" ref="K198:K209" si="98">E198+G198+I198</f>
        <v>0</v>
      </c>
      <c r="L198" s="6">
        <f t="shared" ref="L198:L209" si="99">F198+H198+J198</f>
        <v>0</v>
      </c>
      <c r="M198" s="9" t="s">
        <v>207</v>
      </c>
      <c r="O198" t="str">
        <f>""</f>
        <v/>
      </c>
      <c r="P198" s="1" t="s">
        <v>79</v>
      </c>
      <c r="Q198">
        <v>1</v>
      </c>
      <c r="R198">
        <f t="shared" ref="R198:R209" si="100">IF(P198="기계경비", J198, 0)</f>
        <v>0</v>
      </c>
      <c r="S198">
        <f t="shared" ref="S198:S209" si="101">IF(P198="운반비", J198, 0)</f>
        <v>0</v>
      </c>
      <c r="T198">
        <f t="shared" ref="T198:T209" si="102">IF(P198="작업부산물", F198, 0)</f>
        <v>0</v>
      </c>
      <c r="U198">
        <f t="shared" ref="U198:U209" si="103">IF(P198="관급", F198, 0)</f>
        <v>0</v>
      </c>
      <c r="V198">
        <f t="shared" ref="V198:V209" si="104">IF(P198="외주비", J198, 0)</f>
        <v>0</v>
      </c>
      <c r="W198">
        <f t="shared" ref="W198:W209" si="105">IF(P198="장비비", J198, 0)</f>
        <v>0</v>
      </c>
      <c r="X198">
        <f t="shared" ref="X198:X209" si="106">IF(P198="폐기물처리비", J198, 0)</f>
        <v>0</v>
      </c>
      <c r="Y198">
        <f t="shared" ref="Y198:Y209" si="107">IF(P198="가설비", J198, 0)</f>
        <v>0</v>
      </c>
      <c r="Z198">
        <f t="shared" ref="Z198:Z209" si="108">IF(P198="잡비제외분", F198, 0)</f>
        <v>0</v>
      </c>
      <c r="AA198">
        <f t="shared" ref="AA198:AA209" si="109">IF(P198="사급자재대", L198, 0)</f>
        <v>0</v>
      </c>
      <c r="AB198">
        <f t="shared" ref="AB198:AB209" si="110">IF(P198="관급자재대", L198, 0)</f>
        <v>0</v>
      </c>
      <c r="AC198">
        <f t="shared" ref="AC198:AC209" si="111">IF(P198="사용자항목1", L198, 0)</f>
        <v>0</v>
      </c>
      <c r="AD198">
        <f t="shared" ref="AD198:AD209" si="112">IF(P198="사용자항목2", L198, 0)</f>
        <v>0</v>
      </c>
      <c r="AE198">
        <f t="shared" ref="AE198:AE209" si="113">IF(P198="사용자항목3", L198, 0)</f>
        <v>0</v>
      </c>
      <c r="AF198">
        <f t="shared" ref="AF198:AF209" si="114">IF(P198="사용자항목4", L198, 0)</f>
        <v>0</v>
      </c>
      <c r="AG198">
        <f t="shared" ref="AG198:AG209" si="115">IF(P198="사용자항목5", L198, 0)</f>
        <v>0</v>
      </c>
      <c r="AH198">
        <f t="shared" ref="AH198:AH209" si="116">IF(P198="사용자항목6", L198, 0)</f>
        <v>0</v>
      </c>
      <c r="AI198">
        <f t="shared" ref="AI198:AI209" si="117">IF(P198="사용자항목7", L198, 0)</f>
        <v>0</v>
      </c>
      <c r="AJ198">
        <f t="shared" ref="AJ198:AJ209" si="118">IF(P198="사용자항목8", L198, 0)</f>
        <v>0</v>
      </c>
      <c r="AK198">
        <f t="shared" ref="AK198:AK209" si="119">IF(P198="사용자항목9", L198, 0)</f>
        <v>0</v>
      </c>
    </row>
    <row r="199" spans="1:38" ht="18" customHeight="1">
      <c r="A199" s="7" t="s">
        <v>208</v>
      </c>
      <c r="B199" s="7" t="s">
        <v>211</v>
      </c>
      <c r="C199" s="8" t="s">
        <v>14</v>
      </c>
      <c r="D199" s="6">
        <v>415</v>
      </c>
      <c r="E199" s="6"/>
      <c r="F199" s="6"/>
      <c r="G199" s="6"/>
      <c r="H199" s="6"/>
      <c r="I199" s="6"/>
      <c r="J199" s="6"/>
      <c r="K199" s="6">
        <f t="shared" si="98"/>
        <v>0</v>
      </c>
      <c r="L199" s="6">
        <f t="shared" si="99"/>
        <v>0</v>
      </c>
      <c r="M199" s="9" t="s">
        <v>210</v>
      </c>
      <c r="O199" t="str">
        <f>""</f>
        <v/>
      </c>
      <c r="P199" s="1" t="s">
        <v>79</v>
      </c>
      <c r="Q199">
        <v>1</v>
      </c>
      <c r="R199">
        <f t="shared" si="100"/>
        <v>0</v>
      </c>
      <c r="S199">
        <f t="shared" si="101"/>
        <v>0</v>
      </c>
      <c r="T199">
        <f t="shared" si="102"/>
        <v>0</v>
      </c>
      <c r="U199">
        <f t="shared" si="103"/>
        <v>0</v>
      </c>
      <c r="V199">
        <f t="shared" si="104"/>
        <v>0</v>
      </c>
      <c r="W199">
        <f t="shared" si="105"/>
        <v>0</v>
      </c>
      <c r="X199">
        <f t="shared" si="106"/>
        <v>0</v>
      </c>
      <c r="Y199">
        <f t="shared" si="107"/>
        <v>0</v>
      </c>
      <c r="Z199">
        <f t="shared" si="108"/>
        <v>0</v>
      </c>
      <c r="AA199">
        <f t="shared" si="109"/>
        <v>0</v>
      </c>
      <c r="AB199">
        <f t="shared" si="110"/>
        <v>0</v>
      </c>
      <c r="AC199">
        <f t="shared" si="111"/>
        <v>0</v>
      </c>
      <c r="AD199">
        <f t="shared" si="112"/>
        <v>0</v>
      </c>
      <c r="AE199">
        <f t="shared" si="113"/>
        <v>0</v>
      </c>
      <c r="AF199">
        <f t="shared" si="114"/>
        <v>0</v>
      </c>
      <c r="AG199">
        <f t="shared" si="115"/>
        <v>0</v>
      </c>
      <c r="AH199">
        <f t="shared" si="116"/>
        <v>0</v>
      </c>
      <c r="AI199">
        <f t="shared" si="117"/>
        <v>0</v>
      </c>
      <c r="AJ199">
        <f t="shared" si="118"/>
        <v>0</v>
      </c>
      <c r="AK199">
        <f t="shared" si="119"/>
        <v>0</v>
      </c>
    </row>
    <row r="200" spans="1:38" ht="18" customHeight="1">
      <c r="A200" s="7" t="s">
        <v>208</v>
      </c>
      <c r="B200" s="7" t="s">
        <v>213</v>
      </c>
      <c r="C200" s="8" t="s">
        <v>14</v>
      </c>
      <c r="D200" s="6">
        <v>49</v>
      </c>
      <c r="E200" s="6"/>
      <c r="F200" s="6"/>
      <c r="G200" s="6"/>
      <c r="H200" s="6"/>
      <c r="I200" s="6"/>
      <c r="J200" s="6"/>
      <c r="K200" s="6">
        <f t="shared" si="98"/>
        <v>0</v>
      </c>
      <c r="L200" s="6">
        <f t="shared" si="99"/>
        <v>0</v>
      </c>
      <c r="M200" s="9" t="s">
        <v>212</v>
      </c>
      <c r="O200" t="str">
        <f>""</f>
        <v/>
      </c>
      <c r="P200" s="1" t="s">
        <v>79</v>
      </c>
      <c r="Q200">
        <v>1</v>
      </c>
      <c r="R200">
        <f t="shared" si="100"/>
        <v>0</v>
      </c>
      <c r="S200">
        <f t="shared" si="101"/>
        <v>0</v>
      </c>
      <c r="T200">
        <f t="shared" si="102"/>
        <v>0</v>
      </c>
      <c r="U200">
        <f t="shared" si="103"/>
        <v>0</v>
      </c>
      <c r="V200">
        <f t="shared" si="104"/>
        <v>0</v>
      </c>
      <c r="W200">
        <f t="shared" si="105"/>
        <v>0</v>
      </c>
      <c r="X200">
        <f t="shared" si="106"/>
        <v>0</v>
      </c>
      <c r="Y200">
        <f t="shared" si="107"/>
        <v>0</v>
      </c>
      <c r="Z200">
        <f t="shared" si="108"/>
        <v>0</v>
      </c>
      <c r="AA200">
        <f t="shared" si="109"/>
        <v>0</v>
      </c>
      <c r="AB200">
        <f t="shared" si="110"/>
        <v>0</v>
      </c>
      <c r="AC200">
        <f t="shared" si="111"/>
        <v>0</v>
      </c>
      <c r="AD200">
        <f t="shared" si="112"/>
        <v>0</v>
      </c>
      <c r="AE200">
        <f t="shared" si="113"/>
        <v>0</v>
      </c>
      <c r="AF200">
        <f t="shared" si="114"/>
        <v>0</v>
      </c>
      <c r="AG200">
        <f t="shared" si="115"/>
        <v>0</v>
      </c>
      <c r="AH200">
        <f t="shared" si="116"/>
        <v>0</v>
      </c>
      <c r="AI200">
        <f t="shared" si="117"/>
        <v>0</v>
      </c>
      <c r="AJ200">
        <f t="shared" si="118"/>
        <v>0</v>
      </c>
      <c r="AK200">
        <f t="shared" si="119"/>
        <v>0</v>
      </c>
    </row>
    <row r="201" spans="1:38" ht="18" customHeight="1">
      <c r="A201" s="7" t="s">
        <v>208</v>
      </c>
      <c r="B201" s="7" t="s">
        <v>215</v>
      </c>
      <c r="C201" s="8" t="s">
        <v>14</v>
      </c>
      <c r="D201" s="6">
        <v>585</v>
      </c>
      <c r="E201" s="6"/>
      <c r="F201" s="6"/>
      <c r="G201" s="6"/>
      <c r="H201" s="6"/>
      <c r="I201" s="6"/>
      <c r="J201" s="6"/>
      <c r="K201" s="6">
        <f t="shared" si="98"/>
        <v>0</v>
      </c>
      <c r="L201" s="6">
        <f t="shared" si="99"/>
        <v>0</v>
      </c>
      <c r="M201" s="9" t="s">
        <v>214</v>
      </c>
      <c r="O201" t="str">
        <f>""</f>
        <v/>
      </c>
      <c r="P201" s="1" t="s">
        <v>79</v>
      </c>
      <c r="Q201">
        <v>1</v>
      </c>
      <c r="R201">
        <f t="shared" si="100"/>
        <v>0</v>
      </c>
      <c r="S201">
        <f t="shared" si="101"/>
        <v>0</v>
      </c>
      <c r="T201">
        <f t="shared" si="102"/>
        <v>0</v>
      </c>
      <c r="U201">
        <f t="shared" si="103"/>
        <v>0</v>
      </c>
      <c r="V201">
        <f t="shared" si="104"/>
        <v>0</v>
      </c>
      <c r="W201">
        <f t="shared" si="105"/>
        <v>0</v>
      </c>
      <c r="X201">
        <f t="shared" si="106"/>
        <v>0</v>
      </c>
      <c r="Y201">
        <f t="shared" si="107"/>
        <v>0</v>
      </c>
      <c r="Z201">
        <f t="shared" si="108"/>
        <v>0</v>
      </c>
      <c r="AA201">
        <f t="shared" si="109"/>
        <v>0</v>
      </c>
      <c r="AB201">
        <f t="shared" si="110"/>
        <v>0</v>
      </c>
      <c r="AC201">
        <f t="shared" si="111"/>
        <v>0</v>
      </c>
      <c r="AD201">
        <f t="shared" si="112"/>
        <v>0</v>
      </c>
      <c r="AE201">
        <f t="shared" si="113"/>
        <v>0</v>
      </c>
      <c r="AF201">
        <f t="shared" si="114"/>
        <v>0</v>
      </c>
      <c r="AG201">
        <f t="shared" si="115"/>
        <v>0</v>
      </c>
      <c r="AH201">
        <f t="shared" si="116"/>
        <v>0</v>
      </c>
      <c r="AI201">
        <f t="shared" si="117"/>
        <v>0</v>
      </c>
      <c r="AJ201">
        <f t="shared" si="118"/>
        <v>0</v>
      </c>
      <c r="AK201">
        <f t="shared" si="119"/>
        <v>0</v>
      </c>
    </row>
    <row r="202" spans="1:38" ht="18" customHeight="1">
      <c r="A202" s="7" t="s">
        <v>217</v>
      </c>
      <c r="B202" s="7" t="s">
        <v>218</v>
      </c>
      <c r="C202" s="8" t="s">
        <v>14</v>
      </c>
      <c r="D202" s="6">
        <v>471</v>
      </c>
      <c r="E202" s="6"/>
      <c r="F202" s="6"/>
      <c r="G202" s="6"/>
      <c r="H202" s="6"/>
      <c r="I202" s="6"/>
      <c r="J202" s="6"/>
      <c r="K202" s="6">
        <f t="shared" si="98"/>
        <v>0</v>
      </c>
      <c r="L202" s="6">
        <f t="shared" si="99"/>
        <v>0</v>
      </c>
      <c r="M202" s="9" t="s">
        <v>216</v>
      </c>
      <c r="O202" t="str">
        <f>""</f>
        <v/>
      </c>
      <c r="P202" s="1" t="s">
        <v>79</v>
      </c>
      <c r="Q202">
        <v>1</v>
      </c>
      <c r="R202">
        <f t="shared" si="100"/>
        <v>0</v>
      </c>
      <c r="S202">
        <f t="shared" si="101"/>
        <v>0</v>
      </c>
      <c r="T202">
        <f t="shared" si="102"/>
        <v>0</v>
      </c>
      <c r="U202">
        <f t="shared" si="103"/>
        <v>0</v>
      </c>
      <c r="V202">
        <f t="shared" si="104"/>
        <v>0</v>
      </c>
      <c r="W202">
        <f t="shared" si="105"/>
        <v>0</v>
      </c>
      <c r="X202">
        <f t="shared" si="106"/>
        <v>0</v>
      </c>
      <c r="Y202">
        <f t="shared" si="107"/>
        <v>0</v>
      </c>
      <c r="Z202">
        <f t="shared" si="108"/>
        <v>0</v>
      </c>
      <c r="AA202">
        <f t="shared" si="109"/>
        <v>0</v>
      </c>
      <c r="AB202">
        <f t="shared" si="110"/>
        <v>0</v>
      </c>
      <c r="AC202">
        <f t="shared" si="111"/>
        <v>0</v>
      </c>
      <c r="AD202">
        <f t="shared" si="112"/>
        <v>0</v>
      </c>
      <c r="AE202">
        <f t="shared" si="113"/>
        <v>0</v>
      </c>
      <c r="AF202">
        <f t="shared" si="114"/>
        <v>0</v>
      </c>
      <c r="AG202">
        <f t="shared" si="115"/>
        <v>0</v>
      </c>
      <c r="AH202">
        <f t="shared" si="116"/>
        <v>0</v>
      </c>
      <c r="AI202">
        <f t="shared" si="117"/>
        <v>0</v>
      </c>
      <c r="AJ202">
        <f t="shared" si="118"/>
        <v>0</v>
      </c>
      <c r="AK202">
        <f t="shared" si="119"/>
        <v>0</v>
      </c>
    </row>
    <row r="203" spans="1:38" ht="18" customHeight="1">
      <c r="A203" s="7" t="s">
        <v>99</v>
      </c>
      <c r="B203" s="7" t="s">
        <v>100</v>
      </c>
      <c r="C203" s="8" t="s">
        <v>14</v>
      </c>
      <c r="D203" s="6">
        <v>471</v>
      </c>
      <c r="E203" s="6"/>
      <c r="F203" s="6"/>
      <c r="G203" s="6"/>
      <c r="H203" s="6"/>
      <c r="I203" s="6"/>
      <c r="J203" s="6"/>
      <c r="K203" s="6">
        <f t="shared" si="98"/>
        <v>0</v>
      </c>
      <c r="L203" s="6">
        <f t="shared" si="99"/>
        <v>0</v>
      </c>
      <c r="M203" s="9" t="s">
        <v>101</v>
      </c>
      <c r="O203" t="str">
        <f>""</f>
        <v/>
      </c>
      <c r="P203" s="1" t="s">
        <v>79</v>
      </c>
      <c r="Q203">
        <v>1</v>
      </c>
      <c r="R203">
        <f t="shared" si="100"/>
        <v>0</v>
      </c>
      <c r="S203">
        <f t="shared" si="101"/>
        <v>0</v>
      </c>
      <c r="T203">
        <f t="shared" si="102"/>
        <v>0</v>
      </c>
      <c r="U203">
        <f t="shared" si="103"/>
        <v>0</v>
      </c>
      <c r="V203">
        <f t="shared" si="104"/>
        <v>0</v>
      </c>
      <c r="W203">
        <f t="shared" si="105"/>
        <v>0</v>
      </c>
      <c r="X203">
        <f t="shared" si="106"/>
        <v>0</v>
      </c>
      <c r="Y203">
        <f t="shared" si="107"/>
        <v>0</v>
      </c>
      <c r="Z203">
        <f t="shared" si="108"/>
        <v>0</v>
      </c>
      <c r="AA203">
        <f t="shared" si="109"/>
        <v>0</v>
      </c>
      <c r="AB203">
        <f t="shared" si="110"/>
        <v>0</v>
      </c>
      <c r="AC203">
        <f t="shared" si="111"/>
        <v>0</v>
      </c>
      <c r="AD203">
        <f t="shared" si="112"/>
        <v>0</v>
      </c>
      <c r="AE203">
        <f t="shared" si="113"/>
        <v>0</v>
      </c>
      <c r="AF203">
        <f t="shared" si="114"/>
        <v>0</v>
      </c>
      <c r="AG203">
        <f t="shared" si="115"/>
        <v>0</v>
      </c>
      <c r="AH203">
        <f t="shared" si="116"/>
        <v>0</v>
      </c>
      <c r="AI203">
        <f t="shared" si="117"/>
        <v>0</v>
      </c>
      <c r="AJ203">
        <f t="shared" si="118"/>
        <v>0</v>
      </c>
      <c r="AK203">
        <f t="shared" si="119"/>
        <v>0</v>
      </c>
    </row>
    <row r="204" spans="1:38" ht="18" customHeight="1">
      <c r="A204" s="7" t="s">
        <v>220</v>
      </c>
      <c r="B204" s="7" t="s">
        <v>221</v>
      </c>
      <c r="C204" s="8" t="s">
        <v>14</v>
      </c>
      <c r="D204" s="6">
        <v>2</v>
      </c>
      <c r="E204" s="6"/>
      <c r="F204" s="6"/>
      <c r="G204" s="6"/>
      <c r="H204" s="6"/>
      <c r="I204" s="6"/>
      <c r="J204" s="6"/>
      <c r="K204" s="6">
        <f t="shared" si="98"/>
        <v>0</v>
      </c>
      <c r="L204" s="6">
        <f t="shared" si="99"/>
        <v>0</v>
      </c>
      <c r="M204" s="9" t="s">
        <v>219</v>
      </c>
      <c r="O204" t="str">
        <f>""</f>
        <v/>
      </c>
      <c r="P204" s="1" t="s">
        <v>79</v>
      </c>
      <c r="Q204">
        <v>1</v>
      </c>
      <c r="R204">
        <f t="shared" si="100"/>
        <v>0</v>
      </c>
      <c r="S204">
        <f t="shared" si="101"/>
        <v>0</v>
      </c>
      <c r="T204">
        <f t="shared" si="102"/>
        <v>0</v>
      </c>
      <c r="U204">
        <f t="shared" si="103"/>
        <v>0</v>
      </c>
      <c r="V204">
        <f t="shared" si="104"/>
        <v>0</v>
      </c>
      <c r="W204">
        <f t="shared" si="105"/>
        <v>0</v>
      </c>
      <c r="X204">
        <f t="shared" si="106"/>
        <v>0</v>
      </c>
      <c r="Y204">
        <f t="shared" si="107"/>
        <v>0</v>
      </c>
      <c r="Z204">
        <f t="shared" si="108"/>
        <v>0</v>
      </c>
      <c r="AA204">
        <f t="shared" si="109"/>
        <v>0</v>
      </c>
      <c r="AB204">
        <f t="shared" si="110"/>
        <v>0</v>
      </c>
      <c r="AC204">
        <f t="shared" si="111"/>
        <v>0</v>
      </c>
      <c r="AD204">
        <f t="shared" si="112"/>
        <v>0</v>
      </c>
      <c r="AE204">
        <f t="shared" si="113"/>
        <v>0</v>
      </c>
      <c r="AF204">
        <f t="shared" si="114"/>
        <v>0</v>
      </c>
      <c r="AG204">
        <f t="shared" si="115"/>
        <v>0</v>
      </c>
      <c r="AH204">
        <f t="shared" si="116"/>
        <v>0</v>
      </c>
      <c r="AI204">
        <f t="shared" si="117"/>
        <v>0</v>
      </c>
      <c r="AJ204">
        <f t="shared" si="118"/>
        <v>0</v>
      </c>
      <c r="AK204">
        <f t="shared" si="119"/>
        <v>0</v>
      </c>
    </row>
    <row r="205" spans="1:38" ht="18" customHeight="1">
      <c r="A205" s="7" t="s">
        <v>56</v>
      </c>
      <c r="B205" s="7" t="s">
        <v>223</v>
      </c>
      <c r="C205" s="8" t="s">
        <v>14</v>
      </c>
      <c r="D205" s="6">
        <v>71</v>
      </c>
      <c r="E205" s="6"/>
      <c r="F205" s="6"/>
      <c r="G205" s="6"/>
      <c r="H205" s="6"/>
      <c r="I205" s="6"/>
      <c r="J205" s="6"/>
      <c r="K205" s="6">
        <f t="shared" si="98"/>
        <v>0</v>
      </c>
      <c r="L205" s="6">
        <f t="shared" si="99"/>
        <v>0</v>
      </c>
      <c r="M205" s="9" t="s">
        <v>222</v>
      </c>
      <c r="O205" t="str">
        <f>""</f>
        <v/>
      </c>
      <c r="P205" s="1" t="s">
        <v>79</v>
      </c>
      <c r="Q205">
        <v>1</v>
      </c>
      <c r="R205">
        <f t="shared" si="100"/>
        <v>0</v>
      </c>
      <c r="S205">
        <f t="shared" si="101"/>
        <v>0</v>
      </c>
      <c r="T205">
        <f t="shared" si="102"/>
        <v>0</v>
      </c>
      <c r="U205">
        <f t="shared" si="103"/>
        <v>0</v>
      </c>
      <c r="V205">
        <f t="shared" si="104"/>
        <v>0</v>
      </c>
      <c r="W205">
        <f t="shared" si="105"/>
        <v>0</v>
      </c>
      <c r="X205">
        <f t="shared" si="106"/>
        <v>0</v>
      </c>
      <c r="Y205">
        <f t="shared" si="107"/>
        <v>0</v>
      </c>
      <c r="Z205">
        <f t="shared" si="108"/>
        <v>0</v>
      </c>
      <c r="AA205">
        <f t="shared" si="109"/>
        <v>0</v>
      </c>
      <c r="AB205">
        <f t="shared" si="110"/>
        <v>0</v>
      </c>
      <c r="AC205">
        <f t="shared" si="111"/>
        <v>0</v>
      </c>
      <c r="AD205">
        <f t="shared" si="112"/>
        <v>0</v>
      </c>
      <c r="AE205">
        <f t="shared" si="113"/>
        <v>0</v>
      </c>
      <c r="AF205">
        <f t="shared" si="114"/>
        <v>0</v>
      </c>
      <c r="AG205">
        <f t="shared" si="115"/>
        <v>0</v>
      </c>
      <c r="AH205">
        <f t="shared" si="116"/>
        <v>0</v>
      </c>
      <c r="AI205">
        <f t="shared" si="117"/>
        <v>0</v>
      </c>
      <c r="AJ205">
        <f t="shared" si="118"/>
        <v>0</v>
      </c>
      <c r="AK205">
        <f t="shared" si="119"/>
        <v>0</v>
      </c>
    </row>
    <row r="206" spans="1:38" ht="18" customHeight="1">
      <c r="A206" s="7" t="s">
        <v>225</v>
      </c>
      <c r="B206" s="7" t="s">
        <v>226</v>
      </c>
      <c r="C206" s="8" t="s">
        <v>14</v>
      </c>
      <c r="D206" s="6">
        <v>71</v>
      </c>
      <c r="E206" s="6"/>
      <c r="F206" s="6"/>
      <c r="G206" s="6"/>
      <c r="H206" s="6"/>
      <c r="I206" s="6"/>
      <c r="J206" s="6"/>
      <c r="K206" s="6">
        <f t="shared" si="98"/>
        <v>0</v>
      </c>
      <c r="L206" s="6">
        <f t="shared" si="99"/>
        <v>0</v>
      </c>
      <c r="M206" s="9" t="s">
        <v>224</v>
      </c>
      <c r="O206" t="str">
        <f>""</f>
        <v/>
      </c>
      <c r="P206" s="1" t="s">
        <v>79</v>
      </c>
      <c r="Q206">
        <v>1</v>
      </c>
      <c r="R206">
        <f t="shared" si="100"/>
        <v>0</v>
      </c>
      <c r="S206">
        <f t="shared" si="101"/>
        <v>0</v>
      </c>
      <c r="T206">
        <f t="shared" si="102"/>
        <v>0</v>
      </c>
      <c r="U206">
        <f t="shared" si="103"/>
        <v>0</v>
      </c>
      <c r="V206">
        <f t="shared" si="104"/>
        <v>0</v>
      </c>
      <c r="W206">
        <f t="shared" si="105"/>
        <v>0</v>
      </c>
      <c r="X206">
        <f t="shared" si="106"/>
        <v>0</v>
      </c>
      <c r="Y206">
        <f t="shared" si="107"/>
        <v>0</v>
      </c>
      <c r="Z206">
        <f t="shared" si="108"/>
        <v>0</v>
      </c>
      <c r="AA206">
        <f t="shared" si="109"/>
        <v>0</v>
      </c>
      <c r="AB206">
        <f t="shared" si="110"/>
        <v>0</v>
      </c>
      <c r="AC206">
        <f t="shared" si="111"/>
        <v>0</v>
      </c>
      <c r="AD206">
        <f t="shared" si="112"/>
        <v>0</v>
      </c>
      <c r="AE206">
        <f t="shared" si="113"/>
        <v>0</v>
      </c>
      <c r="AF206">
        <f t="shared" si="114"/>
        <v>0</v>
      </c>
      <c r="AG206">
        <f t="shared" si="115"/>
        <v>0</v>
      </c>
      <c r="AH206">
        <f t="shared" si="116"/>
        <v>0</v>
      </c>
      <c r="AI206">
        <f t="shared" si="117"/>
        <v>0</v>
      </c>
      <c r="AJ206">
        <f t="shared" si="118"/>
        <v>0</v>
      </c>
      <c r="AK206">
        <f t="shared" si="119"/>
        <v>0</v>
      </c>
    </row>
    <row r="207" spans="1:38" ht="18" customHeight="1">
      <c r="A207" s="7" t="s">
        <v>288</v>
      </c>
      <c r="B207" s="7" t="s">
        <v>228</v>
      </c>
      <c r="C207" s="8" t="s">
        <v>14</v>
      </c>
      <c r="D207" s="6">
        <v>29</v>
      </c>
      <c r="E207" s="6"/>
      <c r="F207" s="6"/>
      <c r="G207" s="6"/>
      <c r="H207" s="6"/>
      <c r="I207" s="6"/>
      <c r="J207" s="6"/>
      <c r="K207" s="6">
        <f t="shared" si="98"/>
        <v>0</v>
      </c>
      <c r="L207" s="6">
        <f t="shared" si="99"/>
        <v>0</v>
      </c>
      <c r="M207" s="9" t="s">
        <v>227</v>
      </c>
      <c r="O207" t="str">
        <f>""</f>
        <v/>
      </c>
      <c r="P207" s="1" t="s">
        <v>79</v>
      </c>
      <c r="Q207">
        <v>1</v>
      </c>
      <c r="R207">
        <f t="shared" si="100"/>
        <v>0</v>
      </c>
      <c r="S207">
        <f t="shared" si="101"/>
        <v>0</v>
      </c>
      <c r="T207">
        <f t="shared" si="102"/>
        <v>0</v>
      </c>
      <c r="U207">
        <f t="shared" si="103"/>
        <v>0</v>
      </c>
      <c r="V207">
        <f t="shared" si="104"/>
        <v>0</v>
      </c>
      <c r="W207">
        <f t="shared" si="105"/>
        <v>0</v>
      </c>
      <c r="X207">
        <f t="shared" si="106"/>
        <v>0</v>
      </c>
      <c r="Y207">
        <f t="shared" si="107"/>
        <v>0</v>
      </c>
      <c r="Z207">
        <f t="shared" si="108"/>
        <v>0</v>
      </c>
      <c r="AA207">
        <f t="shared" si="109"/>
        <v>0</v>
      </c>
      <c r="AB207">
        <f t="shared" si="110"/>
        <v>0</v>
      </c>
      <c r="AC207">
        <f t="shared" si="111"/>
        <v>0</v>
      </c>
      <c r="AD207">
        <f t="shared" si="112"/>
        <v>0</v>
      </c>
      <c r="AE207">
        <f t="shared" si="113"/>
        <v>0</v>
      </c>
      <c r="AF207">
        <f t="shared" si="114"/>
        <v>0</v>
      </c>
      <c r="AG207">
        <f t="shared" si="115"/>
        <v>0</v>
      </c>
      <c r="AH207">
        <f t="shared" si="116"/>
        <v>0</v>
      </c>
      <c r="AI207">
        <f t="shared" si="117"/>
        <v>0</v>
      </c>
      <c r="AJ207">
        <f t="shared" si="118"/>
        <v>0</v>
      </c>
      <c r="AK207">
        <f t="shared" si="119"/>
        <v>0</v>
      </c>
    </row>
    <row r="208" spans="1:38" ht="18" customHeight="1">
      <c r="A208" s="7" t="s">
        <v>230</v>
      </c>
      <c r="B208" s="7" t="s">
        <v>231</v>
      </c>
      <c r="C208" s="8" t="s">
        <v>14</v>
      </c>
      <c r="D208" s="6">
        <v>29</v>
      </c>
      <c r="E208" s="6"/>
      <c r="F208" s="6"/>
      <c r="G208" s="6"/>
      <c r="H208" s="6"/>
      <c r="I208" s="6"/>
      <c r="J208" s="6"/>
      <c r="K208" s="6">
        <f t="shared" si="98"/>
        <v>0</v>
      </c>
      <c r="L208" s="6">
        <f t="shared" si="99"/>
        <v>0</v>
      </c>
      <c r="M208" s="9" t="s">
        <v>229</v>
      </c>
      <c r="O208" t="str">
        <f>""</f>
        <v/>
      </c>
      <c r="P208" s="1" t="s">
        <v>79</v>
      </c>
      <c r="Q208">
        <v>1</v>
      </c>
      <c r="R208">
        <f t="shared" si="100"/>
        <v>0</v>
      </c>
      <c r="S208">
        <f t="shared" si="101"/>
        <v>0</v>
      </c>
      <c r="T208">
        <f t="shared" si="102"/>
        <v>0</v>
      </c>
      <c r="U208">
        <f t="shared" si="103"/>
        <v>0</v>
      </c>
      <c r="V208">
        <f t="shared" si="104"/>
        <v>0</v>
      </c>
      <c r="W208">
        <f t="shared" si="105"/>
        <v>0</v>
      </c>
      <c r="X208">
        <f t="shared" si="106"/>
        <v>0</v>
      </c>
      <c r="Y208">
        <f t="shared" si="107"/>
        <v>0</v>
      </c>
      <c r="Z208">
        <f t="shared" si="108"/>
        <v>0</v>
      </c>
      <c r="AA208">
        <f t="shared" si="109"/>
        <v>0</v>
      </c>
      <c r="AB208">
        <f t="shared" si="110"/>
        <v>0</v>
      </c>
      <c r="AC208">
        <f t="shared" si="111"/>
        <v>0</v>
      </c>
      <c r="AD208">
        <f t="shared" si="112"/>
        <v>0</v>
      </c>
      <c r="AE208">
        <f t="shared" si="113"/>
        <v>0</v>
      </c>
      <c r="AF208">
        <f t="shared" si="114"/>
        <v>0</v>
      </c>
      <c r="AG208">
        <f t="shared" si="115"/>
        <v>0</v>
      </c>
      <c r="AH208">
        <f t="shared" si="116"/>
        <v>0</v>
      </c>
      <c r="AI208">
        <f t="shared" si="117"/>
        <v>0</v>
      </c>
      <c r="AJ208">
        <f t="shared" si="118"/>
        <v>0</v>
      </c>
      <c r="AK208">
        <f t="shared" si="119"/>
        <v>0</v>
      </c>
    </row>
    <row r="209" spans="1:38" ht="18" customHeight="1">
      <c r="A209" s="7" t="s">
        <v>233</v>
      </c>
      <c r="B209" s="7" t="s">
        <v>234</v>
      </c>
      <c r="C209" s="8" t="s">
        <v>195</v>
      </c>
      <c r="D209" s="6">
        <v>1</v>
      </c>
      <c r="E209" s="6"/>
      <c r="F209" s="6"/>
      <c r="G209" s="6"/>
      <c r="H209" s="6"/>
      <c r="I209" s="6"/>
      <c r="J209" s="6"/>
      <c r="K209" s="6">
        <f t="shared" si="98"/>
        <v>0</v>
      </c>
      <c r="L209" s="6">
        <f t="shared" si="99"/>
        <v>0</v>
      </c>
      <c r="M209" s="9" t="s">
        <v>232</v>
      </c>
      <c r="O209" t="str">
        <f>""</f>
        <v/>
      </c>
      <c r="P209" s="1" t="s">
        <v>79</v>
      </c>
      <c r="Q209">
        <v>1</v>
      </c>
      <c r="R209">
        <f t="shared" si="100"/>
        <v>0</v>
      </c>
      <c r="S209">
        <f t="shared" si="101"/>
        <v>0</v>
      </c>
      <c r="T209">
        <f t="shared" si="102"/>
        <v>0</v>
      </c>
      <c r="U209">
        <f t="shared" si="103"/>
        <v>0</v>
      </c>
      <c r="V209">
        <f t="shared" si="104"/>
        <v>0</v>
      </c>
      <c r="W209">
        <f t="shared" si="105"/>
        <v>0</v>
      </c>
      <c r="X209">
        <f t="shared" si="106"/>
        <v>0</v>
      </c>
      <c r="Y209">
        <f t="shared" si="107"/>
        <v>0</v>
      </c>
      <c r="Z209">
        <f t="shared" si="108"/>
        <v>0</v>
      </c>
      <c r="AA209">
        <f t="shared" si="109"/>
        <v>0</v>
      </c>
      <c r="AB209">
        <f t="shared" si="110"/>
        <v>0</v>
      </c>
      <c r="AC209">
        <f t="shared" si="111"/>
        <v>0</v>
      </c>
      <c r="AD209">
        <f t="shared" si="112"/>
        <v>0</v>
      </c>
      <c r="AE209">
        <f t="shared" si="113"/>
        <v>0</v>
      </c>
      <c r="AF209">
        <f t="shared" si="114"/>
        <v>0</v>
      </c>
      <c r="AG209">
        <f t="shared" si="115"/>
        <v>0</v>
      </c>
      <c r="AH209">
        <f t="shared" si="116"/>
        <v>0</v>
      </c>
      <c r="AI209">
        <f t="shared" si="117"/>
        <v>0</v>
      </c>
      <c r="AJ209">
        <f t="shared" si="118"/>
        <v>0</v>
      </c>
      <c r="AK209">
        <f t="shared" si="119"/>
        <v>0</v>
      </c>
    </row>
    <row r="210" spans="1:38" ht="18" customHeight="1">
      <c r="A210" s="10"/>
      <c r="B210" s="10"/>
      <c r="C210" s="11"/>
      <c r="D210" s="6"/>
      <c r="E210" s="6"/>
      <c r="F210" s="6"/>
      <c r="G210" s="6"/>
      <c r="H210" s="6"/>
      <c r="I210" s="6"/>
      <c r="J210" s="6"/>
      <c r="K210" s="6"/>
      <c r="L210" s="6"/>
      <c r="M210" s="6"/>
    </row>
    <row r="211" spans="1:38" ht="18" customHeight="1">
      <c r="A211" s="10"/>
      <c r="B211" s="10"/>
      <c r="C211" s="11"/>
      <c r="D211" s="6"/>
      <c r="E211" s="6"/>
      <c r="F211" s="6"/>
      <c r="G211" s="6"/>
      <c r="H211" s="6"/>
      <c r="I211" s="6"/>
      <c r="J211" s="6"/>
      <c r="K211" s="6"/>
      <c r="L211" s="6"/>
      <c r="M211" s="6"/>
    </row>
    <row r="212" spans="1:38" ht="18" customHeight="1">
      <c r="A212" s="10"/>
      <c r="B212" s="10"/>
      <c r="C212" s="11"/>
      <c r="D212" s="6"/>
      <c r="E212" s="6"/>
      <c r="F212" s="6"/>
      <c r="G212" s="6"/>
      <c r="H212" s="6"/>
      <c r="I212" s="6"/>
      <c r="J212" s="6"/>
      <c r="K212" s="6"/>
      <c r="L212" s="6"/>
      <c r="M212" s="6"/>
    </row>
    <row r="213" spans="1:38" ht="18" customHeight="1">
      <c r="A213" s="10"/>
      <c r="B213" s="10"/>
      <c r="C213" s="11"/>
      <c r="D213" s="6"/>
      <c r="E213" s="6"/>
      <c r="F213" s="6"/>
      <c r="G213" s="6"/>
      <c r="H213" s="6"/>
      <c r="I213" s="6"/>
      <c r="J213" s="6"/>
      <c r="K213" s="6"/>
      <c r="L213" s="6"/>
      <c r="M213" s="6"/>
    </row>
    <row r="214" spans="1:38" ht="18" customHeight="1">
      <c r="A214" s="10"/>
      <c r="B214" s="10"/>
      <c r="C214" s="11"/>
      <c r="D214" s="6"/>
      <c r="E214" s="6"/>
      <c r="F214" s="6"/>
      <c r="G214" s="6"/>
      <c r="H214" s="6"/>
      <c r="I214" s="6"/>
      <c r="J214" s="6"/>
      <c r="K214" s="6"/>
      <c r="L214" s="6"/>
      <c r="M214" s="6"/>
    </row>
    <row r="215" spans="1:38" ht="18" customHeight="1">
      <c r="A215" s="10"/>
      <c r="B215" s="10"/>
      <c r="C215" s="11"/>
      <c r="D215" s="6"/>
      <c r="E215" s="6"/>
      <c r="F215" s="6"/>
      <c r="G215" s="6"/>
      <c r="H215" s="6"/>
      <c r="I215" s="6"/>
      <c r="J215" s="6"/>
      <c r="K215" s="6"/>
      <c r="L215" s="6"/>
      <c r="M215" s="6"/>
    </row>
    <row r="216" spans="1:38" ht="18" customHeight="1">
      <c r="A216" s="10"/>
      <c r="B216" s="10"/>
      <c r="C216" s="11"/>
      <c r="D216" s="6"/>
      <c r="E216" s="6"/>
      <c r="F216" s="6"/>
      <c r="G216" s="6"/>
      <c r="H216" s="6"/>
      <c r="I216" s="6"/>
      <c r="J216" s="6"/>
      <c r="K216" s="6"/>
      <c r="L216" s="6"/>
      <c r="M216" s="6"/>
    </row>
    <row r="217" spans="1:38" ht="18" customHeight="1">
      <c r="A217" s="10"/>
      <c r="B217" s="10"/>
      <c r="C217" s="11"/>
      <c r="D217" s="6"/>
      <c r="E217" s="6"/>
      <c r="F217" s="6"/>
      <c r="G217" s="6"/>
      <c r="H217" s="6"/>
      <c r="I217" s="6"/>
      <c r="J217" s="6"/>
      <c r="K217" s="6"/>
      <c r="L217" s="6"/>
      <c r="M217" s="6"/>
    </row>
    <row r="218" spans="1:38" ht="18" customHeight="1">
      <c r="A218" s="10"/>
      <c r="B218" s="10"/>
      <c r="C218" s="11"/>
      <c r="D218" s="6"/>
      <c r="E218" s="6"/>
      <c r="F218" s="6"/>
      <c r="G218" s="6"/>
      <c r="H218" s="6"/>
      <c r="I218" s="6"/>
      <c r="J218" s="6"/>
      <c r="K218" s="6"/>
      <c r="L218" s="6"/>
      <c r="M218" s="6"/>
    </row>
    <row r="219" spans="1:38" ht="18" customHeight="1">
      <c r="A219" s="10"/>
      <c r="B219" s="10"/>
      <c r="C219" s="11"/>
      <c r="D219" s="6"/>
      <c r="E219" s="6"/>
      <c r="F219" s="6"/>
      <c r="G219" s="6"/>
      <c r="H219" s="6"/>
      <c r="I219" s="6"/>
      <c r="J219" s="6"/>
      <c r="K219" s="6"/>
      <c r="L219" s="6"/>
      <c r="M219" s="6"/>
    </row>
    <row r="220" spans="1:38" ht="18" customHeight="1">
      <c r="A220" s="12" t="s">
        <v>80</v>
      </c>
      <c r="B220" s="13"/>
      <c r="C220" s="14"/>
      <c r="D220" s="15"/>
      <c r="E220" s="15"/>
      <c r="F220" s="15">
        <f>ROUNDDOWN(SUMIF(Q198:Q209, "1", F198:F209), 0)</f>
        <v>0</v>
      </c>
      <c r="G220" s="15"/>
      <c r="H220" s="15">
        <f>ROUNDDOWN(SUMIF(Q198:Q209, "1", H198:H209), 0)</f>
        <v>0</v>
      </c>
      <c r="I220" s="15"/>
      <c r="J220" s="15">
        <f>ROUNDDOWN(SUMIF(Q198:Q209, "1", J198:J209), 0)</f>
        <v>0</v>
      </c>
      <c r="K220" s="15"/>
      <c r="L220" s="15">
        <f>F220+H220+J220</f>
        <v>0</v>
      </c>
      <c r="M220" s="15"/>
      <c r="R220">
        <f t="shared" ref="R220:AL220" si="120">SUM(R198:R209)</f>
        <v>0</v>
      </c>
      <c r="S220">
        <f t="shared" si="120"/>
        <v>0</v>
      </c>
      <c r="T220">
        <f t="shared" si="120"/>
        <v>0</v>
      </c>
      <c r="U220">
        <f t="shared" si="120"/>
        <v>0</v>
      </c>
      <c r="V220">
        <f t="shared" si="120"/>
        <v>0</v>
      </c>
      <c r="W220">
        <f t="shared" si="120"/>
        <v>0</v>
      </c>
      <c r="X220">
        <f t="shared" si="120"/>
        <v>0</v>
      </c>
      <c r="Y220">
        <f t="shared" si="120"/>
        <v>0</v>
      </c>
      <c r="Z220">
        <f t="shared" si="120"/>
        <v>0</v>
      </c>
      <c r="AA220">
        <f t="shared" si="120"/>
        <v>0</v>
      </c>
      <c r="AB220">
        <f t="shared" si="120"/>
        <v>0</v>
      </c>
      <c r="AC220">
        <f t="shared" si="120"/>
        <v>0</v>
      </c>
      <c r="AD220">
        <f t="shared" si="120"/>
        <v>0</v>
      </c>
      <c r="AE220">
        <f t="shared" si="120"/>
        <v>0</v>
      </c>
      <c r="AF220">
        <f t="shared" si="120"/>
        <v>0</v>
      </c>
      <c r="AG220">
        <f t="shared" si="120"/>
        <v>0</v>
      </c>
      <c r="AH220">
        <f t="shared" si="120"/>
        <v>0</v>
      </c>
      <c r="AI220">
        <f t="shared" si="120"/>
        <v>0</v>
      </c>
      <c r="AJ220">
        <f t="shared" si="120"/>
        <v>0</v>
      </c>
      <c r="AK220">
        <f t="shared" si="120"/>
        <v>0</v>
      </c>
      <c r="AL220">
        <f t="shared" si="120"/>
        <v>0</v>
      </c>
    </row>
    <row r="221" spans="1:38" ht="18" customHeight="1">
      <c r="A221" s="49" t="s">
        <v>289</v>
      </c>
      <c r="B221" s="50"/>
      <c r="C221" s="50"/>
      <c r="D221" s="50"/>
      <c r="E221" s="50"/>
      <c r="F221" s="50"/>
      <c r="G221" s="50"/>
      <c r="H221" s="50"/>
      <c r="I221" s="50"/>
      <c r="J221" s="50"/>
      <c r="K221" s="50"/>
      <c r="L221" s="50"/>
      <c r="M221" s="50"/>
    </row>
    <row r="222" spans="1:38" ht="18" customHeight="1">
      <c r="A222" s="7" t="s">
        <v>84</v>
      </c>
      <c r="B222" s="7" t="s">
        <v>85</v>
      </c>
      <c r="C222" s="8" t="s">
        <v>14</v>
      </c>
      <c r="D222" s="6">
        <v>45</v>
      </c>
      <c r="E222" s="6"/>
      <c r="F222" s="6"/>
      <c r="G222" s="6"/>
      <c r="H222" s="6"/>
      <c r="I222" s="6"/>
      <c r="J222" s="6"/>
      <c r="K222" s="6">
        <f t="shared" ref="K222:K236" si="121">E222+G222+I222</f>
        <v>0</v>
      </c>
      <c r="L222" s="6">
        <f t="shared" ref="L222:L236" si="122">F222+H222+J222</f>
        <v>0</v>
      </c>
      <c r="M222" s="9" t="s">
        <v>83</v>
      </c>
      <c r="O222" t="str">
        <f>""</f>
        <v/>
      </c>
      <c r="P222" s="1" t="s">
        <v>79</v>
      </c>
      <c r="Q222">
        <v>1</v>
      </c>
      <c r="R222">
        <f t="shared" ref="R222:R236" si="123">IF(P222="기계경비", J222, 0)</f>
        <v>0</v>
      </c>
      <c r="S222">
        <f t="shared" ref="S222:S236" si="124">IF(P222="운반비", J222, 0)</f>
        <v>0</v>
      </c>
      <c r="T222">
        <f t="shared" ref="T222:T236" si="125">IF(P222="작업부산물", F222, 0)</f>
        <v>0</v>
      </c>
      <c r="U222">
        <f t="shared" ref="U222:U236" si="126">IF(P222="관급", F222, 0)</f>
        <v>0</v>
      </c>
      <c r="V222">
        <f t="shared" ref="V222:V236" si="127">IF(P222="외주비", J222, 0)</f>
        <v>0</v>
      </c>
      <c r="W222">
        <f t="shared" ref="W222:W236" si="128">IF(P222="장비비", J222, 0)</f>
        <v>0</v>
      </c>
      <c r="X222">
        <f t="shared" ref="X222:X236" si="129">IF(P222="폐기물처리비", J222, 0)</f>
        <v>0</v>
      </c>
      <c r="Y222">
        <f t="shared" ref="Y222:Y236" si="130">IF(P222="가설비", J222, 0)</f>
        <v>0</v>
      </c>
      <c r="Z222">
        <f t="shared" ref="Z222:Z236" si="131">IF(P222="잡비제외분", F222, 0)</f>
        <v>0</v>
      </c>
      <c r="AA222">
        <f t="shared" ref="AA222:AA236" si="132">IF(P222="사급자재대", L222, 0)</f>
        <v>0</v>
      </c>
      <c r="AB222">
        <f t="shared" ref="AB222:AB236" si="133">IF(P222="관급자재대", L222, 0)</f>
        <v>0</v>
      </c>
      <c r="AC222">
        <f t="shared" ref="AC222:AC236" si="134">IF(P222="사용자항목1", L222, 0)</f>
        <v>0</v>
      </c>
      <c r="AD222">
        <f t="shared" ref="AD222:AD236" si="135">IF(P222="사용자항목2", L222, 0)</f>
        <v>0</v>
      </c>
      <c r="AE222">
        <f t="shared" ref="AE222:AE236" si="136">IF(P222="사용자항목3", L222, 0)</f>
        <v>0</v>
      </c>
      <c r="AF222">
        <f t="shared" ref="AF222:AF236" si="137">IF(P222="사용자항목4", L222, 0)</f>
        <v>0</v>
      </c>
      <c r="AG222">
        <f t="shared" ref="AG222:AG236" si="138">IF(P222="사용자항목5", L222, 0)</f>
        <v>0</v>
      </c>
      <c r="AH222">
        <f t="shared" ref="AH222:AH236" si="139">IF(P222="사용자항목6", L222, 0)</f>
        <v>0</v>
      </c>
      <c r="AI222">
        <f t="shared" ref="AI222:AI236" si="140">IF(P222="사용자항목7", L222, 0)</f>
        <v>0</v>
      </c>
      <c r="AJ222">
        <f t="shared" ref="AJ222:AJ236" si="141">IF(P222="사용자항목8", L222, 0)</f>
        <v>0</v>
      </c>
      <c r="AK222">
        <f t="shared" ref="AK222:AK236" si="142">IF(P222="사용자항목9", L222, 0)</f>
        <v>0</v>
      </c>
    </row>
    <row r="223" spans="1:38" ht="18" customHeight="1">
      <c r="A223" s="7" t="s">
        <v>48</v>
      </c>
      <c r="B223" s="7" t="s">
        <v>49</v>
      </c>
      <c r="C223" s="8" t="s">
        <v>14</v>
      </c>
      <c r="D223" s="6">
        <v>47</v>
      </c>
      <c r="E223" s="6"/>
      <c r="F223" s="6"/>
      <c r="G223" s="6"/>
      <c r="H223" s="6"/>
      <c r="I223" s="6"/>
      <c r="J223" s="6"/>
      <c r="K223" s="6">
        <f t="shared" si="121"/>
        <v>0</v>
      </c>
      <c r="L223" s="6">
        <f t="shared" si="122"/>
        <v>0</v>
      </c>
      <c r="M223" s="6"/>
      <c r="O223" t="str">
        <f>"01"</f>
        <v>01</v>
      </c>
      <c r="P223" s="1" t="s">
        <v>79</v>
      </c>
      <c r="Q223">
        <v>1</v>
      </c>
      <c r="R223">
        <f t="shared" si="123"/>
        <v>0</v>
      </c>
      <c r="S223">
        <f t="shared" si="124"/>
        <v>0</v>
      </c>
      <c r="T223">
        <f t="shared" si="125"/>
        <v>0</v>
      </c>
      <c r="U223">
        <f t="shared" si="126"/>
        <v>0</v>
      </c>
      <c r="V223">
        <f t="shared" si="127"/>
        <v>0</v>
      </c>
      <c r="W223">
        <f t="shared" si="128"/>
        <v>0</v>
      </c>
      <c r="X223">
        <f t="shared" si="129"/>
        <v>0</v>
      </c>
      <c r="Y223">
        <f t="shared" si="130"/>
        <v>0</v>
      </c>
      <c r="Z223">
        <f t="shared" si="131"/>
        <v>0</v>
      </c>
      <c r="AA223">
        <f t="shared" si="132"/>
        <v>0</v>
      </c>
      <c r="AB223">
        <f t="shared" si="133"/>
        <v>0</v>
      </c>
      <c r="AC223">
        <f t="shared" si="134"/>
        <v>0</v>
      </c>
      <c r="AD223">
        <f t="shared" si="135"/>
        <v>0</v>
      </c>
      <c r="AE223">
        <f t="shared" si="136"/>
        <v>0</v>
      </c>
      <c r="AF223">
        <f t="shared" si="137"/>
        <v>0</v>
      </c>
      <c r="AG223">
        <f t="shared" si="138"/>
        <v>0</v>
      </c>
      <c r="AH223">
        <f t="shared" si="139"/>
        <v>0</v>
      </c>
      <c r="AI223">
        <f t="shared" si="140"/>
        <v>0</v>
      </c>
      <c r="AJ223">
        <f t="shared" si="141"/>
        <v>0</v>
      </c>
      <c r="AK223">
        <f t="shared" si="142"/>
        <v>0</v>
      </c>
    </row>
    <row r="224" spans="1:38" ht="18" customHeight="1">
      <c r="A224" s="7" t="s">
        <v>236</v>
      </c>
      <c r="B224" s="7" t="s">
        <v>237</v>
      </c>
      <c r="C224" s="8" t="s">
        <v>14</v>
      </c>
      <c r="D224" s="6">
        <v>27</v>
      </c>
      <c r="E224" s="6"/>
      <c r="F224" s="6"/>
      <c r="G224" s="6"/>
      <c r="H224" s="6"/>
      <c r="I224" s="6"/>
      <c r="J224" s="6"/>
      <c r="K224" s="6">
        <f t="shared" si="121"/>
        <v>0</v>
      </c>
      <c r="L224" s="6">
        <f t="shared" si="122"/>
        <v>0</v>
      </c>
      <c r="M224" s="9" t="s">
        <v>235</v>
      </c>
      <c r="O224" t="str">
        <f>""</f>
        <v/>
      </c>
      <c r="P224" s="1" t="s">
        <v>79</v>
      </c>
      <c r="Q224">
        <v>1</v>
      </c>
      <c r="R224">
        <f t="shared" si="123"/>
        <v>0</v>
      </c>
      <c r="S224">
        <f t="shared" si="124"/>
        <v>0</v>
      </c>
      <c r="T224">
        <f t="shared" si="125"/>
        <v>0</v>
      </c>
      <c r="U224">
        <f t="shared" si="126"/>
        <v>0</v>
      </c>
      <c r="V224">
        <f t="shared" si="127"/>
        <v>0</v>
      </c>
      <c r="W224">
        <f t="shared" si="128"/>
        <v>0</v>
      </c>
      <c r="X224">
        <f t="shared" si="129"/>
        <v>0</v>
      </c>
      <c r="Y224">
        <f t="shared" si="130"/>
        <v>0</v>
      </c>
      <c r="Z224">
        <f t="shared" si="131"/>
        <v>0</v>
      </c>
      <c r="AA224">
        <f t="shared" si="132"/>
        <v>0</v>
      </c>
      <c r="AB224">
        <f t="shared" si="133"/>
        <v>0</v>
      </c>
      <c r="AC224">
        <f t="shared" si="134"/>
        <v>0</v>
      </c>
      <c r="AD224">
        <f t="shared" si="135"/>
        <v>0</v>
      </c>
      <c r="AE224">
        <f t="shared" si="136"/>
        <v>0</v>
      </c>
      <c r="AF224">
        <f t="shared" si="137"/>
        <v>0</v>
      </c>
      <c r="AG224">
        <f t="shared" si="138"/>
        <v>0</v>
      </c>
      <c r="AH224">
        <f t="shared" si="139"/>
        <v>0</v>
      </c>
      <c r="AI224">
        <f t="shared" si="140"/>
        <v>0</v>
      </c>
      <c r="AJ224">
        <f t="shared" si="141"/>
        <v>0</v>
      </c>
      <c r="AK224">
        <f t="shared" si="142"/>
        <v>0</v>
      </c>
    </row>
    <row r="225" spans="1:37" ht="18" customHeight="1">
      <c r="A225" s="7" t="s">
        <v>239</v>
      </c>
      <c r="B225" s="7" t="s">
        <v>57</v>
      </c>
      <c r="C225" s="8" t="s">
        <v>11</v>
      </c>
      <c r="D225" s="6">
        <v>129</v>
      </c>
      <c r="E225" s="6"/>
      <c r="F225" s="6"/>
      <c r="G225" s="6"/>
      <c r="H225" s="6"/>
      <c r="I225" s="6"/>
      <c r="J225" s="6"/>
      <c r="K225" s="6">
        <f t="shared" si="121"/>
        <v>0</v>
      </c>
      <c r="L225" s="6">
        <f t="shared" si="122"/>
        <v>0</v>
      </c>
      <c r="M225" s="9" t="s">
        <v>238</v>
      </c>
      <c r="O225" t="str">
        <f>""</f>
        <v/>
      </c>
      <c r="P225" s="1" t="s">
        <v>79</v>
      </c>
      <c r="Q225">
        <v>1</v>
      </c>
      <c r="R225">
        <f t="shared" si="123"/>
        <v>0</v>
      </c>
      <c r="S225">
        <f t="shared" si="124"/>
        <v>0</v>
      </c>
      <c r="T225">
        <f t="shared" si="125"/>
        <v>0</v>
      </c>
      <c r="U225">
        <f t="shared" si="126"/>
        <v>0</v>
      </c>
      <c r="V225">
        <f t="shared" si="127"/>
        <v>0</v>
      </c>
      <c r="W225">
        <f t="shared" si="128"/>
        <v>0</v>
      </c>
      <c r="X225">
        <f t="shared" si="129"/>
        <v>0</v>
      </c>
      <c r="Y225">
        <f t="shared" si="130"/>
        <v>0</v>
      </c>
      <c r="Z225">
        <f t="shared" si="131"/>
        <v>0</v>
      </c>
      <c r="AA225">
        <f t="shared" si="132"/>
        <v>0</v>
      </c>
      <c r="AB225">
        <f t="shared" si="133"/>
        <v>0</v>
      </c>
      <c r="AC225">
        <f t="shared" si="134"/>
        <v>0</v>
      </c>
      <c r="AD225">
        <f t="shared" si="135"/>
        <v>0</v>
      </c>
      <c r="AE225">
        <f t="shared" si="136"/>
        <v>0</v>
      </c>
      <c r="AF225">
        <f t="shared" si="137"/>
        <v>0</v>
      </c>
      <c r="AG225">
        <f t="shared" si="138"/>
        <v>0</v>
      </c>
      <c r="AH225">
        <f t="shared" si="139"/>
        <v>0</v>
      </c>
      <c r="AI225">
        <f t="shared" si="140"/>
        <v>0</v>
      </c>
      <c r="AJ225">
        <f t="shared" si="141"/>
        <v>0</v>
      </c>
      <c r="AK225">
        <f t="shared" si="142"/>
        <v>0</v>
      </c>
    </row>
    <row r="226" spans="1:37" ht="18" customHeight="1">
      <c r="A226" s="7" t="s">
        <v>241</v>
      </c>
      <c r="B226" s="7" t="s">
        <v>242</v>
      </c>
      <c r="C226" s="8" t="s">
        <v>195</v>
      </c>
      <c r="D226" s="6">
        <v>1</v>
      </c>
      <c r="E226" s="6"/>
      <c r="F226" s="6"/>
      <c r="G226" s="6"/>
      <c r="H226" s="6"/>
      <c r="I226" s="6"/>
      <c r="J226" s="6"/>
      <c r="K226" s="6">
        <f t="shared" si="121"/>
        <v>0</v>
      </c>
      <c r="L226" s="6">
        <f t="shared" si="122"/>
        <v>0</v>
      </c>
      <c r="M226" s="9" t="s">
        <v>240</v>
      </c>
      <c r="O226" t="str">
        <f>""</f>
        <v/>
      </c>
      <c r="P226" s="1" t="s">
        <v>79</v>
      </c>
      <c r="Q226">
        <v>1</v>
      </c>
      <c r="R226">
        <f t="shared" si="123"/>
        <v>0</v>
      </c>
      <c r="S226">
        <f t="shared" si="124"/>
        <v>0</v>
      </c>
      <c r="T226">
        <f t="shared" si="125"/>
        <v>0</v>
      </c>
      <c r="U226">
        <f t="shared" si="126"/>
        <v>0</v>
      </c>
      <c r="V226">
        <f t="shared" si="127"/>
        <v>0</v>
      </c>
      <c r="W226">
        <f t="shared" si="128"/>
        <v>0</v>
      </c>
      <c r="X226">
        <f t="shared" si="129"/>
        <v>0</v>
      </c>
      <c r="Y226">
        <f t="shared" si="130"/>
        <v>0</v>
      </c>
      <c r="Z226">
        <f t="shared" si="131"/>
        <v>0</v>
      </c>
      <c r="AA226">
        <f t="shared" si="132"/>
        <v>0</v>
      </c>
      <c r="AB226">
        <f t="shared" si="133"/>
        <v>0</v>
      </c>
      <c r="AC226">
        <f t="shared" si="134"/>
        <v>0</v>
      </c>
      <c r="AD226">
        <f t="shared" si="135"/>
        <v>0</v>
      </c>
      <c r="AE226">
        <f t="shared" si="136"/>
        <v>0</v>
      </c>
      <c r="AF226">
        <f t="shared" si="137"/>
        <v>0</v>
      </c>
      <c r="AG226">
        <f t="shared" si="138"/>
        <v>0</v>
      </c>
      <c r="AH226">
        <f t="shared" si="139"/>
        <v>0</v>
      </c>
      <c r="AI226">
        <f t="shared" si="140"/>
        <v>0</v>
      </c>
      <c r="AJ226">
        <f t="shared" si="141"/>
        <v>0</v>
      </c>
      <c r="AK226">
        <f t="shared" si="142"/>
        <v>0</v>
      </c>
    </row>
    <row r="227" spans="1:37" ht="18" customHeight="1">
      <c r="A227" s="7" t="s">
        <v>244</v>
      </c>
      <c r="B227" s="7" t="s">
        <v>245</v>
      </c>
      <c r="C227" s="8" t="s">
        <v>14</v>
      </c>
      <c r="D227" s="6">
        <v>31</v>
      </c>
      <c r="E227" s="6"/>
      <c r="F227" s="6"/>
      <c r="G227" s="6"/>
      <c r="H227" s="6"/>
      <c r="I227" s="6"/>
      <c r="J227" s="6"/>
      <c r="K227" s="6">
        <f t="shared" si="121"/>
        <v>0</v>
      </c>
      <c r="L227" s="6">
        <f t="shared" si="122"/>
        <v>0</v>
      </c>
      <c r="M227" s="9" t="s">
        <v>243</v>
      </c>
      <c r="O227" t="str">
        <f>""</f>
        <v/>
      </c>
      <c r="P227" s="1" t="s">
        <v>79</v>
      </c>
      <c r="Q227">
        <v>1</v>
      </c>
      <c r="R227">
        <f t="shared" si="123"/>
        <v>0</v>
      </c>
      <c r="S227">
        <f t="shared" si="124"/>
        <v>0</v>
      </c>
      <c r="T227">
        <f t="shared" si="125"/>
        <v>0</v>
      </c>
      <c r="U227">
        <f t="shared" si="126"/>
        <v>0</v>
      </c>
      <c r="V227">
        <f t="shared" si="127"/>
        <v>0</v>
      </c>
      <c r="W227">
        <f t="shared" si="128"/>
        <v>0</v>
      </c>
      <c r="X227">
        <f t="shared" si="129"/>
        <v>0</v>
      </c>
      <c r="Y227">
        <f t="shared" si="130"/>
        <v>0</v>
      </c>
      <c r="Z227">
        <f t="shared" si="131"/>
        <v>0</v>
      </c>
      <c r="AA227">
        <f t="shared" si="132"/>
        <v>0</v>
      </c>
      <c r="AB227">
        <f t="shared" si="133"/>
        <v>0</v>
      </c>
      <c r="AC227">
        <f t="shared" si="134"/>
        <v>0</v>
      </c>
      <c r="AD227">
        <f t="shared" si="135"/>
        <v>0</v>
      </c>
      <c r="AE227">
        <f t="shared" si="136"/>
        <v>0</v>
      </c>
      <c r="AF227">
        <f t="shared" si="137"/>
        <v>0</v>
      </c>
      <c r="AG227">
        <f t="shared" si="138"/>
        <v>0</v>
      </c>
      <c r="AH227">
        <f t="shared" si="139"/>
        <v>0</v>
      </c>
      <c r="AI227">
        <f t="shared" si="140"/>
        <v>0</v>
      </c>
      <c r="AJ227">
        <f t="shared" si="141"/>
        <v>0</v>
      </c>
      <c r="AK227">
        <f t="shared" si="142"/>
        <v>0</v>
      </c>
    </row>
    <row r="228" spans="1:37" ht="18" customHeight="1">
      <c r="A228" s="7" t="s">
        <v>25</v>
      </c>
      <c r="B228" s="7" t="s">
        <v>26</v>
      </c>
      <c r="C228" s="8" t="s">
        <v>18</v>
      </c>
      <c r="D228" s="6">
        <v>1</v>
      </c>
      <c r="E228" s="6"/>
      <c r="F228" s="6"/>
      <c r="G228" s="6"/>
      <c r="H228" s="6"/>
      <c r="I228" s="6"/>
      <c r="J228" s="6"/>
      <c r="K228" s="6">
        <f t="shared" si="121"/>
        <v>0</v>
      </c>
      <c r="L228" s="6">
        <f t="shared" si="122"/>
        <v>0</v>
      </c>
      <c r="M228" s="9" t="s">
        <v>27</v>
      </c>
      <c r="O228" t="str">
        <f>"01"</f>
        <v>01</v>
      </c>
      <c r="P228" s="1" t="s">
        <v>79</v>
      </c>
      <c r="Q228">
        <v>1</v>
      </c>
      <c r="R228">
        <f t="shared" si="123"/>
        <v>0</v>
      </c>
      <c r="S228">
        <f t="shared" si="124"/>
        <v>0</v>
      </c>
      <c r="T228">
        <f t="shared" si="125"/>
        <v>0</v>
      </c>
      <c r="U228">
        <f t="shared" si="126"/>
        <v>0</v>
      </c>
      <c r="V228">
        <f t="shared" si="127"/>
        <v>0</v>
      </c>
      <c r="W228">
        <f t="shared" si="128"/>
        <v>0</v>
      </c>
      <c r="X228">
        <f t="shared" si="129"/>
        <v>0</v>
      </c>
      <c r="Y228">
        <f t="shared" si="130"/>
        <v>0</v>
      </c>
      <c r="Z228">
        <f t="shared" si="131"/>
        <v>0</v>
      </c>
      <c r="AA228">
        <f t="shared" si="132"/>
        <v>0</v>
      </c>
      <c r="AB228">
        <f t="shared" si="133"/>
        <v>0</v>
      </c>
      <c r="AC228">
        <f t="shared" si="134"/>
        <v>0</v>
      </c>
      <c r="AD228">
        <f t="shared" si="135"/>
        <v>0</v>
      </c>
      <c r="AE228">
        <f t="shared" si="136"/>
        <v>0</v>
      </c>
      <c r="AF228">
        <f t="shared" si="137"/>
        <v>0</v>
      </c>
      <c r="AG228">
        <f t="shared" si="138"/>
        <v>0</v>
      </c>
      <c r="AH228">
        <f t="shared" si="139"/>
        <v>0</v>
      </c>
      <c r="AI228">
        <f t="shared" si="140"/>
        <v>0</v>
      </c>
      <c r="AJ228">
        <f t="shared" si="141"/>
        <v>0</v>
      </c>
      <c r="AK228">
        <f t="shared" si="142"/>
        <v>0</v>
      </c>
    </row>
    <row r="229" spans="1:37" ht="18" customHeight="1">
      <c r="A229" s="7" t="s">
        <v>290</v>
      </c>
      <c r="B229" s="10"/>
      <c r="C229" s="8" t="s">
        <v>14</v>
      </c>
      <c r="D229" s="6">
        <v>522.79999999999995</v>
      </c>
      <c r="E229" s="6"/>
      <c r="F229" s="6"/>
      <c r="G229" s="6"/>
      <c r="H229" s="6"/>
      <c r="I229" s="6"/>
      <c r="J229" s="6"/>
      <c r="K229" s="6">
        <f t="shared" si="121"/>
        <v>0</v>
      </c>
      <c r="L229" s="6">
        <f t="shared" si="122"/>
        <v>0</v>
      </c>
      <c r="M229" s="9" t="s">
        <v>279</v>
      </c>
      <c r="O229" t="str">
        <f>""</f>
        <v/>
      </c>
      <c r="P229" s="1" t="s">
        <v>79</v>
      </c>
      <c r="Q229">
        <v>1</v>
      </c>
      <c r="R229">
        <f t="shared" si="123"/>
        <v>0</v>
      </c>
      <c r="S229">
        <f t="shared" si="124"/>
        <v>0</v>
      </c>
      <c r="T229">
        <f t="shared" si="125"/>
        <v>0</v>
      </c>
      <c r="U229">
        <f t="shared" si="126"/>
        <v>0</v>
      </c>
      <c r="V229">
        <f t="shared" si="127"/>
        <v>0</v>
      </c>
      <c r="W229">
        <f t="shared" si="128"/>
        <v>0</v>
      </c>
      <c r="X229">
        <f t="shared" si="129"/>
        <v>0</v>
      </c>
      <c r="Y229">
        <f t="shared" si="130"/>
        <v>0</v>
      </c>
      <c r="Z229">
        <f t="shared" si="131"/>
        <v>0</v>
      </c>
      <c r="AA229">
        <f t="shared" si="132"/>
        <v>0</v>
      </c>
      <c r="AB229">
        <f t="shared" si="133"/>
        <v>0</v>
      </c>
      <c r="AC229">
        <f t="shared" si="134"/>
        <v>0</v>
      </c>
      <c r="AD229">
        <f t="shared" si="135"/>
        <v>0</v>
      </c>
      <c r="AE229">
        <f t="shared" si="136"/>
        <v>0</v>
      </c>
      <c r="AF229">
        <f t="shared" si="137"/>
        <v>0</v>
      </c>
      <c r="AG229">
        <f t="shared" si="138"/>
        <v>0</v>
      </c>
      <c r="AH229">
        <f t="shared" si="139"/>
        <v>0</v>
      </c>
      <c r="AI229">
        <f t="shared" si="140"/>
        <v>0</v>
      </c>
      <c r="AJ229">
        <f t="shared" si="141"/>
        <v>0</v>
      </c>
      <c r="AK229">
        <f t="shared" si="142"/>
        <v>0</v>
      </c>
    </row>
    <row r="230" spans="1:37" ht="18" customHeight="1">
      <c r="A230" s="7" t="s">
        <v>291</v>
      </c>
      <c r="B230" s="7" t="s">
        <v>292</v>
      </c>
      <c r="C230" s="8" t="s">
        <v>69</v>
      </c>
      <c r="D230" s="6">
        <v>42</v>
      </c>
      <c r="E230" s="6"/>
      <c r="F230" s="6"/>
      <c r="G230" s="6"/>
      <c r="H230" s="6"/>
      <c r="I230" s="6"/>
      <c r="J230" s="6"/>
      <c r="K230" s="6">
        <f t="shared" si="121"/>
        <v>0</v>
      </c>
      <c r="L230" s="6">
        <f t="shared" si="122"/>
        <v>0</v>
      </c>
      <c r="M230" s="9" t="s">
        <v>279</v>
      </c>
      <c r="O230" t="str">
        <f>""</f>
        <v/>
      </c>
      <c r="P230" s="1" t="s">
        <v>79</v>
      </c>
      <c r="Q230">
        <v>1</v>
      </c>
      <c r="R230">
        <f t="shared" si="123"/>
        <v>0</v>
      </c>
      <c r="S230">
        <f t="shared" si="124"/>
        <v>0</v>
      </c>
      <c r="T230">
        <f t="shared" si="125"/>
        <v>0</v>
      </c>
      <c r="U230">
        <f t="shared" si="126"/>
        <v>0</v>
      </c>
      <c r="V230">
        <f t="shared" si="127"/>
        <v>0</v>
      </c>
      <c r="W230">
        <f t="shared" si="128"/>
        <v>0</v>
      </c>
      <c r="X230">
        <f t="shared" si="129"/>
        <v>0</v>
      </c>
      <c r="Y230">
        <f t="shared" si="130"/>
        <v>0</v>
      </c>
      <c r="Z230">
        <f t="shared" si="131"/>
        <v>0</v>
      </c>
      <c r="AA230">
        <f t="shared" si="132"/>
        <v>0</v>
      </c>
      <c r="AB230">
        <f t="shared" si="133"/>
        <v>0</v>
      </c>
      <c r="AC230">
        <f t="shared" si="134"/>
        <v>0</v>
      </c>
      <c r="AD230">
        <f t="shared" si="135"/>
        <v>0</v>
      </c>
      <c r="AE230">
        <f t="shared" si="136"/>
        <v>0</v>
      </c>
      <c r="AF230">
        <f t="shared" si="137"/>
        <v>0</v>
      </c>
      <c r="AG230">
        <f t="shared" si="138"/>
        <v>0</v>
      </c>
      <c r="AH230">
        <f t="shared" si="139"/>
        <v>0</v>
      </c>
      <c r="AI230">
        <f t="shared" si="140"/>
        <v>0</v>
      </c>
      <c r="AJ230">
        <f t="shared" si="141"/>
        <v>0</v>
      </c>
      <c r="AK230">
        <f t="shared" si="142"/>
        <v>0</v>
      </c>
    </row>
    <row r="231" spans="1:37" ht="18" customHeight="1">
      <c r="A231" s="7" t="s">
        <v>291</v>
      </c>
      <c r="B231" s="7" t="s">
        <v>293</v>
      </c>
      <c r="C231" s="8" t="s">
        <v>70</v>
      </c>
      <c r="D231" s="6">
        <v>2</v>
      </c>
      <c r="E231" s="6"/>
      <c r="F231" s="6"/>
      <c r="G231" s="6"/>
      <c r="H231" s="6"/>
      <c r="I231" s="6"/>
      <c r="J231" s="6"/>
      <c r="K231" s="6">
        <f t="shared" si="121"/>
        <v>0</v>
      </c>
      <c r="L231" s="6">
        <f t="shared" si="122"/>
        <v>0</v>
      </c>
      <c r="M231" s="9" t="s">
        <v>279</v>
      </c>
      <c r="O231" t="str">
        <f>""</f>
        <v/>
      </c>
      <c r="P231" s="1" t="s">
        <v>79</v>
      </c>
      <c r="Q231">
        <v>1</v>
      </c>
      <c r="R231">
        <f t="shared" si="123"/>
        <v>0</v>
      </c>
      <c r="S231">
        <f t="shared" si="124"/>
        <v>0</v>
      </c>
      <c r="T231">
        <f t="shared" si="125"/>
        <v>0</v>
      </c>
      <c r="U231">
        <f t="shared" si="126"/>
        <v>0</v>
      </c>
      <c r="V231">
        <f t="shared" si="127"/>
        <v>0</v>
      </c>
      <c r="W231">
        <f t="shared" si="128"/>
        <v>0</v>
      </c>
      <c r="X231">
        <f t="shared" si="129"/>
        <v>0</v>
      </c>
      <c r="Y231">
        <f t="shared" si="130"/>
        <v>0</v>
      </c>
      <c r="Z231">
        <f t="shared" si="131"/>
        <v>0</v>
      </c>
      <c r="AA231">
        <f t="shared" si="132"/>
        <v>0</v>
      </c>
      <c r="AB231">
        <f t="shared" si="133"/>
        <v>0</v>
      </c>
      <c r="AC231">
        <f t="shared" si="134"/>
        <v>0</v>
      </c>
      <c r="AD231">
        <f t="shared" si="135"/>
        <v>0</v>
      </c>
      <c r="AE231">
        <f t="shared" si="136"/>
        <v>0</v>
      </c>
      <c r="AF231">
        <f t="shared" si="137"/>
        <v>0</v>
      </c>
      <c r="AG231">
        <f t="shared" si="138"/>
        <v>0</v>
      </c>
      <c r="AH231">
        <f t="shared" si="139"/>
        <v>0</v>
      </c>
      <c r="AI231">
        <f t="shared" si="140"/>
        <v>0</v>
      </c>
      <c r="AJ231">
        <f t="shared" si="141"/>
        <v>0</v>
      </c>
      <c r="AK231">
        <f t="shared" si="142"/>
        <v>0</v>
      </c>
    </row>
    <row r="232" spans="1:37" ht="18" customHeight="1">
      <c r="A232" s="7" t="s">
        <v>291</v>
      </c>
      <c r="B232" s="7" t="s">
        <v>294</v>
      </c>
      <c r="C232" s="8" t="s">
        <v>70</v>
      </c>
      <c r="D232" s="6">
        <v>20</v>
      </c>
      <c r="E232" s="6"/>
      <c r="F232" s="6"/>
      <c r="G232" s="6"/>
      <c r="H232" s="6"/>
      <c r="I232" s="6"/>
      <c r="J232" s="6"/>
      <c r="K232" s="6">
        <f t="shared" si="121"/>
        <v>0</v>
      </c>
      <c r="L232" s="6">
        <f t="shared" si="122"/>
        <v>0</v>
      </c>
      <c r="M232" s="9" t="s">
        <v>279</v>
      </c>
      <c r="O232" t="str">
        <f>""</f>
        <v/>
      </c>
      <c r="P232" s="1" t="s">
        <v>79</v>
      </c>
      <c r="Q232">
        <v>1</v>
      </c>
      <c r="R232">
        <f t="shared" si="123"/>
        <v>0</v>
      </c>
      <c r="S232">
        <f t="shared" si="124"/>
        <v>0</v>
      </c>
      <c r="T232">
        <f t="shared" si="125"/>
        <v>0</v>
      </c>
      <c r="U232">
        <f t="shared" si="126"/>
        <v>0</v>
      </c>
      <c r="V232">
        <f t="shared" si="127"/>
        <v>0</v>
      </c>
      <c r="W232">
        <f t="shared" si="128"/>
        <v>0</v>
      </c>
      <c r="X232">
        <f t="shared" si="129"/>
        <v>0</v>
      </c>
      <c r="Y232">
        <f t="shared" si="130"/>
        <v>0</v>
      </c>
      <c r="Z232">
        <f t="shared" si="131"/>
        <v>0</v>
      </c>
      <c r="AA232">
        <f t="shared" si="132"/>
        <v>0</v>
      </c>
      <c r="AB232">
        <f t="shared" si="133"/>
        <v>0</v>
      </c>
      <c r="AC232">
        <f t="shared" si="134"/>
        <v>0</v>
      </c>
      <c r="AD232">
        <f t="shared" si="135"/>
        <v>0</v>
      </c>
      <c r="AE232">
        <f t="shared" si="136"/>
        <v>0</v>
      </c>
      <c r="AF232">
        <f t="shared" si="137"/>
        <v>0</v>
      </c>
      <c r="AG232">
        <f t="shared" si="138"/>
        <v>0</v>
      </c>
      <c r="AH232">
        <f t="shared" si="139"/>
        <v>0</v>
      </c>
      <c r="AI232">
        <f t="shared" si="140"/>
        <v>0</v>
      </c>
      <c r="AJ232">
        <f t="shared" si="141"/>
        <v>0</v>
      </c>
      <c r="AK232">
        <f t="shared" si="142"/>
        <v>0</v>
      </c>
    </row>
    <row r="233" spans="1:37" ht="18" customHeight="1">
      <c r="A233" s="7" t="s">
        <v>291</v>
      </c>
      <c r="B233" s="7" t="s">
        <v>295</v>
      </c>
      <c r="C233" s="8" t="s">
        <v>81</v>
      </c>
      <c r="D233" s="6">
        <v>1</v>
      </c>
      <c r="E233" s="6"/>
      <c r="F233" s="6"/>
      <c r="G233" s="6"/>
      <c r="H233" s="6"/>
      <c r="I233" s="6"/>
      <c r="J233" s="6"/>
      <c r="K233" s="6">
        <f t="shared" si="121"/>
        <v>0</v>
      </c>
      <c r="L233" s="6">
        <f t="shared" si="122"/>
        <v>0</v>
      </c>
      <c r="M233" s="9" t="s">
        <v>279</v>
      </c>
      <c r="O233" t="str">
        <f>""</f>
        <v/>
      </c>
      <c r="P233" s="1" t="s">
        <v>79</v>
      </c>
      <c r="Q233">
        <v>1</v>
      </c>
      <c r="R233">
        <f t="shared" si="123"/>
        <v>0</v>
      </c>
      <c r="S233">
        <f t="shared" si="124"/>
        <v>0</v>
      </c>
      <c r="T233">
        <f t="shared" si="125"/>
        <v>0</v>
      </c>
      <c r="U233">
        <f t="shared" si="126"/>
        <v>0</v>
      </c>
      <c r="V233">
        <f t="shared" si="127"/>
        <v>0</v>
      </c>
      <c r="W233">
        <f t="shared" si="128"/>
        <v>0</v>
      </c>
      <c r="X233">
        <f t="shared" si="129"/>
        <v>0</v>
      </c>
      <c r="Y233">
        <f t="shared" si="130"/>
        <v>0</v>
      </c>
      <c r="Z233">
        <f t="shared" si="131"/>
        <v>0</v>
      </c>
      <c r="AA233">
        <f t="shared" si="132"/>
        <v>0</v>
      </c>
      <c r="AB233">
        <f t="shared" si="133"/>
        <v>0</v>
      </c>
      <c r="AC233">
        <f t="shared" si="134"/>
        <v>0</v>
      </c>
      <c r="AD233">
        <f t="shared" si="135"/>
        <v>0</v>
      </c>
      <c r="AE233">
        <f t="shared" si="136"/>
        <v>0</v>
      </c>
      <c r="AF233">
        <f t="shared" si="137"/>
        <v>0</v>
      </c>
      <c r="AG233">
        <f t="shared" si="138"/>
        <v>0</v>
      </c>
      <c r="AH233">
        <f t="shared" si="139"/>
        <v>0</v>
      </c>
      <c r="AI233">
        <f t="shared" si="140"/>
        <v>0</v>
      </c>
      <c r="AJ233">
        <f t="shared" si="141"/>
        <v>0</v>
      </c>
      <c r="AK233">
        <f t="shared" si="142"/>
        <v>0</v>
      </c>
    </row>
    <row r="234" spans="1:37" ht="18" customHeight="1">
      <c r="A234" s="7" t="s">
        <v>291</v>
      </c>
      <c r="B234" s="7" t="s">
        <v>296</v>
      </c>
      <c r="C234" s="8" t="s">
        <v>297</v>
      </c>
      <c r="D234" s="6">
        <v>2</v>
      </c>
      <c r="E234" s="6"/>
      <c r="F234" s="6"/>
      <c r="G234" s="6"/>
      <c r="H234" s="6"/>
      <c r="I234" s="6"/>
      <c r="J234" s="6"/>
      <c r="K234" s="6">
        <f t="shared" si="121"/>
        <v>0</v>
      </c>
      <c r="L234" s="6">
        <f t="shared" si="122"/>
        <v>0</v>
      </c>
      <c r="M234" s="9" t="s">
        <v>279</v>
      </c>
      <c r="O234" t="str">
        <f>""</f>
        <v/>
      </c>
      <c r="P234" s="1" t="s">
        <v>79</v>
      </c>
      <c r="Q234">
        <v>1</v>
      </c>
      <c r="R234">
        <f t="shared" si="123"/>
        <v>0</v>
      </c>
      <c r="S234">
        <f t="shared" si="124"/>
        <v>0</v>
      </c>
      <c r="T234">
        <f t="shared" si="125"/>
        <v>0</v>
      </c>
      <c r="U234">
        <f t="shared" si="126"/>
        <v>0</v>
      </c>
      <c r="V234">
        <f t="shared" si="127"/>
        <v>0</v>
      </c>
      <c r="W234">
        <f t="shared" si="128"/>
        <v>0</v>
      </c>
      <c r="X234">
        <f t="shared" si="129"/>
        <v>0</v>
      </c>
      <c r="Y234">
        <f t="shared" si="130"/>
        <v>0</v>
      </c>
      <c r="Z234">
        <f t="shared" si="131"/>
        <v>0</v>
      </c>
      <c r="AA234">
        <f t="shared" si="132"/>
        <v>0</v>
      </c>
      <c r="AB234">
        <f t="shared" si="133"/>
        <v>0</v>
      </c>
      <c r="AC234">
        <f t="shared" si="134"/>
        <v>0</v>
      </c>
      <c r="AD234">
        <f t="shared" si="135"/>
        <v>0</v>
      </c>
      <c r="AE234">
        <f t="shared" si="136"/>
        <v>0</v>
      </c>
      <c r="AF234">
        <f t="shared" si="137"/>
        <v>0</v>
      </c>
      <c r="AG234">
        <f t="shared" si="138"/>
        <v>0</v>
      </c>
      <c r="AH234">
        <f t="shared" si="139"/>
        <v>0</v>
      </c>
      <c r="AI234">
        <f t="shared" si="140"/>
        <v>0</v>
      </c>
      <c r="AJ234">
        <f t="shared" si="141"/>
        <v>0</v>
      </c>
      <c r="AK234">
        <f t="shared" si="142"/>
        <v>0</v>
      </c>
    </row>
    <row r="235" spans="1:37" ht="18" customHeight="1">
      <c r="A235" s="7" t="s">
        <v>298</v>
      </c>
      <c r="B235" s="7" t="s">
        <v>299</v>
      </c>
      <c r="C235" s="8" t="s">
        <v>18</v>
      </c>
      <c r="D235" s="6">
        <v>1</v>
      </c>
      <c r="E235" s="6"/>
      <c r="F235" s="6"/>
      <c r="G235" s="6"/>
      <c r="H235" s="6"/>
      <c r="I235" s="6"/>
      <c r="J235" s="6"/>
      <c r="K235" s="6">
        <f t="shared" si="121"/>
        <v>0</v>
      </c>
      <c r="L235" s="6">
        <f t="shared" si="122"/>
        <v>0</v>
      </c>
      <c r="M235" s="9" t="s">
        <v>279</v>
      </c>
      <c r="O235" t="str">
        <f>""</f>
        <v/>
      </c>
      <c r="P235" s="1" t="s">
        <v>79</v>
      </c>
      <c r="Q235">
        <v>1</v>
      </c>
      <c r="R235">
        <f t="shared" si="123"/>
        <v>0</v>
      </c>
      <c r="S235">
        <f t="shared" si="124"/>
        <v>0</v>
      </c>
      <c r="T235">
        <f t="shared" si="125"/>
        <v>0</v>
      </c>
      <c r="U235">
        <f t="shared" si="126"/>
        <v>0</v>
      </c>
      <c r="V235">
        <f t="shared" si="127"/>
        <v>0</v>
      </c>
      <c r="W235">
        <f t="shared" si="128"/>
        <v>0</v>
      </c>
      <c r="X235">
        <f t="shared" si="129"/>
        <v>0</v>
      </c>
      <c r="Y235">
        <f t="shared" si="130"/>
        <v>0</v>
      </c>
      <c r="Z235">
        <f t="shared" si="131"/>
        <v>0</v>
      </c>
      <c r="AA235">
        <f t="shared" si="132"/>
        <v>0</v>
      </c>
      <c r="AB235">
        <f t="shared" si="133"/>
        <v>0</v>
      </c>
      <c r="AC235">
        <f t="shared" si="134"/>
        <v>0</v>
      </c>
      <c r="AD235">
        <f t="shared" si="135"/>
        <v>0</v>
      </c>
      <c r="AE235">
        <f t="shared" si="136"/>
        <v>0</v>
      </c>
      <c r="AF235">
        <f t="shared" si="137"/>
        <v>0</v>
      </c>
      <c r="AG235">
        <f t="shared" si="138"/>
        <v>0</v>
      </c>
      <c r="AH235">
        <f t="shared" si="139"/>
        <v>0</v>
      </c>
      <c r="AI235">
        <f t="shared" si="140"/>
        <v>0</v>
      </c>
      <c r="AJ235">
        <f t="shared" si="141"/>
        <v>0</v>
      </c>
      <c r="AK235">
        <f t="shared" si="142"/>
        <v>0</v>
      </c>
    </row>
    <row r="236" spans="1:37" ht="18" customHeight="1">
      <c r="A236" s="7" t="s">
        <v>300</v>
      </c>
      <c r="B236" s="7" t="s">
        <v>301</v>
      </c>
      <c r="C236" s="8" t="s">
        <v>18</v>
      </c>
      <c r="D236" s="6">
        <v>1</v>
      </c>
      <c r="E236" s="6"/>
      <c r="F236" s="6"/>
      <c r="G236" s="6"/>
      <c r="H236" s="6"/>
      <c r="I236" s="6"/>
      <c r="J236" s="6"/>
      <c r="K236" s="6">
        <f t="shared" si="121"/>
        <v>0</v>
      </c>
      <c r="L236" s="6">
        <f t="shared" si="122"/>
        <v>0</v>
      </c>
      <c r="M236" s="9" t="s">
        <v>279</v>
      </c>
      <c r="O236" t="str">
        <f>""</f>
        <v/>
      </c>
      <c r="P236" s="1" t="s">
        <v>79</v>
      </c>
      <c r="Q236">
        <v>1</v>
      </c>
      <c r="R236">
        <f t="shared" si="123"/>
        <v>0</v>
      </c>
      <c r="S236">
        <f t="shared" si="124"/>
        <v>0</v>
      </c>
      <c r="T236">
        <f t="shared" si="125"/>
        <v>0</v>
      </c>
      <c r="U236">
        <f t="shared" si="126"/>
        <v>0</v>
      </c>
      <c r="V236">
        <f t="shared" si="127"/>
        <v>0</v>
      </c>
      <c r="W236">
        <f t="shared" si="128"/>
        <v>0</v>
      </c>
      <c r="X236">
        <f t="shared" si="129"/>
        <v>0</v>
      </c>
      <c r="Y236">
        <f t="shared" si="130"/>
        <v>0</v>
      </c>
      <c r="Z236">
        <f t="shared" si="131"/>
        <v>0</v>
      </c>
      <c r="AA236">
        <f t="shared" si="132"/>
        <v>0</v>
      </c>
      <c r="AB236">
        <f t="shared" si="133"/>
        <v>0</v>
      </c>
      <c r="AC236">
        <f t="shared" si="134"/>
        <v>0</v>
      </c>
      <c r="AD236">
        <f t="shared" si="135"/>
        <v>0</v>
      </c>
      <c r="AE236">
        <f t="shared" si="136"/>
        <v>0</v>
      </c>
      <c r="AF236">
        <f t="shared" si="137"/>
        <v>0</v>
      </c>
      <c r="AG236">
        <f t="shared" si="138"/>
        <v>0</v>
      </c>
      <c r="AH236">
        <f t="shared" si="139"/>
        <v>0</v>
      </c>
      <c r="AI236">
        <f t="shared" si="140"/>
        <v>0</v>
      </c>
      <c r="AJ236">
        <f t="shared" si="141"/>
        <v>0</v>
      </c>
      <c r="AK236">
        <f t="shared" si="142"/>
        <v>0</v>
      </c>
    </row>
    <row r="237" spans="1:37" ht="18" customHeight="1">
      <c r="A237" s="7" t="s">
        <v>50</v>
      </c>
      <c r="B237" s="7" t="s">
        <v>51</v>
      </c>
      <c r="C237" s="8" t="s">
        <v>52</v>
      </c>
      <c r="D237" s="6">
        <v>57</v>
      </c>
      <c r="E237" s="6"/>
      <c r="F237" s="6"/>
      <c r="G237" s="6"/>
      <c r="H237" s="6"/>
      <c r="I237" s="6"/>
      <c r="J237" s="6"/>
      <c r="K237" s="6">
        <f>E237+G237+I237</f>
        <v>0</v>
      </c>
      <c r="L237" s="6">
        <f>F237+H237+J237</f>
        <v>0</v>
      </c>
      <c r="M237" s="9"/>
      <c r="O237" t="str">
        <f>""</f>
        <v/>
      </c>
      <c r="P237" s="1" t="s">
        <v>79</v>
      </c>
      <c r="Q237">
        <v>1</v>
      </c>
      <c r="R237" t="e">
        <f>IF(P237="기계경비",#REF!, 0)</f>
        <v>#REF!</v>
      </c>
      <c r="S237">
        <f>IF(P237="운반비",#REF!, 0)</f>
        <v>0</v>
      </c>
      <c r="T237">
        <f>IF(P237="작업부산물",#REF!, 0)</f>
        <v>0</v>
      </c>
      <c r="U237">
        <f>IF(P237="관급",#REF!, 0)</f>
        <v>0</v>
      </c>
      <c r="V237">
        <f>IF(P237="외주비",#REF!, 0)</f>
        <v>0</v>
      </c>
      <c r="W237">
        <f>IF(P237="장비비",#REF!, 0)</f>
        <v>0</v>
      </c>
      <c r="X237">
        <f>IF(P237="폐기물처리비",#REF!, 0)</f>
        <v>0</v>
      </c>
      <c r="Y237">
        <f>IF(P237="가설비",#REF!, 0)</f>
        <v>0</v>
      </c>
      <c r="Z237">
        <f>IF(P237="잡비제외분",#REF!, 0)</f>
        <v>0</v>
      </c>
      <c r="AA237">
        <f>IF(P237="사급자재대",#REF!, 0)</f>
        <v>0</v>
      </c>
      <c r="AB237">
        <f>IF(P237="관급자재대",#REF!, 0)</f>
        <v>0</v>
      </c>
      <c r="AC237">
        <f>IF(P237="사용자항목1",#REF!, 0)</f>
        <v>0</v>
      </c>
      <c r="AD237">
        <f>IF(P237="사용자항목2",#REF!, 0)</f>
        <v>0</v>
      </c>
      <c r="AE237">
        <f>IF(P237="사용자항목3",#REF!, 0)</f>
        <v>0</v>
      </c>
      <c r="AF237">
        <f>IF(P237="사용자항목4",#REF!, 0)</f>
        <v>0</v>
      </c>
      <c r="AG237">
        <f>IF(P237="사용자항목5",#REF!, 0)</f>
        <v>0</v>
      </c>
      <c r="AH237">
        <f>IF(P237="사용자항목6",#REF!, 0)</f>
        <v>0</v>
      </c>
      <c r="AI237">
        <f>IF(P237="사용자항목7",#REF!, 0)</f>
        <v>0</v>
      </c>
      <c r="AJ237">
        <f>IF(P237="사용자항목8",#REF!, 0)</f>
        <v>0</v>
      </c>
      <c r="AK237">
        <f>IF(P237="사용자항목9",#REF!, 0)</f>
        <v>0</v>
      </c>
    </row>
    <row r="238" spans="1:37" ht="18" customHeight="1">
      <c r="A238" s="7" t="s">
        <v>37</v>
      </c>
      <c r="B238" s="7" t="s">
        <v>38</v>
      </c>
      <c r="C238" s="8" t="s">
        <v>10</v>
      </c>
      <c r="D238" s="6">
        <v>6.6</v>
      </c>
      <c r="E238" s="6"/>
      <c r="F238" s="6"/>
      <c r="G238" s="6"/>
      <c r="H238" s="6"/>
      <c r="I238" s="6"/>
      <c r="J238" s="6"/>
      <c r="K238" s="6">
        <f>E238+G238+I238</f>
        <v>0</v>
      </c>
      <c r="L238" s="6">
        <f>F238+H238+J238</f>
        <v>0</v>
      </c>
      <c r="M238" s="6"/>
      <c r="O238" t="str">
        <f>"01"</f>
        <v>01</v>
      </c>
      <c r="P238" s="1" t="s">
        <v>79</v>
      </c>
      <c r="Q238">
        <v>1</v>
      </c>
      <c r="R238">
        <f>IF(P238="기계경비", J237, 0)</f>
        <v>0</v>
      </c>
      <c r="S238">
        <f>IF(P238="운반비", J237, 0)</f>
        <v>0</v>
      </c>
      <c r="T238">
        <f>IF(P238="작업부산물", F237, 0)</f>
        <v>0</v>
      </c>
      <c r="U238">
        <f>IF(P238="관급", F237, 0)</f>
        <v>0</v>
      </c>
      <c r="V238">
        <f>IF(P238="외주비", J237, 0)</f>
        <v>0</v>
      </c>
      <c r="W238">
        <f>IF(P238="장비비", J237, 0)</f>
        <v>0</v>
      </c>
      <c r="X238">
        <f>IF(P238="폐기물처리비", J237, 0)</f>
        <v>0</v>
      </c>
      <c r="Y238">
        <f>IF(P238="가설비", J237, 0)</f>
        <v>0</v>
      </c>
      <c r="Z238">
        <f>IF(P238="잡비제외분", F237, 0)</f>
        <v>0</v>
      </c>
      <c r="AA238">
        <f>IF(P238="사급자재대", L237, 0)</f>
        <v>0</v>
      </c>
      <c r="AB238">
        <f>IF(P238="관급자재대", L237, 0)</f>
        <v>0</v>
      </c>
      <c r="AC238">
        <f>IF(P238="사용자항목1", L237, 0)</f>
        <v>0</v>
      </c>
      <c r="AD238">
        <f>IF(P238="사용자항목2", L237, 0)</f>
        <v>0</v>
      </c>
      <c r="AE238">
        <f>IF(P238="사용자항목3", L237, 0)</f>
        <v>0</v>
      </c>
      <c r="AF238">
        <f>IF(P238="사용자항목4", L237, 0)</f>
        <v>0</v>
      </c>
      <c r="AG238">
        <f>IF(P238="사용자항목5", L237, 0)</f>
        <v>0</v>
      </c>
      <c r="AH238">
        <f>IF(P238="사용자항목6", L237, 0)</f>
        <v>0</v>
      </c>
      <c r="AI238">
        <f>IF(P238="사용자항목7", L237, 0)</f>
        <v>0</v>
      </c>
      <c r="AJ238">
        <f>IF(P238="사용자항목8", L237, 0)</f>
        <v>0</v>
      </c>
      <c r="AK238">
        <f>IF(P238="사용자항목9", L237, 0)</f>
        <v>0</v>
      </c>
    </row>
    <row r="239" spans="1:37" ht="18" customHeight="1">
      <c r="A239" s="10"/>
      <c r="B239" s="10"/>
      <c r="C239" s="11"/>
      <c r="D239" s="6"/>
      <c r="E239" s="6"/>
      <c r="F239" s="6"/>
      <c r="G239" s="6"/>
      <c r="H239" s="6"/>
      <c r="I239" s="6"/>
      <c r="J239" s="6"/>
      <c r="K239" s="6"/>
      <c r="L239" s="6"/>
      <c r="M239" s="6"/>
      <c r="O239" t="str">
        <f>"01"</f>
        <v>01</v>
      </c>
      <c r="P239" s="1" t="s">
        <v>79</v>
      </c>
      <c r="Q239">
        <v>1</v>
      </c>
      <c r="R239">
        <f>IF(P239="기계경비", J238, 0)</f>
        <v>0</v>
      </c>
      <c r="S239">
        <f>IF(P239="운반비", J238, 0)</f>
        <v>0</v>
      </c>
      <c r="T239">
        <f>IF(P239="작업부산물", F238, 0)</f>
        <v>0</v>
      </c>
      <c r="U239">
        <f>IF(P239="관급", F238, 0)</f>
        <v>0</v>
      </c>
      <c r="V239">
        <f>IF(P239="외주비", J238, 0)</f>
        <v>0</v>
      </c>
      <c r="W239">
        <f>IF(P239="장비비", J238, 0)</f>
        <v>0</v>
      </c>
      <c r="X239">
        <f>IF(P239="폐기물처리비", J238, 0)</f>
        <v>0</v>
      </c>
      <c r="Y239">
        <f>IF(P239="가설비", J238, 0)</f>
        <v>0</v>
      </c>
      <c r="Z239">
        <f>IF(P239="잡비제외분", F238, 0)</f>
        <v>0</v>
      </c>
      <c r="AA239">
        <f>IF(P239="사급자재대", L238, 0)</f>
        <v>0</v>
      </c>
      <c r="AB239">
        <f>IF(P239="관급자재대", L238, 0)</f>
        <v>0</v>
      </c>
      <c r="AC239">
        <f>IF(P239="사용자항목1", L238, 0)</f>
        <v>0</v>
      </c>
      <c r="AD239">
        <f>IF(P239="사용자항목2", L238, 0)</f>
        <v>0</v>
      </c>
      <c r="AE239">
        <f>IF(P239="사용자항목3", L238, 0)</f>
        <v>0</v>
      </c>
      <c r="AF239">
        <f>IF(P239="사용자항목4", L238, 0)</f>
        <v>0</v>
      </c>
      <c r="AG239">
        <f>IF(P239="사용자항목5", L238, 0)</f>
        <v>0</v>
      </c>
      <c r="AH239">
        <f>IF(P239="사용자항목6", L238, 0)</f>
        <v>0</v>
      </c>
      <c r="AI239">
        <f>IF(P239="사용자항목7", L238, 0)</f>
        <v>0</v>
      </c>
      <c r="AJ239">
        <f>IF(P239="사용자항목8", L238, 0)</f>
        <v>0</v>
      </c>
      <c r="AK239">
        <f>IF(P239="사용자항목9", L238, 0)</f>
        <v>0</v>
      </c>
    </row>
    <row r="240" spans="1:37" ht="18" customHeight="1">
      <c r="A240" s="10"/>
      <c r="B240" s="10"/>
      <c r="C240" s="11"/>
      <c r="D240" s="6"/>
      <c r="E240" s="6"/>
      <c r="F240" s="6"/>
      <c r="G240" s="6"/>
      <c r="H240" s="6"/>
      <c r="I240" s="6"/>
      <c r="J240" s="6"/>
      <c r="K240" s="6"/>
      <c r="L240" s="6"/>
      <c r="M240" s="6"/>
    </row>
    <row r="241" spans="1:38" ht="18" customHeight="1">
      <c r="A241" s="10"/>
      <c r="B241" s="10"/>
      <c r="C241" s="11"/>
      <c r="D241" s="6"/>
      <c r="E241" s="6"/>
      <c r="F241" s="6"/>
      <c r="G241" s="6"/>
      <c r="H241" s="6"/>
      <c r="I241" s="6"/>
      <c r="J241" s="6"/>
      <c r="K241" s="6"/>
      <c r="L241" s="6"/>
      <c r="M241" s="6"/>
    </row>
    <row r="242" spans="1:38" ht="18" customHeight="1">
      <c r="A242" s="10"/>
      <c r="B242" s="10"/>
      <c r="C242" s="11"/>
      <c r="D242" s="6"/>
      <c r="E242" s="6"/>
      <c r="F242" s="6"/>
      <c r="G242" s="6"/>
      <c r="H242" s="6"/>
      <c r="I242" s="6"/>
      <c r="J242" s="6"/>
      <c r="K242" s="6"/>
      <c r="L242" s="6"/>
      <c r="M242" s="6"/>
    </row>
    <row r="243" spans="1:38" ht="18" customHeight="1">
      <c r="A243" s="10"/>
      <c r="B243" s="10"/>
      <c r="C243" s="11"/>
      <c r="D243" s="6"/>
      <c r="E243" s="6"/>
      <c r="F243" s="6"/>
      <c r="G243" s="6"/>
      <c r="H243" s="6"/>
      <c r="I243" s="6"/>
      <c r="J243" s="6"/>
      <c r="K243" s="6"/>
      <c r="L243" s="6"/>
      <c r="M243" s="6"/>
    </row>
    <row r="244" spans="1:38" ht="18" customHeight="1">
      <c r="A244" s="12" t="s">
        <v>80</v>
      </c>
      <c r="B244" s="13"/>
      <c r="C244" s="14"/>
      <c r="D244" s="15"/>
      <c r="E244" s="15"/>
      <c r="F244" s="15">
        <f ca="1">ROUNDDOWN(SUMIF(Q222:Q239, "1", F222:F238), 0)</f>
        <v>0</v>
      </c>
      <c r="G244" s="15"/>
      <c r="H244" s="15">
        <f ca="1">ROUNDDOWN(SUMIF(Q222:Q239, "1", H222:H238), 0)</f>
        <v>0</v>
      </c>
      <c r="I244" s="15"/>
      <c r="J244" s="15">
        <f ca="1">ROUNDDOWN(SUMIF(Q222:Q239, "1", J222:J238), 0)</f>
        <v>0</v>
      </c>
      <c r="K244" s="15"/>
      <c r="L244" s="15">
        <f ca="1">F244+H244+J244</f>
        <v>0</v>
      </c>
      <c r="M244" s="15"/>
      <c r="R244" t="e">
        <f t="shared" ref="R244:AL244" si="143">SUM(R222:R239)</f>
        <v>#REF!</v>
      </c>
      <c r="S244">
        <f t="shared" si="143"/>
        <v>0</v>
      </c>
      <c r="T244">
        <f t="shared" si="143"/>
        <v>0</v>
      </c>
      <c r="U244">
        <f t="shared" si="143"/>
        <v>0</v>
      </c>
      <c r="V244">
        <f t="shared" si="143"/>
        <v>0</v>
      </c>
      <c r="W244">
        <f t="shared" si="143"/>
        <v>0</v>
      </c>
      <c r="X244">
        <f t="shared" si="143"/>
        <v>0</v>
      </c>
      <c r="Y244">
        <f t="shared" si="143"/>
        <v>0</v>
      </c>
      <c r="Z244">
        <f t="shared" si="143"/>
        <v>0</v>
      </c>
      <c r="AA244">
        <f t="shared" si="143"/>
        <v>0</v>
      </c>
      <c r="AB244">
        <f t="shared" si="143"/>
        <v>0</v>
      </c>
      <c r="AC244">
        <f t="shared" si="143"/>
        <v>0</v>
      </c>
      <c r="AD244">
        <f t="shared" si="143"/>
        <v>0</v>
      </c>
      <c r="AE244">
        <f t="shared" si="143"/>
        <v>0</v>
      </c>
      <c r="AF244">
        <f t="shared" si="143"/>
        <v>0</v>
      </c>
      <c r="AG244">
        <f t="shared" si="143"/>
        <v>0</v>
      </c>
      <c r="AH244">
        <f t="shared" si="143"/>
        <v>0</v>
      </c>
      <c r="AI244">
        <f t="shared" si="143"/>
        <v>0</v>
      </c>
      <c r="AJ244">
        <f t="shared" si="143"/>
        <v>0</v>
      </c>
      <c r="AK244">
        <f t="shared" si="143"/>
        <v>0</v>
      </c>
      <c r="AL244">
        <f t="shared" si="143"/>
        <v>0</v>
      </c>
    </row>
    <row r="245" spans="1:38" ht="18" customHeight="1">
      <c r="A245" s="49" t="s">
        <v>302</v>
      </c>
      <c r="B245" s="50"/>
      <c r="C245" s="50"/>
      <c r="D245" s="50"/>
      <c r="E245" s="50"/>
      <c r="F245" s="50"/>
      <c r="G245" s="50"/>
      <c r="H245" s="50"/>
      <c r="I245" s="50"/>
      <c r="J245" s="50"/>
      <c r="K245" s="50"/>
      <c r="L245" s="50"/>
      <c r="M245" s="50"/>
    </row>
    <row r="246" spans="1:38" ht="18" customHeight="1">
      <c r="A246" s="7" t="s">
        <v>303</v>
      </c>
      <c r="B246" s="10"/>
      <c r="C246" s="8" t="s">
        <v>14</v>
      </c>
      <c r="D246" s="6">
        <v>863</v>
      </c>
      <c r="E246" s="6"/>
      <c r="F246" s="6"/>
      <c r="G246" s="6"/>
      <c r="H246" s="6"/>
      <c r="I246" s="6"/>
      <c r="J246" s="6"/>
      <c r="K246" s="6">
        <f t="shared" ref="K246:K262" si="144">E246+G246+I246</f>
        <v>0</v>
      </c>
      <c r="L246" s="6">
        <f t="shared" ref="L246:L262" si="145">F246+H246+J246</f>
        <v>0</v>
      </c>
      <c r="M246" s="9" t="s">
        <v>279</v>
      </c>
      <c r="O246" t="str">
        <f>""</f>
        <v/>
      </c>
      <c r="P246" s="1" t="s">
        <v>79</v>
      </c>
      <c r="Q246">
        <v>1</v>
      </c>
      <c r="R246">
        <f t="shared" ref="R246:R262" si="146">IF(P246="기계경비", J246, 0)</f>
        <v>0</v>
      </c>
      <c r="S246">
        <f t="shared" ref="S246:S262" si="147">IF(P246="운반비", J246, 0)</f>
        <v>0</v>
      </c>
      <c r="T246">
        <f t="shared" ref="T246:T262" si="148">IF(P246="작업부산물", F246, 0)</f>
        <v>0</v>
      </c>
      <c r="U246">
        <f t="shared" ref="U246:U262" si="149">IF(P246="관급", F246, 0)</f>
        <v>0</v>
      </c>
      <c r="V246">
        <f t="shared" ref="V246:V262" si="150">IF(P246="외주비", J246, 0)</f>
        <v>0</v>
      </c>
      <c r="W246">
        <f t="shared" ref="W246:W262" si="151">IF(P246="장비비", J246, 0)</f>
        <v>0</v>
      </c>
      <c r="X246">
        <f t="shared" ref="X246:X262" si="152">IF(P246="폐기물처리비", J246, 0)</f>
        <v>0</v>
      </c>
      <c r="Y246">
        <f t="shared" ref="Y246:Y262" si="153">IF(P246="가설비", J246, 0)</f>
        <v>0</v>
      </c>
      <c r="Z246">
        <f t="shared" ref="Z246:Z262" si="154">IF(P246="잡비제외분", F246, 0)</f>
        <v>0</v>
      </c>
      <c r="AA246">
        <f t="shared" ref="AA246:AA262" si="155">IF(P246="사급자재대", L246, 0)</f>
        <v>0</v>
      </c>
      <c r="AB246">
        <f t="shared" ref="AB246:AB262" si="156">IF(P246="관급자재대", L246, 0)</f>
        <v>0</v>
      </c>
      <c r="AC246">
        <f t="shared" ref="AC246:AC262" si="157">IF(P246="사용자항목1", L246, 0)</f>
        <v>0</v>
      </c>
      <c r="AD246">
        <f t="shared" ref="AD246:AD262" si="158">IF(P246="사용자항목2", L246, 0)</f>
        <v>0</v>
      </c>
      <c r="AE246">
        <f t="shared" ref="AE246:AE262" si="159">IF(P246="사용자항목3", L246, 0)</f>
        <v>0</v>
      </c>
      <c r="AF246">
        <f t="shared" ref="AF246:AF262" si="160">IF(P246="사용자항목4", L246, 0)</f>
        <v>0</v>
      </c>
      <c r="AG246">
        <f t="shared" ref="AG246:AG262" si="161">IF(P246="사용자항목5", L246, 0)</f>
        <v>0</v>
      </c>
      <c r="AH246">
        <f t="shared" ref="AH246:AH262" si="162">IF(P246="사용자항목6", L246, 0)</f>
        <v>0</v>
      </c>
      <c r="AI246">
        <f t="shared" ref="AI246:AI262" si="163">IF(P246="사용자항목7", L246, 0)</f>
        <v>0</v>
      </c>
      <c r="AJ246">
        <f t="shared" ref="AJ246:AJ262" si="164">IF(P246="사용자항목8", L246, 0)</f>
        <v>0</v>
      </c>
      <c r="AK246">
        <f t="shared" ref="AK246:AK262" si="165">IF(P246="사용자항목9", L246, 0)</f>
        <v>0</v>
      </c>
    </row>
    <row r="247" spans="1:38" ht="18" customHeight="1">
      <c r="A247" s="7" t="s">
        <v>304</v>
      </c>
      <c r="B247" s="10"/>
      <c r="C247" s="8" t="s">
        <v>81</v>
      </c>
      <c r="D247" s="6">
        <v>1</v>
      </c>
      <c r="E247" s="6"/>
      <c r="F247" s="6"/>
      <c r="G247" s="6"/>
      <c r="H247" s="6"/>
      <c r="I247" s="6"/>
      <c r="J247" s="6"/>
      <c r="K247" s="6">
        <f t="shared" si="144"/>
        <v>0</v>
      </c>
      <c r="L247" s="6">
        <f t="shared" si="145"/>
        <v>0</v>
      </c>
      <c r="M247" s="9" t="s">
        <v>279</v>
      </c>
      <c r="O247" t="str">
        <f>""</f>
        <v/>
      </c>
      <c r="P247" s="1" t="s">
        <v>79</v>
      </c>
      <c r="Q247">
        <v>1</v>
      </c>
      <c r="R247">
        <f t="shared" si="146"/>
        <v>0</v>
      </c>
      <c r="S247">
        <f t="shared" si="147"/>
        <v>0</v>
      </c>
      <c r="T247">
        <f t="shared" si="148"/>
        <v>0</v>
      </c>
      <c r="U247">
        <f t="shared" si="149"/>
        <v>0</v>
      </c>
      <c r="V247">
        <f t="shared" si="150"/>
        <v>0</v>
      </c>
      <c r="W247">
        <f t="shared" si="151"/>
        <v>0</v>
      </c>
      <c r="X247">
        <f t="shared" si="152"/>
        <v>0</v>
      </c>
      <c r="Y247">
        <f t="shared" si="153"/>
        <v>0</v>
      </c>
      <c r="Z247">
        <f t="shared" si="154"/>
        <v>0</v>
      </c>
      <c r="AA247">
        <f t="shared" si="155"/>
        <v>0</v>
      </c>
      <c r="AB247">
        <f t="shared" si="156"/>
        <v>0</v>
      </c>
      <c r="AC247">
        <f t="shared" si="157"/>
        <v>0</v>
      </c>
      <c r="AD247">
        <f t="shared" si="158"/>
        <v>0</v>
      </c>
      <c r="AE247">
        <f t="shared" si="159"/>
        <v>0</v>
      </c>
      <c r="AF247">
        <f t="shared" si="160"/>
        <v>0</v>
      </c>
      <c r="AG247">
        <f t="shared" si="161"/>
        <v>0</v>
      </c>
      <c r="AH247">
        <f t="shared" si="162"/>
        <v>0</v>
      </c>
      <c r="AI247">
        <f t="shared" si="163"/>
        <v>0</v>
      </c>
      <c r="AJ247">
        <f t="shared" si="164"/>
        <v>0</v>
      </c>
      <c r="AK247">
        <f t="shared" si="165"/>
        <v>0</v>
      </c>
    </row>
    <row r="248" spans="1:38" ht="18" customHeight="1">
      <c r="A248" s="7" t="s">
        <v>305</v>
      </c>
      <c r="B248" s="10"/>
      <c r="C248" s="8" t="s">
        <v>81</v>
      </c>
      <c r="D248" s="6">
        <v>1</v>
      </c>
      <c r="E248" s="6"/>
      <c r="F248" s="6"/>
      <c r="G248" s="6"/>
      <c r="H248" s="6"/>
      <c r="I248" s="6"/>
      <c r="J248" s="6"/>
      <c r="K248" s="6">
        <f t="shared" si="144"/>
        <v>0</v>
      </c>
      <c r="L248" s="6">
        <f t="shared" si="145"/>
        <v>0</v>
      </c>
      <c r="M248" s="9" t="s">
        <v>279</v>
      </c>
      <c r="O248" t="str">
        <f>""</f>
        <v/>
      </c>
      <c r="P248" s="1" t="s">
        <v>79</v>
      </c>
      <c r="Q248">
        <v>1</v>
      </c>
      <c r="R248">
        <f t="shared" si="146"/>
        <v>0</v>
      </c>
      <c r="S248">
        <f t="shared" si="147"/>
        <v>0</v>
      </c>
      <c r="T248">
        <f t="shared" si="148"/>
        <v>0</v>
      </c>
      <c r="U248">
        <f t="shared" si="149"/>
        <v>0</v>
      </c>
      <c r="V248">
        <f t="shared" si="150"/>
        <v>0</v>
      </c>
      <c r="W248">
        <f t="shared" si="151"/>
        <v>0</v>
      </c>
      <c r="X248">
        <f t="shared" si="152"/>
        <v>0</v>
      </c>
      <c r="Y248">
        <f t="shared" si="153"/>
        <v>0</v>
      </c>
      <c r="Z248">
        <f t="shared" si="154"/>
        <v>0</v>
      </c>
      <c r="AA248">
        <f t="shared" si="155"/>
        <v>0</v>
      </c>
      <c r="AB248">
        <f t="shared" si="156"/>
        <v>0</v>
      </c>
      <c r="AC248">
        <f t="shared" si="157"/>
        <v>0</v>
      </c>
      <c r="AD248">
        <f t="shared" si="158"/>
        <v>0</v>
      </c>
      <c r="AE248">
        <f t="shared" si="159"/>
        <v>0</v>
      </c>
      <c r="AF248">
        <f t="shared" si="160"/>
        <v>0</v>
      </c>
      <c r="AG248">
        <f t="shared" si="161"/>
        <v>0</v>
      </c>
      <c r="AH248">
        <f t="shared" si="162"/>
        <v>0</v>
      </c>
      <c r="AI248">
        <f t="shared" si="163"/>
        <v>0</v>
      </c>
      <c r="AJ248">
        <f t="shared" si="164"/>
        <v>0</v>
      </c>
      <c r="AK248">
        <f t="shared" si="165"/>
        <v>0</v>
      </c>
    </row>
    <row r="249" spans="1:38" ht="18" customHeight="1">
      <c r="A249" s="7" t="s">
        <v>306</v>
      </c>
      <c r="B249" s="10"/>
      <c r="C249" s="8" t="s">
        <v>81</v>
      </c>
      <c r="D249" s="6">
        <v>1</v>
      </c>
      <c r="E249" s="6"/>
      <c r="F249" s="6"/>
      <c r="G249" s="6"/>
      <c r="H249" s="6"/>
      <c r="I249" s="6"/>
      <c r="J249" s="6"/>
      <c r="K249" s="6">
        <f t="shared" si="144"/>
        <v>0</v>
      </c>
      <c r="L249" s="6">
        <f t="shared" si="145"/>
        <v>0</v>
      </c>
      <c r="M249" s="9" t="s">
        <v>279</v>
      </c>
      <c r="O249" t="str">
        <f>""</f>
        <v/>
      </c>
      <c r="P249" s="1" t="s">
        <v>79</v>
      </c>
      <c r="Q249">
        <v>1</v>
      </c>
      <c r="R249">
        <f t="shared" si="146"/>
        <v>0</v>
      </c>
      <c r="S249">
        <f t="shared" si="147"/>
        <v>0</v>
      </c>
      <c r="T249">
        <f t="shared" si="148"/>
        <v>0</v>
      </c>
      <c r="U249">
        <f t="shared" si="149"/>
        <v>0</v>
      </c>
      <c r="V249">
        <f t="shared" si="150"/>
        <v>0</v>
      </c>
      <c r="W249">
        <f t="shared" si="151"/>
        <v>0</v>
      </c>
      <c r="X249">
        <f t="shared" si="152"/>
        <v>0</v>
      </c>
      <c r="Y249">
        <f t="shared" si="153"/>
        <v>0</v>
      </c>
      <c r="Z249">
        <f t="shared" si="154"/>
        <v>0</v>
      </c>
      <c r="AA249">
        <f t="shared" si="155"/>
        <v>0</v>
      </c>
      <c r="AB249">
        <f t="shared" si="156"/>
        <v>0</v>
      </c>
      <c r="AC249">
        <f t="shared" si="157"/>
        <v>0</v>
      </c>
      <c r="AD249">
        <f t="shared" si="158"/>
        <v>0</v>
      </c>
      <c r="AE249">
        <f t="shared" si="159"/>
        <v>0</v>
      </c>
      <c r="AF249">
        <f t="shared" si="160"/>
        <v>0</v>
      </c>
      <c r="AG249">
        <f t="shared" si="161"/>
        <v>0</v>
      </c>
      <c r="AH249">
        <f t="shared" si="162"/>
        <v>0</v>
      </c>
      <c r="AI249">
        <f t="shared" si="163"/>
        <v>0</v>
      </c>
      <c r="AJ249">
        <f t="shared" si="164"/>
        <v>0</v>
      </c>
      <c r="AK249">
        <f t="shared" si="165"/>
        <v>0</v>
      </c>
    </row>
    <row r="250" spans="1:38" ht="18" customHeight="1">
      <c r="A250" s="7" t="s">
        <v>307</v>
      </c>
      <c r="B250" s="7" t="s">
        <v>308</v>
      </c>
      <c r="C250" s="8" t="s">
        <v>81</v>
      </c>
      <c r="D250" s="6">
        <v>1</v>
      </c>
      <c r="E250" s="6"/>
      <c r="F250" s="6"/>
      <c r="G250" s="6"/>
      <c r="H250" s="6"/>
      <c r="I250" s="6"/>
      <c r="J250" s="6"/>
      <c r="K250" s="6">
        <f t="shared" si="144"/>
        <v>0</v>
      </c>
      <c r="L250" s="6">
        <f t="shared" si="145"/>
        <v>0</v>
      </c>
      <c r="M250" s="9" t="s">
        <v>279</v>
      </c>
      <c r="O250" t="str">
        <f>""</f>
        <v/>
      </c>
      <c r="P250" s="1" t="s">
        <v>79</v>
      </c>
      <c r="Q250">
        <v>1</v>
      </c>
      <c r="R250">
        <f t="shared" si="146"/>
        <v>0</v>
      </c>
      <c r="S250">
        <f t="shared" si="147"/>
        <v>0</v>
      </c>
      <c r="T250">
        <f t="shared" si="148"/>
        <v>0</v>
      </c>
      <c r="U250">
        <f t="shared" si="149"/>
        <v>0</v>
      </c>
      <c r="V250">
        <f t="shared" si="150"/>
        <v>0</v>
      </c>
      <c r="W250">
        <f t="shared" si="151"/>
        <v>0</v>
      </c>
      <c r="X250">
        <f t="shared" si="152"/>
        <v>0</v>
      </c>
      <c r="Y250">
        <f t="shared" si="153"/>
        <v>0</v>
      </c>
      <c r="Z250">
        <f t="shared" si="154"/>
        <v>0</v>
      </c>
      <c r="AA250">
        <f t="shared" si="155"/>
        <v>0</v>
      </c>
      <c r="AB250">
        <f t="shared" si="156"/>
        <v>0</v>
      </c>
      <c r="AC250">
        <f t="shared" si="157"/>
        <v>0</v>
      </c>
      <c r="AD250">
        <f t="shared" si="158"/>
        <v>0</v>
      </c>
      <c r="AE250">
        <f t="shared" si="159"/>
        <v>0</v>
      </c>
      <c r="AF250">
        <f t="shared" si="160"/>
        <v>0</v>
      </c>
      <c r="AG250">
        <f t="shared" si="161"/>
        <v>0</v>
      </c>
      <c r="AH250">
        <f t="shared" si="162"/>
        <v>0</v>
      </c>
      <c r="AI250">
        <f t="shared" si="163"/>
        <v>0</v>
      </c>
      <c r="AJ250">
        <f t="shared" si="164"/>
        <v>0</v>
      </c>
      <c r="AK250">
        <f t="shared" si="165"/>
        <v>0</v>
      </c>
    </row>
    <row r="251" spans="1:38" ht="18" customHeight="1">
      <c r="A251" s="7" t="s">
        <v>309</v>
      </c>
      <c r="B251" s="10"/>
      <c r="C251" s="8" t="s">
        <v>195</v>
      </c>
      <c r="D251" s="6">
        <v>4</v>
      </c>
      <c r="E251" s="6"/>
      <c r="F251" s="6"/>
      <c r="G251" s="6"/>
      <c r="H251" s="6"/>
      <c r="I251" s="6"/>
      <c r="J251" s="6"/>
      <c r="K251" s="6">
        <f t="shared" si="144"/>
        <v>0</v>
      </c>
      <c r="L251" s="6">
        <f t="shared" si="145"/>
        <v>0</v>
      </c>
      <c r="M251" s="9" t="s">
        <v>279</v>
      </c>
      <c r="O251" t="str">
        <f>""</f>
        <v/>
      </c>
      <c r="P251" s="1" t="s">
        <v>79</v>
      </c>
      <c r="Q251">
        <v>1</v>
      </c>
      <c r="R251">
        <f t="shared" si="146"/>
        <v>0</v>
      </c>
      <c r="S251">
        <f t="shared" si="147"/>
        <v>0</v>
      </c>
      <c r="T251">
        <f t="shared" si="148"/>
        <v>0</v>
      </c>
      <c r="U251">
        <f t="shared" si="149"/>
        <v>0</v>
      </c>
      <c r="V251">
        <f t="shared" si="150"/>
        <v>0</v>
      </c>
      <c r="W251">
        <f t="shared" si="151"/>
        <v>0</v>
      </c>
      <c r="X251">
        <f t="shared" si="152"/>
        <v>0</v>
      </c>
      <c r="Y251">
        <f t="shared" si="153"/>
        <v>0</v>
      </c>
      <c r="Z251">
        <f t="shared" si="154"/>
        <v>0</v>
      </c>
      <c r="AA251">
        <f t="shared" si="155"/>
        <v>0</v>
      </c>
      <c r="AB251">
        <f t="shared" si="156"/>
        <v>0</v>
      </c>
      <c r="AC251">
        <f t="shared" si="157"/>
        <v>0</v>
      </c>
      <c r="AD251">
        <f t="shared" si="158"/>
        <v>0</v>
      </c>
      <c r="AE251">
        <f t="shared" si="159"/>
        <v>0</v>
      </c>
      <c r="AF251">
        <f t="shared" si="160"/>
        <v>0</v>
      </c>
      <c r="AG251">
        <f t="shared" si="161"/>
        <v>0</v>
      </c>
      <c r="AH251">
        <f t="shared" si="162"/>
        <v>0</v>
      </c>
      <c r="AI251">
        <f t="shared" si="163"/>
        <v>0</v>
      </c>
      <c r="AJ251">
        <f t="shared" si="164"/>
        <v>0</v>
      </c>
      <c r="AK251">
        <f t="shared" si="165"/>
        <v>0</v>
      </c>
    </row>
    <row r="252" spans="1:38" ht="18" customHeight="1">
      <c r="A252" s="7" t="s">
        <v>310</v>
      </c>
      <c r="B252" s="10"/>
      <c r="C252" s="8" t="s">
        <v>81</v>
      </c>
      <c r="D252" s="6">
        <v>1</v>
      </c>
      <c r="E252" s="6"/>
      <c r="F252" s="6"/>
      <c r="G252" s="6"/>
      <c r="H252" s="6"/>
      <c r="I252" s="6"/>
      <c r="J252" s="6"/>
      <c r="K252" s="6">
        <f t="shared" si="144"/>
        <v>0</v>
      </c>
      <c r="L252" s="6">
        <f t="shared" si="145"/>
        <v>0</v>
      </c>
      <c r="M252" s="9" t="s">
        <v>279</v>
      </c>
      <c r="O252" t="str">
        <f>""</f>
        <v/>
      </c>
      <c r="P252" s="1" t="s">
        <v>79</v>
      </c>
      <c r="Q252">
        <v>1</v>
      </c>
      <c r="R252">
        <f t="shared" si="146"/>
        <v>0</v>
      </c>
      <c r="S252">
        <f t="shared" si="147"/>
        <v>0</v>
      </c>
      <c r="T252">
        <f t="shared" si="148"/>
        <v>0</v>
      </c>
      <c r="U252">
        <f t="shared" si="149"/>
        <v>0</v>
      </c>
      <c r="V252">
        <f t="shared" si="150"/>
        <v>0</v>
      </c>
      <c r="W252">
        <f t="shared" si="151"/>
        <v>0</v>
      </c>
      <c r="X252">
        <f t="shared" si="152"/>
        <v>0</v>
      </c>
      <c r="Y252">
        <f t="shared" si="153"/>
        <v>0</v>
      </c>
      <c r="Z252">
        <f t="shared" si="154"/>
        <v>0</v>
      </c>
      <c r="AA252">
        <f t="shared" si="155"/>
        <v>0</v>
      </c>
      <c r="AB252">
        <f t="shared" si="156"/>
        <v>0</v>
      </c>
      <c r="AC252">
        <f t="shared" si="157"/>
        <v>0</v>
      </c>
      <c r="AD252">
        <f t="shared" si="158"/>
        <v>0</v>
      </c>
      <c r="AE252">
        <f t="shared" si="159"/>
        <v>0</v>
      </c>
      <c r="AF252">
        <f t="shared" si="160"/>
        <v>0</v>
      </c>
      <c r="AG252">
        <f t="shared" si="161"/>
        <v>0</v>
      </c>
      <c r="AH252">
        <f t="shared" si="162"/>
        <v>0</v>
      </c>
      <c r="AI252">
        <f t="shared" si="163"/>
        <v>0</v>
      </c>
      <c r="AJ252">
        <f t="shared" si="164"/>
        <v>0</v>
      </c>
      <c r="AK252">
        <f t="shared" si="165"/>
        <v>0</v>
      </c>
    </row>
    <row r="253" spans="1:38" ht="18" customHeight="1">
      <c r="A253" s="7" t="s">
        <v>311</v>
      </c>
      <c r="B253" s="7" t="s">
        <v>312</v>
      </c>
      <c r="C253" s="8" t="s">
        <v>81</v>
      </c>
      <c r="D253" s="6">
        <v>1</v>
      </c>
      <c r="E253" s="6"/>
      <c r="F253" s="6"/>
      <c r="G253" s="6"/>
      <c r="H253" s="6"/>
      <c r="I253" s="6"/>
      <c r="J253" s="6"/>
      <c r="K253" s="6">
        <f t="shared" si="144"/>
        <v>0</v>
      </c>
      <c r="L253" s="6">
        <f t="shared" si="145"/>
        <v>0</v>
      </c>
      <c r="M253" s="9" t="s">
        <v>279</v>
      </c>
      <c r="O253" t="str">
        <f>""</f>
        <v/>
      </c>
      <c r="P253" s="1" t="s">
        <v>79</v>
      </c>
      <c r="Q253">
        <v>1</v>
      </c>
      <c r="R253">
        <f t="shared" si="146"/>
        <v>0</v>
      </c>
      <c r="S253">
        <f t="shared" si="147"/>
        <v>0</v>
      </c>
      <c r="T253">
        <f t="shared" si="148"/>
        <v>0</v>
      </c>
      <c r="U253">
        <f t="shared" si="149"/>
        <v>0</v>
      </c>
      <c r="V253">
        <f t="shared" si="150"/>
        <v>0</v>
      </c>
      <c r="W253">
        <f t="shared" si="151"/>
        <v>0</v>
      </c>
      <c r="X253">
        <f t="shared" si="152"/>
        <v>0</v>
      </c>
      <c r="Y253">
        <f t="shared" si="153"/>
        <v>0</v>
      </c>
      <c r="Z253">
        <f t="shared" si="154"/>
        <v>0</v>
      </c>
      <c r="AA253">
        <f t="shared" si="155"/>
        <v>0</v>
      </c>
      <c r="AB253">
        <f t="shared" si="156"/>
        <v>0</v>
      </c>
      <c r="AC253">
        <f t="shared" si="157"/>
        <v>0</v>
      </c>
      <c r="AD253">
        <f t="shared" si="158"/>
        <v>0</v>
      </c>
      <c r="AE253">
        <f t="shared" si="159"/>
        <v>0</v>
      </c>
      <c r="AF253">
        <f t="shared" si="160"/>
        <v>0</v>
      </c>
      <c r="AG253">
        <f t="shared" si="161"/>
        <v>0</v>
      </c>
      <c r="AH253">
        <f t="shared" si="162"/>
        <v>0</v>
      </c>
      <c r="AI253">
        <f t="shared" si="163"/>
        <v>0</v>
      </c>
      <c r="AJ253">
        <f t="shared" si="164"/>
        <v>0</v>
      </c>
      <c r="AK253">
        <f t="shared" si="165"/>
        <v>0</v>
      </c>
    </row>
    <row r="254" spans="1:38" ht="18" customHeight="1">
      <c r="A254" s="7" t="s">
        <v>313</v>
      </c>
      <c r="B254" s="10"/>
      <c r="C254" s="8" t="s">
        <v>14</v>
      </c>
      <c r="D254" s="6">
        <v>45</v>
      </c>
      <c r="E254" s="6"/>
      <c r="F254" s="6"/>
      <c r="G254" s="6"/>
      <c r="H254" s="6"/>
      <c r="I254" s="6"/>
      <c r="J254" s="6"/>
      <c r="K254" s="6">
        <f t="shared" si="144"/>
        <v>0</v>
      </c>
      <c r="L254" s="6">
        <f t="shared" si="145"/>
        <v>0</v>
      </c>
      <c r="M254" s="9" t="s">
        <v>279</v>
      </c>
      <c r="O254" t="str">
        <f>""</f>
        <v/>
      </c>
      <c r="P254" s="1" t="s">
        <v>79</v>
      </c>
      <c r="Q254">
        <v>1</v>
      </c>
      <c r="R254">
        <f t="shared" si="146"/>
        <v>0</v>
      </c>
      <c r="S254">
        <f t="shared" si="147"/>
        <v>0</v>
      </c>
      <c r="T254">
        <f t="shared" si="148"/>
        <v>0</v>
      </c>
      <c r="U254">
        <f t="shared" si="149"/>
        <v>0</v>
      </c>
      <c r="V254">
        <f t="shared" si="150"/>
        <v>0</v>
      </c>
      <c r="W254">
        <f t="shared" si="151"/>
        <v>0</v>
      </c>
      <c r="X254">
        <f t="shared" si="152"/>
        <v>0</v>
      </c>
      <c r="Y254">
        <f t="shared" si="153"/>
        <v>0</v>
      </c>
      <c r="Z254">
        <f t="shared" si="154"/>
        <v>0</v>
      </c>
      <c r="AA254">
        <f t="shared" si="155"/>
        <v>0</v>
      </c>
      <c r="AB254">
        <f t="shared" si="156"/>
        <v>0</v>
      </c>
      <c r="AC254">
        <f t="shared" si="157"/>
        <v>0</v>
      </c>
      <c r="AD254">
        <f t="shared" si="158"/>
        <v>0</v>
      </c>
      <c r="AE254">
        <f t="shared" si="159"/>
        <v>0</v>
      </c>
      <c r="AF254">
        <f t="shared" si="160"/>
        <v>0</v>
      </c>
      <c r="AG254">
        <f t="shared" si="161"/>
        <v>0</v>
      </c>
      <c r="AH254">
        <f t="shared" si="162"/>
        <v>0</v>
      </c>
      <c r="AI254">
        <f t="shared" si="163"/>
        <v>0</v>
      </c>
      <c r="AJ254">
        <f t="shared" si="164"/>
        <v>0</v>
      </c>
      <c r="AK254">
        <f t="shared" si="165"/>
        <v>0</v>
      </c>
    </row>
    <row r="255" spans="1:38" ht="18" customHeight="1">
      <c r="A255" s="7" t="s">
        <v>314</v>
      </c>
      <c r="B255" s="7" t="s">
        <v>315</v>
      </c>
      <c r="C255" s="8" t="s">
        <v>195</v>
      </c>
      <c r="D255" s="6">
        <v>3</v>
      </c>
      <c r="E255" s="6"/>
      <c r="F255" s="6"/>
      <c r="G255" s="6"/>
      <c r="H255" s="6"/>
      <c r="I255" s="6"/>
      <c r="J255" s="6"/>
      <c r="K255" s="6">
        <f t="shared" si="144"/>
        <v>0</v>
      </c>
      <c r="L255" s="6">
        <f t="shared" si="145"/>
        <v>0</v>
      </c>
      <c r="M255" s="9" t="s">
        <v>279</v>
      </c>
      <c r="O255" t="str">
        <f>""</f>
        <v/>
      </c>
      <c r="P255" s="1" t="s">
        <v>79</v>
      </c>
      <c r="Q255">
        <v>1</v>
      </c>
      <c r="R255">
        <f t="shared" si="146"/>
        <v>0</v>
      </c>
      <c r="S255">
        <f t="shared" si="147"/>
        <v>0</v>
      </c>
      <c r="T255">
        <f t="shared" si="148"/>
        <v>0</v>
      </c>
      <c r="U255">
        <f t="shared" si="149"/>
        <v>0</v>
      </c>
      <c r="V255">
        <f t="shared" si="150"/>
        <v>0</v>
      </c>
      <c r="W255">
        <f t="shared" si="151"/>
        <v>0</v>
      </c>
      <c r="X255">
        <f t="shared" si="152"/>
        <v>0</v>
      </c>
      <c r="Y255">
        <f t="shared" si="153"/>
        <v>0</v>
      </c>
      <c r="Z255">
        <f t="shared" si="154"/>
        <v>0</v>
      </c>
      <c r="AA255">
        <f t="shared" si="155"/>
        <v>0</v>
      </c>
      <c r="AB255">
        <f t="shared" si="156"/>
        <v>0</v>
      </c>
      <c r="AC255">
        <f t="shared" si="157"/>
        <v>0</v>
      </c>
      <c r="AD255">
        <f t="shared" si="158"/>
        <v>0</v>
      </c>
      <c r="AE255">
        <f t="shared" si="159"/>
        <v>0</v>
      </c>
      <c r="AF255">
        <f t="shared" si="160"/>
        <v>0</v>
      </c>
      <c r="AG255">
        <f t="shared" si="161"/>
        <v>0</v>
      </c>
      <c r="AH255">
        <f t="shared" si="162"/>
        <v>0</v>
      </c>
      <c r="AI255">
        <f t="shared" si="163"/>
        <v>0</v>
      </c>
      <c r="AJ255">
        <f t="shared" si="164"/>
        <v>0</v>
      </c>
      <c r="AK255">
        <f t="shared" si="165"/>
        <v>0</v>
      </c>
    </row>
    <row r="256" spans="1:38" ht="18" customHeight="1">
      <c r="A256" s="7" t="s">
        <v>316</v>
      </c>
      <c r="B256" s="10"/>
      <c r="C256" s="8" t="s">
        <v>195</v>
      </c>
      <c r="D256" s="6">
        <v>3</v>
      </c>
      <c r="E256" s="6"/>
      <c r="F256" s="6"/>
      <c r="G256" s="6"/>
      <c r="H256" s="6"/>
      <c r="I256" s="6"/>
      <c r="J256" s="6"/>
      <c r="K256" s="6">
        <f t="shared" si="144"/>
        <v>0</v>
      </c>
      <c r="L256" s="6">
        <f t="shared" si="145"/>
        <v>0</v>
      </c>
      <c r="M256" s="9" t="s">
        <v>279</v>
      </c>
      <c r="O256" t="str">
        <f>""</f>
        <v/>
      </c>
      <c r="P256" s="1" t="s">
        <v>79</v>
      </c>
      <c r="Q256">
        <v>1</v>
      </c>
      <c r="R256">
        <f t="shared" si="146"/>
        <v>0</v>
      </c>
      <c r="S256">
        <f t="shared" si="147"/>
        <v>0</v>
      </c>
      <c r="T256">
        <f t="shared" si="148"/>
        <v>0</v>
      </c>
      <c r="U256">
        <f t="shared" si="149"/>
        <v>0</v>
      </c>
      <c r="V256">
        <f t="shared" si="150"/>
        <v>0</v>
      </c>
      <c r="W256">
        <f t="shared" si="151"/>
        <v>0</v>
      </c>
      <c r="X256">
        <f t="shared" si="152"/>
        <v>0</v>
      </c>
      <c r="Y256">
        <f t="shared" si="153"/>
        <v>0</v>
      </c>
      <c r="Z256">
        <f t="shared" si="154"/>
        <v>0</v>
      </c>
      <c r="AA256">
        <f t="shared" si="155"/>
        <v>0</v>
      </c>
      <c r="AB256">
        <f t="shared" si="156"/>
        <v>0</v>
      </c>
      <c r="AC256">
        <f t="shared" si="157"/>
        <v>0</v>
      </c>
      <c r="AD256">
        <f t="shared" si="158"/>
        <v>0</v>
      </c>
      <c r="AE256">
        <f t="shared" si="159"/>
        <v>0</v>
      </c>
      <c r="AF256">
        <f t="shared" si="160"/>
        <v>0</v>
      </c>
      <c r="AG256">
        <f t="shared" si="161"/>
        <v>0</v>
      </c>
      <c r="AH256">
        <f t="shared" si="162"/>
        <v>0</v>
      </c>
      <c r="AI256">
        <f t="shared" si="163"/>
        <v>0</v>
      </c>
      <c r="AJ256">
        <f t="shared" si="164"/>
        <v>0</v>
      </c>
      <c r="AK256">
        <f t="shared" si="165"/>
        <v>0</v>
      </c>
    </row>
    <row r="257" spans="1:38" ht="18" customHeight="1">
      <c r="A257" s="7" t="s">
        <v>317</v>
      </c>
      <c r="B257" s="10"/>
      <c r="C257" s="8" t="s">
        <v>81</v>
      </c>
      <c r="D257" s="6">
        <v>1</v>
      </c>
      <c r="E257" s="6"/>
      <c r="F257" s="6"/>
      <c r="G257" s="6"/>
      <c r="H257" s="6"/>
      <c r="I257" s="6"/>
      <c r="J257" s="6"/>
      <c r="K257" s="6">
        <f t="shared" si="144"/>
        <v>0</v>
      </c>
      <c r="L257" s="6">
        <f t="shared" si="145"/>
        <v>0</v>
      </c>
      <c r="M257" s="9" t="s">
        <v>279</v>
      </c>
      <c r="O257" t="str">
        <f>""</f>
        <v/>
      </c>
      <c r="P257" s="1" t="s">
        <v>79</v>
      </c>
      <c r="Q257">
        <v>1</v>
      </c>
      <c r="R257">
        <f t="shared" si="146"/>
        <v>0</v>
      </c>
      <c r="S257">
        <f t="shared" si="147"/>
        <v>0</v>
      </c>
      <c r="T257">
        <f t="shared" si="148"/>
        <v>0</v>
      </c>
      <c r="U257">
        <f t="shared" si="149"/>
        <v>0</v>
      </c>
      <c r="V257">
        <f t="shared" si="150"/>
        <v>0</v>
      </c>
      <c r="W257">
        <f t="shared" si="151"/>
        <v>0</v>
      </c>
      <c r="X257">
        <f t="shared" si="152"/>
        <v>0</v>
      </c>
      <c r="Y257">
        <f t="shared" si="153"/>
        <v>0</v>
      </c>
      <c r="Z257">
        <f t="shared" si="154"/>
        <v>0</v>
      </c>
      <c r="AA257">
        <f t="shared" si="155"/>
        <v>0</v>
      </c>
      <c r="AB257">
        <f t="shared" si="156"/>
        <v>0</v>
      </c>
      <c r="AC257">
        <f t="shared" si="157"/>
        <v>0</v>
      </c>
      <c r="AD257">
        <f t="shared" si="158"/>
        <v>0</v>
      </c>
      <c r="AE257">
        <f t="shared" si="159"/>
        <v>0</v>
      </c>
      <c r="AF257">
        <f t="shared" si="160"/>
        <v>0</v>
      </c>
      <c r="AG257">
        <f t="shared" si="161"/>
        <v>0</v>
      </c>
      <c r="AH257">
        <f t="shared" si="162"/>
        <v>0</v>
      </c>
      <c r="AI257">
        <f t="shared" si="163"/>
        <v>0</v>
      </c>
      <c r="AJ257">
        <f t="shared" si="164"/>
        <v>0</v>
      </c>
      <c r="AK257">
        <f t="shared" si="165"/>
        <v>0</v>
      </c>
    </row>
    <row r="258" spans="1:38" ht="18" customHeight="1">
      <c r="A258" s="7" t="s">
        <v>318</v>
      </c>
      <c r="B258" s="7" t="s">
        <v>319</v>
      </c>
      <c r="C258" s="8" t="s">
        <v>81</v>
      </c>
      <c r="D258" s="6">
        <v>1</v>
      </c>
      <c r="E258" s="6"/>
      <c r="F258" s="6"/>
      <c r="G258" s="6"/>
      <c r="H258" s="6"/>
      <c r="I258" s="6"/>
      <c r="J258" s="6"/>
      <c r="K258" s="6">
        <f t="shared" si="144"/>
        <v>0</v>
      </c>
      <c r="L258" s="6">
        <f t="shared" si="145"/>
        <v>0</v>
      </c>
      <c r="M258" s="9" t="s">
        <v>279</v>
      </c>
      <c r="O258" t="str">
        <f>""</f>
        <v/>
      </c>
      <c r="P258" s="1" t="s">
        <v>79</v>
      </c>
      <c r="Q258">
        <v>1</v>
      </c>
      <c r="R258">
        <f t="shared" si="146"/>
        <v>0</v>
      </c>
      <c r="S258">
        <f t="shared" si="147"/>
        <v>0</v>
      </c>
      <c r="T258">
        <f t="shared" si="148"/>
        <v>0</v>
      </c>
      <c r="U258">
        <f t="shared" si="149"/>
        <v>0</v>
      </c>
      <c r="V258">
        <f t="shared" si="150"/>
        <v>0</v>
      </c>
      <c r="W258">
        <f t="shared" si="151"/>
        <v>0</v>
      </c>
      <c r="X258">
        <f t="shared" si="152"/>
        <v>0</v>
      </c>
      <c r="Y258">
        <f t="shared" si="153"/>
        <v>0</v>
      </c>
      <c r="Z258">
        <f t="shared" si="154"/>
        <v>0</v>
      </c>
      <c r="AA258">
        <f t="shared" si="155"/>
        <v>0</v>
      </c>
      <c r="AB258">
        <f t="shared" si="156"/>
        <v>0</v>
      </c>
      <c r="AC258">
        <f t="shared" si="157"/>
        <v>0</v>
      </c>
      <c r="AD258">
        <f t="shared" si="158"/>
        <v>0</v>
      </c>
      <c r="AE258">
        <f t="shared" si="159"/>
        <v>0</v>
      </c>
      <c r="AF258">
        <f t="shared" si="160"/>
        <v>0</v>
      </c>
      <c r="AG258">
        <f t="shared" si="161"/>
        <v>0</v>
      </c>
      <c r="AH258">
        <f t="shared" si="162"/>
        <v>0</v>
      </c>
      <c r="AI258">
        <f t="shared" si="163"/>
        <v>0</v>
      </c>
      <c r="AJ258">
        <f t="shared" si="164"/>
        <v>0</v>
      </c>
      <c r="AK258">
        <f t="shared" si="165"/>
        <v>0</v>
      </c>
    </row>
    <row r="259" spans="1:38" ht="18" customHeight="1">
      <c r="A259" s="7" t="s">
        <v>320</v>
      </c>
      <c r="B259" s="10"/>
      <c r="C259" s="8" t="s">
        <v>81</v>
      </c>
      <c r="D259" s="6">
        <v>1</v>
      </c>
      <c r="E259" s="6"/>
      <c r="F259" s="6"/>
      <c r="G259" s="6"/>
      <c r="H259" s="6"/>
      <c r="I259" s="6"/>
      <c r="J259" s="6"/>
      <c r="K259" s="6">
        <f t="shared" si="144"/>
        <v>0</v>
      </c>
      <c r="L259" s="6">
        <f t="shared" si="145"/>
        <v>0</v>
      </c>
      <c r="M259" s="9" t="s">
        <v>279</v>
      </c>
      <c r="O259" t="str">
        <f>""</f>
        <v/>
      </c>
      <c r="P259" s="1" t="s">
        <v>79</v>
      </c>
      <c r="Q259">
        <v>1</v>
      </c>
      <c r="R259">
        <f t="shared" si="146"/>
        <v>0</v>
      </c>
      <c r="S259">
        <f t="shared" si="147"/>
        <v>0</v>
      </c>
      <c r="T259">
        <f t="shared" si="148"/>
        <v>0</v>
      </c>
      <c r="U259">
        <f t="shared" si="149"/>
        <v>0</v>
      </c>
      <c r="V259">
        <f t="shared" si="150"/>
        <v>0</v>
      </c>
      <c r="W259">
        <f t="shared" si="151"/>
        <v>0</v>
      </c>
      <c r="X259">
        <f t="shared" si="152"/>
        <v>0</v>
      </c>
      <c r="Y259">
        <f t="shared" si="153"/>
        <v>0</v>
      </c>
      <c r="Z259">
        <f t="shared" si="154"/>
        <v>0</v>
      </c>
      <c r="AA259">
        <f t="shared" si="155"/>
        <v>0</v>
      </c>
      <c r="AB259">
        <f t="shared" si="156"/>
        <v>0</v>
      </c>
      <c r="AC259">
        <f t="shared" si="157"/>
        <v>0</v>
      </c>
      <c r="AD259">
        <f t="shared" si="158"/>
        <v>0</v>
      </c>
      <c r="AE259">
        <f t="shared" si="159"/>
        <v>0</v>
      </c>
      <c r="AF259">
        <f t="shared" si="160"/>
        <v>0</v>
      </c>
      <c r="AG259">
        <f t="shared" si="161"/>
        <v>0</v>
      </c>
      <c r="AH259">
        <f t="shared" si="162"/>
        <v>0</v>
      </c>
      <c r="AI259">
        <f t="shared" si="163"/>
        <v>0</v>
      </c>
      <c r="AJ259">
        <f t="shared" si="164"/>
        <v>0</v>
      </c>
      <c r="AK259">
        <f t="shared" si="165"/>
        <v>0</v>
      </c>
    </row>
    <row r="260" spans="1:38" ht="18" customHeight="1">
      <c r="A260" s="7" t="s">
        <v>321</v>
      </c>
      <c r="B260" s="7" t="s">
        <v>322</v>
      </c>
      <c r="C260" s="8" t="s">
        <v>18</v>
      </c>
      <c r="D260" s="6">
        <v>18</v>
      </c>
      <c r="E260" s="6"/>
      <c r="F260" s="6"/>
      <c r="G260" s="6"/>
      <c r="H260" s="6"/>
      <c r="I260" s="6"/>
      <c r="J260" s="6"/>
      <c r="K260" s="6">
        <f t="shared" si="144"/>
        <v>0</v>
      </c>
      <c r="L260" s="6">
        <f t="shared" si="145"/>
        <v>0</v>
      </c>
      <c r="M260" s="9" t="s">
        <v>279</v>
      </c>
      <c r="O260" t="str">
        <f>""</f>
        <v/>
      </c>
      <c r="P260" s="1" t="s">
        <v>79</v>
      </c>
      <c r="Q260">
        <v>1</v>
      </c>
      <c r="R260">
        <f t="shared" si="146"/>
        <v>0</v>
      </c>
      <c r="S260">
        <f t="shared" si="147"/>
        <v>0</v>
      </c>
      <c r="T260">
        <f t="shared" si="148"/>
        <v>0</v>
      </c>
      <c r="U260">
        <f t="shared" si="149"/>
        <v>0</v>
      </c>
      <c r="V260">
        <f t="shared" si="150"/>
        <v>0</v>
      </c>
      <c r="W260">
        <f t="shared" si="151"/>
        <v>0</v>
      </c>
      <c r="X260">
        <f t="shared" si="152"/>
        <v>0</v>
      </c>
      <c r="Y260">
        <f t="shared" si="153"/>
        <v>0</v>
      </c>
      <c r="Z260">
        <f t="shared" si="154"/>
        <v>0</v>
      </c>
      <c r="AA260">
        <f t="shared" si="155"/>
        <v>0</v>
      </c>
      <c r="AB260">
        <f t="shared" si="156"/>
        <v>0</v>
      </c>
      <c r="AC260">
        <f t="shared" si="157"/>
        <v>0</v>
      </c>
      <c r="AD260">
        <f t="shared" si="158"/>
        <v>0</v>
      </c>
      <c r="AE260">
        <f t="shared" si="159"/>
        <v>0</v>
      </c>
      <c r="AF260">
        <f t="shared" si="160"/>
        <v>0</v>
      </c>
      <c r="AG260">
        <f t="shared" si="161"/>
        <v>0</v>
      </c>
      <c r="AH260">
        <f t="shared" si="162"/>
        <v>0</v>
      </c>
      <c r="AI260">
        <f t="shared" si="163"/>
        <v>0</v>
      </c>
      <c r="AJ260">
        <f t="shared" si="164"/>
        <v>0</v>
      </c>
      <c r="AK260">
        <f t="shared" si="165"/>
        <v>0</v>
      </c>
    </row>
    <row r="261" spans="1:38" ht="18" customHeight="1">
      <c r="A261" s="7" t="s">
        <v>323</v>
      </c>
      <c r="B261" s="7" t="s">
        <v>324</v>
      </c>
      <c r="C261" s="8" t="s">
        <v>69</v>
      </c>
      <c r="D261" s="6">
        <v>35</v>
      </c>
      <c r="E261" s="6"/>
      <c r="F261" s="6"/>
      <c r="G261" s="6"/>
      <c r="H261" s="6"/>
      <c r="I261" s="6"/>
      <c r="J261" s="6"/>
      <c r="K261" s="6">
        <f t="shared" si="144"/>
        <v>0</v>
      </c>
      <c r="L261" s="6">
        <f t="shared" si="145"/>
        <v>0</v>
      </c>
      <c r="M261" s="9" t="s">
        <v>279</v>
      </c>
      <c r="O261" t="str">
        <f>""</f>
        <v/>
      </c>
      <c r="P261" s="1" t="s">
        <v>79</v>
      </c>
      <c r="Q261">
        <v>1</v>
      </c>
      <c r="R261">
        <f t="shared" si="146"/>
        <v>0</v>
      </c>
      <c r="S261">
        <f t="shared" si="147"/>
        <v>0</v>
      </c>
      <c r="T261">
        <f t="shared" si="148"/>
        <v>0</v>
      </c>
      <c r="U261">
        <f t="shared" si="149"/>
        <v>0</v>
      </c>
      <c r="V261">
        <f t="shared" si="150"/>
        <v>0</v>
      </c>
      <c r="W261">
        <f t="shared" si="151"/>
        <v>0</v>
      </c>
      <c r="X261">
        <f t="shared" si="152"/>
        <v>0</v>
      </c>
      <c r="Y261">
        <f t="shared" si="153"/>
        <v>0</v>
      </c>
      <c r="Z261">
        <f t="shared" si="154"/>
        <v>0</v>
      </c>
      <c r="AA261">
        <f t="shared" si="155"/>
        <v>0</v>
      </c>
      <c r="AB261">
        <f t="shared" si="156"/>
        <v>0</v>
      </c>
      <c r="AC261">
        <f t="shared" si="157"/>
        <v>0</v>
      </c>
      <c r="AD261">
        <f t="shared" si="158"/>
        <v>0</v>
      </c>
      <c r="AE261">
        <f t="shared" si="159"/>
        <v>0</v>
      </c>
      <c r="AF261">
        <f t="shared" si="160"/>
        <v>0</v>
      </c>
      <c r="AG261">
        <f t="shared" si="161"/>
        <v>0</v>
      </c>
      <c r="AH261">
        <f t="shared" si="162"/>
        <v>0</v>
      </c>
      <c r="AI261">
        <f t="shared" si="163"/>
        <v>0</v>
      </c>
      <c r="AJ261">
        <f t="shared" si="164"/>
        <v>0</v>
      </c>
      <c r="AK261">
        <f t="shared" si="165"/>
        <v>0</v>
      </c>
    </row>
    <row r="262" spans="1:38" ht="18" customHeight="1">
      <c r="A262" s="7" t="s">
        <v>325</v>
      </c>
      <c r="B262" s="7" t="s">
        <v>326</v>
      </c>
      <c r="C262" s="8" t="s">
        <v>70</v>
      </c>
      <c r="D262" s="6">
        <v>2</v>
      </c>
      <c r="E262" s="6"/>
      <c r="F262" s="6"/>
      <c r="G262" s="6"/>
      <c r="H262" s="6"/>
      <c r="I262" s="6"/>
      <c r="J262" s="6"/>
      <c r="K262" s="6">
        <f t="shared" si="144"/>
        <v>0</v>
      </c>
      <c r="L262" s="6">
        <f t="shared" si="145"/>
        <v>0</v>
      </c>
      <c r="M262" s="9" t="s">
        <v>279</v>
      </c>
      <c r="O262" t="str">
        <f>""</f>
        <v/>
      </c>
      <c r="P262" s="1" t="s">
        <v>79</v>
      </c>
      <c r="Q262">
        <v>1</v>
      </c>
      <c r="R262">
        <f t="shared" si="146"/>
        <v>0</v>
      </c>
      <c r="S262">
        <f t="shared" si="147"/>
        <v>0</v>
      </c>
      <c r="T262">
        <f t="shared" si="148"/>
        <v>0</v>
      </c>
      <c r="U262">
        <f t="shared" si="149"/>
        <v>0</v>
      </c>
      <c r="V262">
        <f t="shared" si="150"/>
        <v>0</v>
      </c>
      <c r="W262">
        <f t="shared" si="151"/>
        <v>0</v>
      </c>
      <c r="X262">
        <f t="shared" si="152"/>
        <v>0</v>
      </c>
      <c r="Y262">
        <f t="shared" si="153"/>
        <v>0</v>
      </c>
      <c r="Z262">
        <f t="shared" si="154"/>
        <v>0</v>
      </c>
      <c r="AA262">
        <f t="shared" si="155"/>
        <v>0</v>
      </c>
      <c r="AB262">
        <f t="shared" si="156"/>
        <v>0</v>
      </c>
      <c r="AC262">
        <f t="shared" si="157"/>
        <v>0</v>
      </c>
      <c r="AD262">
        <f t="shared" si="158"/>
        <v>0</v>
      </c>
      <c r="AE262">
        <f t="shared" si="159"/>
        <v>0</v>
      </c>
      <c r="AF262">
        <f t="shared" si="160"/>
        <v>0</v>
      </c>
      <c r="AG262">
        <f t="shared" si="161"/>
        <v>0</v>
      </c>
      <c r="AH262">
        <f t="shared" si="162"/>
        <v>0</v>
      </c>
      <c r="AI262">
        <f t="shared" si="163"/>
        <v>0</v>
      </c>
      <c r="AJ262">
        <f t="shared" si="164"/>
        <v>0</v>
      </c>
      <c r="AK262">
        <f t="shared" si="165"/>
        <v>0</v>
      </c>
    </row>
    <row r="263" spans="1:38" ht="18" customHeight="1">
      <c r="A263" s="10"/>
      <c r="B263" s="10"/>
      <c r="C263" s="11"/>
      <c r="D263" s="6"/>
      <c r="E263" s="6"/>
      <c r="F263" s="6"/>
      <c r="G263" s="6"/>
      <c r="H263" s="6"/>
      <c r="I263" s="6"/>
      <c r="J263" s="6"/>
      <c r="K263" s="6"/>
      <c r="L263" s="6"/>
      <c r="M263" s="6"/>
    </row>
    <row r="264" spans="1:38" ht="18" customHeight="1">
      <c r="A264" s="10"/>
      <c r="B264" s="10"/>
      <c r="C264" s="11"/>
      <c r="D264" s="6"/>
      <c r="E264" s="6"/>
      <c r="F264" s="6"/>
      <c r="G264" s="6"/>
      <c r="H264" s="6"/>
      <c r="I264" s="6"/>
      <c r="J264" s="6"/>
      <c r="K264" s="6"/>
      <c r="L264" s="6"/>
      <c r="M264" s="6"/>
    </row>
    <row r="265" spans="1:38" ht="18" customHeight="1">
      <c r="A265" s="10"/>
      <c r="B265" s="10"/>
      <c r="C265" s="11"/>
      <c r="D265" s="6"/>
      <c r="E265" s="6"/>
      <c r="F265" s="6"/>
      <c r="G265" s="6"/>
      <c r="H265" s="6"/>
      <c r="I265" s="6"/>
      <c r="J265" s="6"/>
      <c r="K265" s="6"/>
      <c r="L265" s="6"/>
      <c r="M265" s="6"/>
    </row>
    <row r="266" spans="1:38" ht="18" customHeight="1">
      <c r="A266" s="10"/>
      <c r="B266" s="10"/>
      <c r="C266" s="11"/>
      <c r="D266" s="6"/>
      <c r="E266" s="6"/>
      <c r="F266" s="6"/>
      <c r="G266" s="6"/>
      <c r="H266" s="6"/>
      <c r="I266" s="6"/>
      <c r="J266" s="6"/>
      <c r="K266" s="6"/>
      <c r="L266" s="6"/>
      <c r="M266" s="6"/>
    </row>
    <row r="267" spans="1:38" ht="18" customHeight="1">
      <c r="A267" s="10"/>
      <c r="B267" s="10"/>
      <c r="C267" s="11"/>
      <c r="D267" s="6"/>
      <c r="E267" s="6"/>
      <c r="F267" s="6"/>
      <c r="G267" s="6"/>
      <c r="H267" s="6"/>
      <c r="I267" s="6"/>
      <c r="J267" s="6"/>
      <c r="K267" s="6"/>
      <c r="L267" s="6"/>
      <c r="M267" s="6"/>
    </row>
    <row r="268" spans="1:38" ht="18" customHeight="1">
      <c r="A268" s="12" t="s">
        <v>80</v>
      </c>
      <c r="B268" s="13"/>
      <c r="C268" s="14"/>
      <c r="D268" s="15"/>
      <c r="E268" s="15"/>
      <c r="F268" s="15">
        <f>ROUNDDOWN(SUMIF(Q246:Q262, "1", F246:F262), 0)</f>
        <v>0</v>
      </c>
      <c r="G268" s="15"/>
      <c r="H268" s="15">
        <f>ROUNDDOWN(SUMIF(Q246:Q262, "1", H246:H262), 0)</f>
        <v>0</v>
      </c>
      <c r="I268" s="15"/>
      <c r="J268" s="15">
        <f>ROUNDDOWN(SUMIF(Q246:Q262, "1", J246:J262), 0)</f>
        <v>0</v>
      </c>
      <c r="K268" s="15"/>
      <c r="L268" s="15">
        <f>F268+H268+J268</f>
        <v>0</v>
      </c>
      <c r="M268" s="15"/>
      <c r="R268">
        <f t="shared" ref="R268:AL268" si="166">SUM(R246:R262)</f>
        <v>0</v>
      </c>
      <c r="S268">
        <f t="shared" si="166"/>
        <v>0</v>
      </c>
      <c r="T268">
        <f t="shared" si="166"/>
        <v>0</v>
      </c>
      <c r="U268">
        <f t="shared" si="166"/>
        <v>0</v>
      </c>
      <c r="V268">
        <f t="shared" si="166"/>
        <v>0</v>
      </c>
      <c r="W268">
        <f t="shared" si="166"/>
        <v>0</v>
      </c>
      <c r="X268">
        <f t="shared" si="166"/>
        <v>0</v>
      </c>
      <c r="Y268">
        <f t="shared" si="166"/>
        <v>0</v>
      </c>
      <c r="Z268">
        <f t="shared" si="166"/>
        <v>0</v>
      </c>
      <c r="AA268">
        <f t="shared" si="166"/>
        <v>0</v>
      </c>
      <c r="AB268">
        <f t="shared" si="166"/>
        <v>0</v>
      </c>
      <c r="AC268">
        <f t="shared" si="166"/>
        <v>0</v>
      </c>
      <c r="AD268">
        <f t="shared" si="166"/>
        <v>0</v>
      </c>
      <c r="AE268">
        <f t="shared" si="166"/>
        <v>0</v>
      </c>
      <c r="AF268">
        <f t="shared" si="166"/>
        <v>0</v>
      </c>
      <c r="AG268">
        <f t="shared" si="166"/>
        <v>0</v>
      </c>
      <c r="AH268">
        <f t="shared" si="166"/>
        <v>0</v>
      </c>
      <c r="AI268">
        <f t="shared" si="166"/>
        <v>0</v>
      </c>
      <c r="AJ268">
        <f t="shared" si="166"/>
        <v>0</v>
      </c>
      <c r="AK268">
        <f t="shared" si="166"/>
        <v>0</v>
      </c>
      <c r="AL268">
        <f t="shared" si="166"/>
        <v>0</v>
      </c>
    </row>
    <row r="269" spans="1:38" ht="18" customHeight="1">
      <c r="A269" s="49" t="s">
        <v>327</v>
      </c>
      <c r="B269" s="50"/>
      <c r="C269" s="50"/>
      <c r="D269" s="50"/>
      <c r="E269" s="50"/>
      <c r="F269" s="50"/>
      <c r="G269" s="50"/>
      <c r="H269" s="50"/>
      <c r="I269" s="50"/>
      <c r="J269" s="50"/>
      <c r="K269" s="50"/>
      <c r="L269" s="50"/>
      <c r="M269" s="50"/>
    </row>
    <row r="270" spans="1:38" ht="18" customHeight="1">
      <c r="A270" s="7" t="s">
        <v>328</v>
      </c>
      <c r="B270" s="10"/>
      <c r="C270" s="8" t="s">
        <v>78</v>
      </c>
      <c r="D270" s="6"/>
      <c r="E270" s="6"/>
      <c r="F270" s="6">
        <f t="shared" ref="F270:F310" si="167">ROUNDDOWN(D270*E270, 0)</f>
        <v>0</v>
      </c>
      <c r="G270" s="6"/>
      <c r="H270" s="6">
        <f t="shared" ref="H270:H310" si="168">ROUNDDOWN(D270*G270, 0)</f>
        <v>0</v>
      </c>
      <c r="I270" s="6"/>
      <c r="J270" s="6">
        <f t="shared" ref="J270:J310" si="169">ROUNDDOWN(D270*I270, 0)</f>
        <v>0</v>
      </c>
      <c r="K270" s="6">
        <f t="shared" ref="K270:K310" si="170">E270+G270+I270</f>
        <v>0</v>
      </c>
      <c r="L270" s="6">
        <f t="shared" ref="L270:L310" si="171">F270+H270+J270</f>
        <v>0</v>
      </c>
      <c r="M270" s="6"/>
      <c r="O270" t="str">
        <f>""</f>
        <v/>
      </c>
    </row>
    <row r="271" spans="1:38" ht="18" customHeight="1">
      <c r="A271" s="7" t="s">
        <v>329</v>
      </c>
      <c r="B271" s="7" t="s">
        <v>330</v>
      </c>
      <c r="C271" s="8" t="s">
        <v>18</v>
      </c>
      <c r="D271" s="6">
        <v>5</v>
      </c>
      <c r="E271" s="6"/>
      <c r="F271" s="6"/>
      <c r="G271" s="6"/>
      <c r="H271" s="6"/>
      <c r="I271" s="6"/>
      <c r="J271" s="6"/>
      <c r="K271" s="6">
        <f t="shared" si="170"/>
        <v>0</v>
      </c>
      <c r="L271" s="6">
        <f t="shared" si="171"/>
        <v>0</v>
      </c>
      <c r="M271" s="9" t="s">
        <v>279</v>
      </c>
      <c r="O271" t="str">
        <f>""</f>
        <v/>
      </c>
      <c r="P271" s="1" t="s">
        <v>79</v>
      </c>
      <c r="Q271">
        <v>1</v>
      </c>
      <c r="R271">
        <f t="shared" ref="R271:R298" si="172">IF(P271="기계경비", J271, 0)</f>
        <v>0</v>
      </c>
      <c r="S271">
        <f t="shared" ref="S271:S298" si="173">IF(P271="운반비", J271, 0)</f>
        <v>0</v>
      </c>
      <c r="T271">
        <f t="shared" ref="T271:T298" si="174">IF(P271="작업부산물", F271, 0)</f>
        <v>0</v>
      </c>
      <c r="U271">
        <f t="shared" ref="U271:U298" si="175">IF(P271="관급", F271, 0)</f>
        <v>0</v>
      </c>
      <c r="V271">
        <f t="shared" ref="V271:V298" si="176">IF(P271="외주비", J271, 0)</f>
        <v>0</v>
      </c>
      <c r="W271">
        <f t="shared" ref="W271:W298" si="177">IF(P271="장비비", J271, 0)</f>
        <v>0</v>
      </c>
      <c r="X271">
        <f t="shared" ref="X271:X298" si="178">IF(P271="폐기물처리비", J271, 0)</f>
        <v>0</v>
      </c>
      <c r="Y271">
        <f t="shared" ref="Y271:Y298" si="179">IF(P271="가설비", J271, 0)</f>
        <v>0</v>
      </c>
      <c r="Z271">
        <f t="shared" ref="Z271:Z298" si="180">IF(P271="잡비제외분", F271, 0)</f>
        <v>0</v>
      </c>
      <c r="AA271">
        <f t="shared" ref="AA271:AA298" si="181">IF(P271="사급자재대", L271, 0)</f>
        <v>0</v>
      </c>
      <c r="AB271">
        <f t="shared" ref="AB271:AB298" si="182">IF(P271="관급자재대", L271, 0)</f>
        <v>0</v>
      </c>
      <c r="AC271">
        <f t="shared" ref="AC271:AC298" si="183">IF(P271="사용자항목1", L271, 0)</f>
        <v>0</v>
      </c>
      <c r="AD271">
        <f t="shared" ref="AD271:AD298" si="184">IF(P271="사용자항목2", L271, 0)</f>
        <v>0</v>
      </c>
      <c r="AE271">
        <f t="shared" ref="AE271:AE298" si="185">IF(P271="사용자항목3", L271, 0)</f>
        <v>0</v>
      </c>
      <c r="AF271">
        <f t="shared" ref="AF271:AF298" si="186">IF(P271="사용자항목4", L271, 0)</f>
        <v>0</v>
      </c>
      <c r="AG271">
        <f t="shared" ref="AG271:AG298" si="187">IF(P271="사용자항목5", L271, 0)</f>
        <v>0</v>
      </c>
      <c r="AH271">
        <f t="shared" ref="AH271:AH298" si="188">IF(P271="사용자항목6", L271, 0)</f>
        <v>0</v>
      </c>
      <c r="AI271">
        <f t="shared" ref="AI271:AI298" si="189">IF(P271="사용자항목7", L271, 0)</f>
        <v>0</v>
      </c>
      <c r="AJ271">
        <f t="shared" ref="AJ271:AJ298" si="190">IF(P271="사용자항목8", L271, 0)</f>
        <v>0</v>
      </c>
      <c r="AK271">
        <f t="shared" ref="AK271:AK298" si="191">IF(P271="사용자항목9", L271, 0)</f>
        <v>0</v>
      </c>
    </row>
    <row r="272" spans="1:38" ht="18" customHeight="1">
      <c r="A272" s="7" t="s">
        <v>331</v>
      </c>
      <c r="B272" s="7" t="s">
        <v>332</v>
      </c>
      <c r="C272" s="8" t="s">
        <v>18</v>
      </c>
      <c r="D272" s="6">
        <v>9</v>
      </c>
      <c r="E272" s="6"/>
      <c r="F272" s="6"/>
      <c r="G272" s="6"/>
      <c r="H272" s="6"/>
      <c r="I272" s="6"/>
      <c r="J272" s="6"/>
      <c r="K272" s="6">
        <f t="shared" si="170"/>
        <v>0</v>
      </c>
      <c r="L272" s="6">
        <f t="shared" si="171"/>
        <v>0</v>
      </c>
      <c r="M272" s="9" t="s">
        <v>279</v>
      </c>
      <c r="O272" t="str">
        <f>""</f>
        <v/>
      </c>
      <c r="P272" s="1" t="s">
        <v>79</v>
      </c>
      <c r="Q272">
        <v>1</v>
      </c>
      <c r="R272">
        <f t="shared" si="172"/>
        <v>0</v>
      </c>
      <c r="S272">
        <f t="shared" si="173"/>
        <v>0</v>
      </c>
      <c r="T272">
        <f t="shared" si="174"/>
        <v>0</v>
      </c>
      <c r="U272">
        <f t="shared" si="175"/>
        <v>0</v>
      </c>
      <c r="V272">
        <f t="shared" si="176"/>
        <v>0</v>
      </c>
      <c r="W272">
        <f t="shared" si="177"/>
        <v>0</v>
      </c>
      <c r="X272">
        <f t="shared" si="178"/>
        <v>0</v>
      </c>
      <c r="Y272">
        <f t="shared" si="179"/>
        <v>0</v>
      </c>
      <c r="Z272">
        <f t="shared" si="180"/>
        <v>0</v>
      </c>
      <c r="AA272">
        <f t="shared" si="181"/>
        <v>0</v>
      </c>
      <c r="AB272">
        <f t="shared" si="182"/>
        <v>0</v>
      </c>
      <c r="AC272">
        <f t="shared" si="183"/>
        <v>0</v>
      </c>
      <c r="AD272">
        <f t="shared" si="184"/>
        <v>0</v>
      </c>
      <c r="AE272">
        <f t="shared" si="185"/>
        <v>0</v>
      </c>
      <c r="AF272">
        <f t="shared" si="186"/>
        <v>0</v>
      </c>
      <c r="AG272">
        <f t="shared" si="187"/>
        <v>0</v>
      </c>
      <c r="AH272">
        <f t="shared" si="188"/>
        <v>0</v>
      </c>
      <c r="AI272">
        <f t="shared" si="189"/>
        <v>0</v>
      </c>
      <c r="AJ272">
        <f t="shared" si="190"/>
        <v>0</v>
      </c>
      <c r="AK272">
        <f t="shared" si="191"/>
        <v>0</v>
      </c>
    </row>
    <row r="273" spans="1:37" ht="18" customHeight="1">
      <c r="A273" s="7" t="s">
        <v>333</v>
      </c>
      <c r="B273" s="7" t="s">
        <v>332</v>
      </c>
      <c r="C273" s="8" t="s">
        <v>18</v>
      </c>
      <c r="D273" s="6">
        <v>22</v>
      </c>
      <c r="E273" s="6"/>
      <c r="F273" s="6"/>
      <c r="G273" s="6"/>
      <c r="H273" s="6"/>
      <c r="I273" s="6"/>
      <c r="J273" s="6"/>
      <c r="K273" s="6">
        <f t="shared" si="170"/>
        <v>0</v>
      </c>
      <c r="L273" s="6">
        <f t="shared" si="171"/>
        <v>0</v>
      </c>
      <c r="M273" s="9" t="s">
        <v>279</v>
      </c>
      <c r="O273" t="str">
        <f>""</f>
        <v/>
      </c>
      <c r="P273" s="1" t="s">
        <v>79</v>
      </c>
      <c r="Q273">
        <v>1</v>
      </c>
      <c r="R273">
        <f t="shared" si="172"/>
        <v>0</v>
      </c>
      <c r="S273">
        <f t="shared" si="173"/>
        <v>0</v>
      </c>
      <c r="T273">
        <f t="shared" si="174"/>
        <v>0</v>
      </c>
      <c r="U273">
        <f t="shared" si="175"/>
        <v>0</v>
      </c>
      <c r="V273">
        <f t="shared" si="176"/>
        <v>0</v>
      </c>
      <c r="W273">
        <f t="shared" si="177"/>
        <v>0</v>
      </c>
      <c r="X273">
        <f t="shared" si="178"/>
        <v>0</v>
      </c>
      <c r="Y273">
        <f t="shared" si="179"/>
        <v>0</v>
      </c>
      <c r="Z273">
        <f t="shared" si="180"/>
        <v>0</v>
      </c>
      <c r="AA273">
        <f t="shared" si="181"/>
        <v>0</v>
      </c>
      <c r="AB273">
        <f t="shared" si="182"/>
        <v>0</v>
      </c>
      <c r="AC273">
        <f t="shared" si="183"/>
        <v>0</v>
      </c>
      <c r="AD273">
        <f t="shared" si="184"/>
        <v>0</v>
      </c>
      <c r="AE273">
        <f t="shared" si="185"/>
        <v>0</v>
      </c>
      <c r="AF273">
        <f t="shared" si="186"/>
        <v>0</v>
      </c>
      <c r="AG273">
        <f t="shared" si="187"/>
        <v>0</v>
      </c>
      <c r="AH273">
        <f t="shared" si="188"/>
        <v>0</v>
      </c>
      <c r="AI273">
        <f t="shared" si="189"/>
        <v>0</v>
      </c>
      <c r="AJ273">
        <f t="shared" si="190"/>
        <v>0</v>
      </c>
      <c r="AK273">
        <f t="shared" si="191"/>
        <v>0</v>
      </c>
    </row>
    <row r="274" spans="1:37" ht="18" customHeight="1">
      <c r="A274" s="7" t="s">
        <v>334</v>
      </c>
      <c r="B274" s="7" t="s">
        <v>335</v>
      </c>
      <c r="C274" s="8" t="s">
        <v>18</v>
      </c>
      <c r="D274" s="6">
        <v>14</v>
      </c>
      <c r="E274" s="6"/>
      <c r="F274" s="6"/>
      <c r="G274" s="6"/>
      <c r="H274" s="6"/>
      <c r="I274" s="6"/>
      <c r="J274" s="6"/>
      <c r="K274" s="6">
        <f t="shared" si="170"/>
        <v>0</v>
      </c>
      <c r="L274" s="6">
        <f t="shared" si="171"/>
        <v>0</v>
      </c>
      <c r="M274" s="9" t="s">
        <v>279</v>
      </c>
      <c r="O274" t="str">
        <f>""</f>
        <v/>
      </c>
      <c r="P274" s="1" t="s">
        <v>79</v>
      </c>
      <c r="Q274">
        <v>1</v>
      </c>
      <c r="R274">
        <f t="shared" si="172"/>
        <v>0</v>
      </c>
      <c r="S274">
        <f t="shared" si="173"/>
        <v>0</v>
      </c>
      <c r="T274">
        <f t="shared" si="174"/>
        <v>0</v>
      </c>
      <c r="U274">
        <f t="shared" si="175"/>
        <v>0</v>
      </c>
      <c r="V274">
        <f t="shared" si="176"/>
        <v>0</v>
      </c>
      <c r="W274">
        <f t="shared" si="177"/>
        <v>0</v>
      </c>
      <c r="X274">
        <f t="shared" si="178"/>
        <v>0</v>
      </c>
      <c r="Y274">
        <f t="shared" si="179"/>
        <v>0</v>
      </c>
      <c r="Z274">
        <f t="shared" si="180"/>
        <v>0</v>
      </c>
      <c r="AA274">
        <f t="shared" si="181"/>
        <v>0</v>
      </c>
      <c r="AB274">
        <f t="shared" si="182"/>
        <v>0</v>
      </c>
      <c r="AC274">
        <f t="shared" si="183"/>
        <v>0</v>
      </c>
      <c r="AD274">
        <f t="shared" si="184"/>
        <v>0</v>
      </c>
      <c r="AE274">
        <f t="shared" si="185"/>
        <v>0</v>
      </c>
      <c r="AF274">
        <f t="shared" si="186"/>
        <v>0</v>
      </c>
      <c r="AG274">
        <f t="shared" si="187"/>
        <v>0</v>
      </c>
      <c r="AH274">
        <f t="shared" si="188"/>
        <v>0</v>
      </c>
      <c r="AI274">
        <f t="shared" si="189"/>
        <v>0</v>
      </c>
      <c r="AJ274">
        <f t="shared" si="190"/>
        <v>0</v>
      </c>
      <c r="AK274">
        <f t="shared" si="191"/>
        <v>0</v>
      </c>
    </row>
    <row r="275" spans="1:37" ht="18" customHeight="1">
      <c r="A275" s="7" t="s">
        <v>336</v>
      </c>
      <c r="B275" s="7" t="s">
        <v>337</v>
      </c>
      <c r="C275" s="8" t="s">
        <v>18</v>
      </c>
      <c r="D275" s="6">
        <v>1</v>
      </c>
      <c r="E275" s="6"/>
      <c r="F275" s="6"/>
      <c r="G275" s="6"/>
      <c r="H275" s="6"/>
      <c r="I275" s="6"/>
      <c r="J275" s="6"/>
      <c r="K275" s="6">
        <f t="shared" si="170"/>
        <v>0</v>
      </c>
      <c r="L275" s="6">
        <f t="shared" si="171"/>
        <v>0</v>
      </c>
      <c r="M275" s="9" t="s">
        <v>279</v>
      </c>
      <c r="O275" t="str">
        <f>""</f>
        <v/>
      </c>
      <c r="P275" s="1" t="s">
        <v>79</v>
      </c>
      <c r="Q275">
        <v>1</v>
      </c>
      <c r="R275">
        <f t="shared" si="172"/>
        <v>0</v>
      </c>
      <c r="S275">
        <f t="shared" si="173"/>
        <v>0</v>
      </c>
      <c r="T275">
        <f t="shared" si="174"/>
        <v>0</v>
      </c>
      <c r="U275">
        <f t="shared" si="175"/>
        <v>0</v>
      </c>
      <c r="V275">
        <f t="shared" si="176"/>
        <v>0</v>
      </c>
      <c r="W275">
        <f t="shared" si="177"/>
        <v>0</v>
      </c>
      <c r="X275">
        <f t="shared" si="178"/>
        <v>0</v>
      </c>
      <c r="Y275">
        <f t="shared" si="179"/>
        <v>0</v>
      </c>
      <c r="Z275">
        <f t="shared" si="180"/>
        <v>0</v>
      </c>
      <c r="AA275">
        <f t="shared" si="181"/>
        <v>0</v>
      </c>
      <c r="AB275">
        <f t="shared" si="182"/>
        <v>0</v>
      </c>
      <c r="AC275">
        <f t="shared" si="183"/>
        <v>0</v>
      </c>
      <c r="AD275">
        <f t="shared" si="184"/>
        <v>0</v>
      </c>
      <c r="AE275">
        <f t="shared" si="185"/>
        <v>0</v>
      </c>
      <c r="AF275">
        <f t="shared" si="186"/>
        <v>0</v>
      </c>
      <c r="AG275">
        <f t="shared" si="187"/>
        <v>0</v>
      </c>
      <c r="AH275">
        <f t="shared" si="188"/>
        <v>0</v>
      </c>
      <c r="AI275">
        <f t="shared" si="189"/>
        <v>0</v>
      </c>
      <c r="AJ275">
        <f t="shared" si="190"/>
        <v>0</v>
      </c>
      <c r="AK275">
        <f t="shared" si="191"/>
        <v>0</v>
      </c>
    </row>
    <row r="276" spans="1:37" ht="18" customHeight="1">
      <c r="A276" s="7" t="s">
        <v>338</v>
      </c>
      <c r="B276" s="7" t="s">
        <v>337</v>
      </c>
      <c r="C276" s="8" t="s">
        <v>18</v>
      </c>
      <c r="D276" s="6">
        <v>3</v>
      </c>
      <c r="E276" s="6"/>
      <c r="F276" s="6"/>
      <c r="G276" s="6"/>
      <c r="H276" s="6"/>
      <c r="I276" s="6"/>
      <c r="J276" s="6"/>
      <c r="K276" s="6">
        <f t="shared" si="170"/>
        <v>0</v>
      </c>
      <c r="L276" s="6">
        <f t="shared" si="171"/>
        <v>0</v>
      </c>
      <c r="M276" s="9" t="s">
        <v>279</v>
      </c>
      <c r="O276" t="str">
        <f>""</f>
        <v/>
      </c>
      <c r="P276" s="1" t="s">
        <v>79</v>
      </c>
      <c r="Q276">
        <v>1</v>
      </c>
      <c r="R276">
        <f t="shared" si="172"/>
        <v>0</v>
      </c>
      <c r="S276">
        <f t="shared" si="173"/>
        <v>0</v>
      </c>
      <c r="T276">
        <f t="shared" si="174"/>
        <v>0</v>
      </c>
      <c r="U276">
        <f t="shared" si="175"/>
        <v>0</v>
      </c>
      <c r="V276">
        <f t="shared" si="176"/>
        <v>0</v>
      </c>
      <c r="W276">
        <f t="shared" si="177"/>
        <v>0</v>
      </c>
      <c r="X276">
        <f t="shared" si="178"/>
        <v>0</v>
      </c>
      <c r="Y276">
        <f t="shared" si="179"/>
        <v>0</v>
      </c>
      <c r="Z276">
        <f t="shared" si="180"/>
        <v>0</v>
      </c>
      <c r="AA276">
        <f t="shared" si="181"/>
        <v>0</v>
      </c>
      <c r="AB276">
        <f t="shared" si="182"/>
        <v>0</v>
      </c>
      <c r="AC276">
        <f t="shared" si="183"/>
        <v>0</v>
      </c>
      <c r="AD276">
        <f t="shared" si="184"/>
        <v>0</v>
      </c>
      <c r="AE276">
        <f t="shared" si="185"/>
        <v>0</v>
      </c>
      <c r="AF276">
        <f t="shared" si="186"/>
        <v>0</v>
      </c>
      <c r="AG276">
        <f t="shared" si="187"/>
        <v>0</v>
      </c>
      <c r="AH276">
        <f t="shared" si="188"/>
        <v>0</v>
      </c>
      <c r="AI276">
        <f t="shared" si="189"/>
        <v>0</v>
      </c>
      <c r="AJ276">
        <f t="shared" si="190"/>
        <v>0</v>
      </c>
      <c r="AK276">
        <f t="shared" si="191"/>
        <v>0</v>
      </c>
    </row>
    <row r="277" spans="1:37" ht="18" customHeight="1">
      <c r="A277" s="7" t="s">
        <v>338</v>
      </c>
      <c r="B277" s="7" t="s">
        <v>339</v>
      </c>
      <c r="C277" s="8" t="s">
        <v>18</v>
      </c>
      <c r="D277" s="6">
        <v>1</v>
      </c>
      <c r="E277" s="6"/>
      <c r="F277" s="6"/>
      <c r="G277" s="6"/>
      <c r="H277" s="6"/>
      <c r="I277" s="6"/>
      <c r="J277" s="6"/>
      <c r="K277" s="6">
        <f t="shared" si="170"/>
        <v>0</v>
      </c>
      <c r="L277" s="6">
        <f t="shared" si="171"/>
        <v>0</v>
      </c>
      <c r="M277" s="9" t="s">
        <v>279</v>
      </c>
      <c r="O277" t="str">
        <f>""</f>
        <v/>
      </c>
      <c r="P277" s="1" t="s">
        <v>79</v>
      </c>
      <c r="Q277">
        <v>1</v>
      </c>
      <c r="R277">
        <f t="shared" si="172"/>
        <v>0</v>
      </c>
      <c r="S277">
        <f t="shared" si="173"/>
        <v>0</v>
      </c>
      <c r="T277">
        <f t="shared" si="174"/>
        <v>0</v>
      </c>
      <c r="U277">
        <f t="shared" si="175"/>
        <v>0</v>
      </c>
      <c r="V277">
        <f t="shared" si="176"/>
        <v>0</v>
      </c>
      <c r="W277">
        <f t="shared" si="177"/>
        <v>0</v>
      </c>
      <c r="X277">
        <f t="shared" si="178"/>
        <v>0</v>
      </c>
      <c r="Y277">
        <f t="shared" si="179"/>
        <v>0</v>
      </c>
      <c r="Z277">
        <f t="shared" si="180"/>
        <v>0</v>
      </c>
      <c r="AA277">
        <f t="shared" si="181"/>
        <v>0</v>
      </c>
      <c r="AB277">
        <f t="shared" si="182"/>
        <v>0</v>
      </c>
      <c r="AC277">
        <f t="shared" si="183"/>
        <v>0</v>
      </c>
      <c r="AD277">
        <f t="shared" si="184"/>
        <v>0</v>
      </c>
      <c r="AE277">
        <f t="shared" si="185"/>
        <v>0</v>
      </c>
      <c r="AF277">
        <f t="shared" si="186"/>
        <v>0</v>
      </c>
      <c r="AG277">
        <f t="shared" si="187"/>
        <v>0</v>
      </c>
      <c r="AH277">
        <f t="shared" si="188"/>
        <v>0</v>
      </c>
      <c r="AI277">
        <f t="shared" si="189"/>
        <v>0</v>
      </c>
      <c r="AJ277">
        <f t="shared" si="190"/>
        <v>0</v>
      </c>
      <c r="AK277">
        <f t="shared" si="191"/>
        <v>0</v>
      </c>
    </row>
    <row r="278" spans="1:37" ht="18" customHeight="1">
      <c r="A278" s="7" t="s">
        <v>338</v>
      </c>
      <c r="B278" s="7" t="s">
        <v>340</v>
      </c>
      <c r="C278" s="8" t="s">
        <v>18</v>
      </c>
      <c r="D278" s="6">
        <v>3</v>
      </c>
      <c r="E278" s="6"/>
      <c r="F278" s="6"/>
      <c r="G278" s="6"/>
      <c r="H278" s="6"/>
      <c r="I278" s="6"/>
      <c r="J278" s="6"/>
      <c r="K278" s="6">
        <f t="shared" si="170"/>
        <v>0</v>
      </c>
      <c r="L278" s="6">
        <f t="shared" si="171"/>
        <v>0</v>
      </c>
      <c r="M278" s="9" t="s">
        <v>279</v>
      </c>
      <c r="O278" t="str">
        <f>""</f>
        <v/>
      </c>
      <c r="P278" s="1" t="s">
        <v>79</v>
      </c>
      <c r="Q278">
        <v>1</v>
      </c>
      <c r="R278">
        <f t="shared" si="172"/>
        <v>0</v>
      </c>
      <c r="S278">
        <f t="shared" si="173"/>
        <v>0</v>
      </c>
      <c r="T278">
        <f t="shared" si="174"/>
        <v>0</v>
      </c>
      <c r="U278">
        <f t="shared" si="175"/>
        <v>0</v>
      </c>
      <c r="V278">
        <f t="shared" si="176"/>
        <v>0</v>
      </c>
      <c r="W278">
        <f t="shared" si="177"/>
        <v>0</v>
      </c>
      <c r="X278">
        <f t="shared" si="178"/>
        <v>0</v>
      </c>
      <c r="Y278">
        <f t="shared" si="179"/>
        <v>0</v>
      </c>
      <c r="Z278">
        <f t="shared" si="180"/>
        <v>0</v>
      </c>
      <c r="AA278">
        <f t="shared" si="181"/>
        <v>0</v>
      </c>
      <c r="AB278">
        <f t="shared" si="182"/>
        <v>0</v>
      </c>
      <c r="AC278">
        <f t="shared" si="183"/>
        <v>0</v>
      </c>
      <c r="AD278">
        <f t="shared" si="184"/>
        <v>0</v>
      </c>
      <c r="AE278">
        <f t="shared" si="185"/>
        <v>0</v>
      </c>
      <c r="AF278">
        <f t="shared" si="186"/>
        <v>0</v>
      </c>
      <c r="AG278">
        <f t="shared" si="187"/>
        <v>0</v>
      </c>
      <c r="AH278">
        <f t="shared" si="188"/>
        <v>0</v>
      </c>
      <c r="AI278">
        <f t="shared" si="189"/>
        <v>0</v>
      </c>
      <c r="AJ278">
        <f t="shared" si="190"/>
        <v>0</v>
      </c>
      <c r="AK278">
        <f t="shared" si="191"/>
        <v>0</v>
      </c>
    </row>
    <row r="279" spans="1:37" ht="18" customHeight="1">
      <c r="A279" s="7" t="s">
        <v>338</v>
      </c>
      <c r="B279" s="7" t="s">
        <v>341</v>
      </c>
      <c r="C279" s="8" t="s">
        <v>18</v>
      </c>
      <c r="D279" s="6">
        <v>2</v>
      </c>
      <c r="E279" s="6"/>
      <c r="F279" s="6"/>
      <c r="G279" s="6"/>
      <c r="H279" s="6"/>
      <c r="I279" s="6"/>
      <c r="J279" s="6"/>
      <c r="K279" s="6">
        <f t="shared" si="170"/>
        <v>0</v>
      </c>
      <c r="L279" s="6">
        <f t="shared" si="171"/>
        <v>0</v>
      </c>
      <c r="M279" s="9" t="s">
        <v>279</v>
      </c>
      <c r="O279" t="str">
        <f>""</f>
        <v/>
      </c>
      <c r="P279" s="1" t="s">
        <v>79</v>
      </c>
      <c r="Q279">
        <v>1</v>
      </c>
      <c r="R279">
        <f t="shared" si="172"/>
        <v>0</v>
      </c>
      <c r="S279">
        <f t="shared" si="173"/>
        <v>0</v>
      </c>
      <c r="T279">
        <f t="shared" si="174"/>
        <v>0</v>
      </c>
      <c r="U279">
        <f t="shared" si="175"/>
        <v>0</v>
      </c>
      <c r="V279">
        <f t="shared" si="176"/>
        <v>0</v>
      </c>
      <c r="W279">
        <f t="shared" si="177"/>
        <v>0</v>
      </c>
      <c r="X279">
        <f t="shared" si="178"/>
        <v>0</v>
      </c>
      <c r="Y279">
        <f t="shared" si="179"/>
        <v>0</v>
      </c>
      <c r="Z279">
        <f t="shared" si="180"/>
        <v>0</v>
      </c>
      <c r="AA279">
        <f t="shared" si="181"/>
        <v>0</v>
      </c>
      <c r="AB279">
        <f t="shared" si="182"/>
        <v>0</v>
      </c>
      <c r="AC279">
        <f t="shared" si="183"/>
        <v>0</v>
      </c>
      <c r="AD279">
        <f t="shared" si="184"/>
        <v>0</v>
      </c>
      <c r="AE279">
        <f t="shared" si="185"/>
        <v>0</v>
      </c>
      <c r="AF279">
        <f t="shared" si="186"/>
        <v>0</v>
      </c>
      <c r="AG279">
        <f t="shared" si="187"/>
        <v>0</v>
      </c>
      <c r="AH279">
        <f t="shared" si="188"/>
        <v>0</v>
      </c>
      <c r="AI279">
        <f t="shared" si="189"/>
        <v>0</v>
      </c>
      <c r="AJ279">
        <f t="shared" si="190"/>
        <v>0</v>
      </c>
      <c r="AK279">
        <f t="shared" si="191"/>
        <v>0</v>
      </c>
    </row>
    <row r="280" spans="1:37" ht="18" customHeight="1">
      <c r="A280" s="7" t="s">
        <v>342</v>
      </c>
      <c r="B280" s="7" t="s">
        <v>343</v>
      </c>
      <c r="C280" s="8" t="s">
        <v>18</v>
      </c>
      <c r="D280" s="6">
        <v>1</v>
      </c>
      <c r="E280" s="6"/>
      <c r="F280" s="6"/>
      <c r="G280" s="6"/>
      <c r="H280" s="6"/>
      <c r="I280" s="6"/>
      <c r="J280" s="6"/>
      <c r="K280" s="6">
        <f t="shared" si="170"/>
        <v>0</v>
      </c>
      <c r="L280" s="6">
        <f t="shared" si="171"/>
        <v>0</v>
      </c>
      <c r="M280" s="9" t="s">
        <v>279</v>
      </c>
      <c r="O280" t="str">
        <f>""</f>
        <v/>
      </c>
      <c r="P280" s="1" t="s">
        <v>79</v>
      </c>
      <c r="Q280">
        <v>1</v>
      </c>
      <c r="R280">
        <f t="shared" si="172"/>
        <v>0</v>
      </c>
      <c r="S280">
        <f t="shared" si="173"/>
        <v>0</v>
      </c>
      <c r="T280">
        <f t="shared" si="174"/>
        <v>0</v>
      </c>
      <c r="U280">
        <f t="shared" si="175"/>
        <v>0</v>
      </c>
      <c r="V280">
        <f t="shared" si="176"/>
        <v>0</v>
      </c>
      <c r="W280">
        <f t="shared" si="177"/>
        <v>0</v>
      </c>
      <c r="X280">
        <f t="shared" si="178"/>
        <v>0</v>
      </c>
      <c r="Y280">
        <f t="shared" si="179"/>
        <v>0</v>
      </c>
      <c r="Z280">
        <f t="shared" si="180"/>
        <v>0</v>
      </c>
      <c r="AA280">
        <f t="shared" si="181"/>
        <v>0</v>
      </c>
      <c r="AB280">
        <f t="shared" si="182"/>
        <v>0</v>
      </c>
      <c r="AC280">
        <f t="shared" si="183"/>
        <v>0</v>
      </c>
      <c r="AD280">
        <f t="shared" si="184"/>
        <v>0</v>
      </c>
      <c r="AE280">
        <f t="shared" si="185"/>
        <v>0</v>
      </c>
      <c r="AF280">
        <f t="shared" si="186"/>
        <v>0</v>
      </c>
      <c r="AG280">
        <f t="shared" si="187"/>
        <v>0</v>
      </c>
      <c r="AH280">
        <f t="shared" si="188"/>
        <v>0</v>
      </c>
      <c r="AI280">
        <f t="shared" si="189"/>
        <v>0</v>
      </c>
      <c r="AJ280">
        <f t="shared" si="190"/>
        <v>0</v>
      </c>
      <c r="AK280">
        <f t="shared" si="191"/>
        <v>0</v>
      </c>
    </row>
    <row r="281" spans="1:37" ht="18" customHeight="1">
      <c r="A281" s="7" t="s">
        <v>344</v>
      </c>
      <c r="B281" s="7" t="s">
        <v>345</v>
      </c>
      <c r="C281" s="8" t="s">
        <v>18</v>
      </c>
      <c r="D281" s="6">
        <v>10</v>
      </c>
      <c r="E281" s="6"/>
      <c r="F281" s="6"/>
      <c r="G281" s="6"/>
      <c r="H281" s="6"/>
      <c r="I281" s="6"/>
      <c r="J281" s="6"/>
      <c r="K281" s="6">
        <f t="shared" si="170"/>
        <v>0</v>
      </c>
      <c r="L281" s="6">
        <f t="shared" si="171"/>
        <v>0</v>
      </c>
      <c r="M281" s="9" t="s">
        <v>279</v>
      </c>
      <c r="O281" t="str">
        <f>""</f>
        <v/>
      </c>
      <c r="P281" s="1" t="s">
        <v>79</v>
      </c>
      <c r="Q281">
        <v>1</v>
      </c>
      <c r="R281">
        <f t="shared" si="172"/>
        <v>0</v>
      </c>
      <c r="S281">
        <f t="shared" si="173"/>
        <v>0</v>
      </c>
      <c r="T281">
        <f t="shared" si="174"/>
        <v>0</v>
      </c>
      <c r="U281">
        <f t="shared" si="175"/>
        <v>0</v>
      </c>
      <c r="V281">
        <f t="shared" si="176"/>
        <v>0</v>
      </c>
      <c r="W281">
        <f t="shared" si="177"/>
        <v>0</v>
      </c>
      <c r="X281">
        <f t="shared" si="178"/>
        <v>0</v>
      </c>
      <c r="Y281">
        <f t="shared" si="179"/>
        <v>0</v>
      </c>
      <c r="Z281">
        <f t="shared" si="180"/>
        <v>0</v>
      </c>
      <c r="AA281">
        <f t="shared" si="181"/>
        <v>0</v>
      </c>
      <c r="AB281">
        <f t="shared" si="182"/>
        <v>0</v>
      </c>
      <c r="AC281">
        <f t="shared" si="183"/>
        <v>0</v>
      </c>
      <c r="AD281">
        <f t="shared" si="184"/>
        <v>0</v>
      </c>
      <c r="AE281">
        <f t="shared" si="185"/>
        <v>0</v>
      </c>
      <c r="AF281">
        <f t="shared" si="186"/>
        <v>0</v>
      </c>
      <c r="AG281">
        <f t="shared" si="187"/>
        <v>0</v>
      </c>
      <c r="AH281">
        <f t="shared" si="188"/>
        <v>0</v>
      </c>
      <c r="AI281">
        <f t="shared" si="189"/>
        <v>0</v>
      </c>
      <c r="AJ281">
        <f t="shared" si="190"/>
        <v>0</v>
      </c>
      <c r="AK281">
        <f t="shared" si="191"/>
        <v>0</v>
      </c>
    </row>
    <row r="282" spans="1:37" ht="18" customHeight="1">
      <c r="A282" s="7" t="s">
        <v>346</v>
      </c>
      <c r="B282" s="7" t="s">
        <v>347</v>
      </c>
      <c r="C282" s="8" t="s">
        <v>18</v>
      </c>
      <c r="D282" s="6">
        <v>2</v>
      </c>
      <c r="E282" s="6"/>
      <c r="F282" s="6"/>
      <c r="G282" s="6"/>
      <c r="H282" s="6"/>
      <c r="I282" s="6"/>
      <c r="J282" s="6"/>
      <c r="K282" s="6">
        <f t="shared" si="170"/>
        <v>0</v>
      </c>
      <c r="L282" s="6">
        <f t="shared" si="171"/>
        <v>0</v>
      </c>
      <c r="M282" s="9" t="s">
        <v>279</v>
      </c>
      <c r="O282" t="str">
        <f>""</f>
        <v/>
      </c>
      <c r="P282" s="1" t="s">
        <v>79</v>
      </c>
      <c r="Q282">
        <v>1</v>
      </c>
      <c r="R282">
        <f t="shared" si="172"/>
        <v>0</v>
      </c>
      <c r="S282">
        <f t="shared" si="173"/>
        <v>0</v>
      </c>
      <c r="T282">
        <f t="shared" si="174"/>
        <v>0</v>
      </c>
      <c r="U282">
        <f t="shared" si="175"/>
        <v>0</v>
      </c>
      <c r="V282">
        <f t="shared" si="176"/>
        <v>0</v>
      </c>
      <c r="W282">
        <f t="shared" si="177"/>
        <v>0</v>
      </c>
      <c r="X282">
        <f t="shared" si="178"/>
        <v>0</v>
      </c>
      <c r="Y282">
        <f t="shared" si="179"/>
        <v>0</v>
      </c>
      <c r="Z282">
        <f t="shared" si="180"/>
        <v>0</v>
      </c>
      <c r="AA282">
        <f t="shared" si="181"/>
        <v>0</v>
      </c>
      <c r="AB282">
        <f t="shared" si="182"/>
        <v>0</v>
      </c>
      <c r="AC282">
        <f t="shared" si="183"/>
        <v>0</v>
      </c>
      <c r="AD282">
        <f t="shared" si="184"/>
        <v>0</v>
      </c>
      <c r="AE282">
        <f t="shared" si="185"/>
        <v>0</v>
      </c>
      <c r="AF282">
        <f t="shared" si="186"/>
        <v>0</v>
      </c>
      <c r="AG282">
        <f t="shared" si="187"/>
        <v>0</v>
      </c>
      <c r="AH282">
        <f t="shared" si="188"/>
        <v>0</v>
      </c>
      <c r="AI282">
        <f t="shared" si="189"/>
        <v>0</v>
      </c>
      <c r="AJ282">
        <f t="shared" si="190"/>
        <v>0</v>
      </c>
      <c r="AK282">
        <f t="shared" si="191"/>
        <v>0</v>
      </c>
    </row>
    <row r="283" spans="1:37" ht="18" customHeight="1">
      <c r="A283" s="7" t="s">
        <v>348</v>
      </c>
      <c r="B283" s="7" t="s">
        <v>349</v>
      </c>
      <c r="C283" s="8" t="s">
        <v>18</v>
      </c>
      <c r="D283" s="6">
        <v>13</v>
      </c>
      <c r="E283" s="6"/>
      <c r="F283" s="6"/>
      <c r="G283" s="6"/>
      <c r="H283" s="6"/>
      <c r="I283" s="6"/>
      <c r="J283" s="6"/>
      <c r="K283" s="6">
        <f t="shared" si="170"/>
        <v>0</v>
      </c>
      <c r="L283" s="6">
        <f t="shared" si="171"/>
        <v>0</v>
      </c>
      <c r="M283" s="9" t="s">
        <v>279</v>
      </c>
      <c r="O283" t="str">
        <f>""</f>
        <v/>
      </c>
      <c r="P283" s="1" t="s">
        <v>79</v>
      </c>
      <c r="Q283">
        <v>1</v>
      </c>
      <c r="R283">
        <f t="shared" si="172"/>
        <v>0</v>
      </c>
      <c r="S283">
        <f t="shared" si="173"/>
        <v>0</v>
      </c>
      <c r="T283">
        <f t="shared" si="174"/>
        <v>0</v>
      </c>
      <c r="U283">
        <f t="shared" si="175"/>
        <v>0</v>
      </c>
      <c r="V283">
        <f t="shared" si="176"/>
        <v>0</v>
      </c>
      <c r="W283">
        <f t="shared" si="177"/>
        <v>0</v>
      </c>
      <c r="X283">
        <f t="shared" si="178"/>
        <v>0</v>
      </c>
      <c r="Y283">
        <f t="shared" si="179"/>
        <v>0</v>
      </c>
      <c r="Z283">
        <f t="shared" si="180"/>
        <v>0</v>
      </c>
      <c r="AA283">
        <f t="shared" si="181"/>
        <v>0</v>
      </c>
      <c r="AB283">
        <f t="shared" si="182"/>
        <v>0</v>
      </c>
      <c r="AC283">
        <f t="shared" si="183"/>
        <v>0</v>
      </c>
      <c r="AD283">
        <f t="shared" si="184"/>
        <v>0</v>
      </c>
      <c r="AE283">
        <f t="shared" si="185"/>
        <v>0</v>
      </c>
      <c r="AF283">
        <f t="shared" si="186"/>
        <v>0</v>
      </c>
      <c r="AG283">
        <f t="shared" si="187"/>
        <v>0</v>
      </c>
      <c r="AH283">
        <f t="shared" si="188"/>
        <v>0</v>
      </c>
      <c r="AI283">
        <f t="shared" si="189"/>
        <v>0</v>
      </c>
      <c r="AJ283">
        <f t="shared" si="190"/>
        <v>0</v>
      </c>
      <c r="AK283">
        <f t="shared" si="191"/>
        <v>0</v>
      </c>
    </row>
    <row r="284" spans="1:37" ht="18" customHeight="1">
      <c r="A284" s="7" t="s">
        <v>350</v>
      </c>
      <c r="B284" s="7" t="s">
        <v>351</v>
      </c>
      <c r="C284" s="8" t="s">
        <v>18</v>
      </c>
      <c r="D284" s="6">
        <v>8</v>
      </c>
      <c r="E284" s="6"/>
      <c r="F284" s="6"/>
      <c r="G284" s="6"/>
      <c r="H284" s="6"/>
      <c r="I284" s="6"/>
      <c r="J284" s="6"/>
      <c r="K284" s="6">
        <f t="shared" si="170"/>
        <v>0</v>
      </c>
      <c r="L284" s="6">
        <f t="shared" si="171"/>
        <v>0</v>
      </c>
      <c r="M284" s="9" t="s">
        <v>279</v>
      </c>
      <c r="O284" t="str">
        <f>""</f>
        <v/>
      </c>
      <c r="P284" s="1" t="s">
        <v>79</v>
      </c>
      <c r="Q284">
        <v>1</v>
      </c>
      <c r="R284">
        <f t="shared" si="172"/>
        <v>0</v>
      </c>
      <c r="S284">
        <f t="shared" si="173"/>
        <v>0</v>
      </c>
      <c r="T284">
        <f t="shared" si="174"/>
        <v>0</v>
      </c>
      <c r="U284">
        <f t="shared" si="175"/>
        <v>0</v>
      </c>
      <c r="V284">
        <f t="shared" si="176"/>
        <v>0</v>
      </c>
      <c r="W284">
        <f t="shared" si="177"/>
        <v>0</v>
      </c>
      <c r="X284">
        <f t="shared" si="178"/>
        <v>0</v>
      </c>
      <c r="Y284">
        <f t="shared" si="179"/>
        <v>0</v>
      </c>
      <c r="Z284">
        <f t="shared" si="180"/>
        <v>0</v>
      </c>
      <c r="AA284">
        <f t="shared" si="181"/>
        <v>0</v>
      </c>
      <c r="AB284">
        <f t="shared" si="182"/>
        <v>0</v>
      </c>
      <c r="AC284">
        <f t="shared" si="183"/>
        <v>0</v>
      </c>
      <c r="AD284">
        <f t="shared" si="184"/>
        <v>0</v>
      </c>
      <c r="AE284">
        <f t="shared" si="185"/>
        <v>0</v>
      </c>
      <c r="AF284">
        <f t="shared" si="186"/>
        <v>0</v>
      </c>
      <c r="AG284">
        <f t="shared" si="187"/>
        <v>0</v>
      </c>
      <c r="AH284">
        <f t="shared" si="188"/>
        <v>0</v>
      </c>
      <c r="AI284">
        <f t="shared" si="189"/>
        <v>0</v>
      </c>
      <c r="AJ284">
        <f t="shared" si="190"/>
        <v>0</v>
      </c>
      <c r="AK284">
        <f t="shared" si="191"/>
        <v>0</v>
      </c>
    </row>
    <row r="285" spans="1:37" ht="18" customHeight="1">
      <c r="A285" s="7" t="s">
        <v>352</v>
      </c>
      <c r="B285" s="7" t="s">
        <v>351</v>
      </c>
      <c r="C285" s="8" t="s">
        <v>18</v>
      </c>
      <c r="D285" s="6">
        <v>1</v>
      </c>
      <c r="E285" s="6"/>
      <c r="F285" s="6"/>
      <c r="G285" s="6"/>
      <c r="H285" s="6"/>
      <c r="I285" s="6"/>
      <c r="J285" s="6"/>
      <c r="K285" s="6">
        <f t="shared" si="170"/>
        <v>0</v>
      </c>
      <c r="L285" s="6">
        <f t="shared" si="171"/>
        <v>0</v>
      </c>
      <c r="M285" s="9" t="s">
        <v>279</v>
      </c>
      <c r="O285" t="str">
        <f>""</f>
        <v/>
      </c>
      <c r="P285" s="1" t="s">
        <v>79</v>
      </c>
      <c r="Q285">
        <v>1</v>
      </c>
      <c r="R285">
        <f t="shared" si="172"/>
        <v>0</v>
      </c>
      <c r="S285">
        <f t="shared" si="173"/>
        <v>0</v>
      </c>
      <c r="T285">
        <f t="shared" si="174"/>
        <v>0</v>
      </c>
      <c r="U285">
        <f t="shared" si="175"/>
        <v>0</v>
      </c>
      <c r="V285">
        <f t="shared" si="176"/>
        <v>0</v>
      </c>
      <c r="W285">
        <f t="shared" si="177"/>
        <v>0</v>
      </c>
      <c r="X285">
        <f t="shared" si="178"/>
        <v>0</v>
      </c>
      <c r="Y285">
        <f t="shared" si="179"/>
        <v>0</v>
      </c>
      <c r="Z285">
        <f t="shared" si="180"/>
        <v>0</v>
      </c>
      <c r="AA285">
        <f t="shared" si="181"/>
        <v>0</v>
      </c>
      <c r="AB285">
        <f t="shared" si="182"/>
        <v>0</v>
      </c>
      <c r="AC285">
        <f t="shared" si="183"/>
        <v>0</v>
      </c>
      <c r="AD285">
        <f t="shared" si="184"/>
        <v>0</v>
      </c>
      <c r="AE285">
        <f t="shared" si="185"/>
        <v>0</v>
      </c>
      <c r="AF285">
        <f t="shared" si="186"/>
        <v>0</v>
      </c>
      <c r="AG285">
        <f t="shared" si="187"/>
        <v>0</v>
      </c>
      <c r="AH285">
        <f t="shared" si="188"/>
        <v>0</v>
      </c>
      <c r="AI285">
        <f t="shared" si="189"/>
        <v>0</v>
      </c>
      <c r="AJ285">
        <f t="shared" si="190"/>
        <v>0</v>
      </c>
      <c r="AK285">
        <f t="shared" si="191"/>
        <v>0</v>
      </c>
    </row>
    <row r="286" spans="1:37" ht="18" customHeight="1">
      <c r="A286" s="7" t="s">
        <v>352</v>
      </c>
      <c r="B286" s="7" t="s">
        <v>353</v>
      </c>
      <c r="C286" s="8" t="s">
        <v>18</v>
      </c>
      <c r="D286" s="6">
        <v>4</v>
      </c>
      <c r="E286" s="6"/>
      <c r="F286" s="6"/>
      <c r="G286" s="6"/>
      <c r="H286" s="6"/>
      <c r="I286" s="6"/>
      <c r="J286" s="6"/>
      <c r="K286" s="6">
        <f t="shared" si="170"/>
        <v>0</v>
      </c>
      <c r="L286" s="6">
        <f t="shared" si="171"/>
        <v>0</v>
      </c>
      <c r="M286" s="9" t="s">
        <v>279</v>
      </c>
      <c r="O286" t="str">
        <f>""</f>
        <v/>
      </c>
      <c r="P286" s="1" t="s">
        <v>79</v>
      </c>
      <c r="Q286">
        <v>1</v>
      </c>
      <c r="R286">
        <f t="shared" si="172"/>
        <v>0</v>
      </c>
      <c r="S286">
        <f t="shared" si="173"/>
        <v>0</v>
      </c>
      <c r="T286">
        <f t="shared" si="174"/>
        <v>0</v>
      </c>
      <c r="U286">
        <f t="shared" si="175"/>
        <v>0</v>
      </c>
      <c r="V286">
        <f t="shared" si="176"/>
        <v>0</v>
      </c>
      <c r="W286">
        <f t="shared" si="177"/>
        <v>0</v>
      </c>
      <c r="X286">
        <f t="shared" si="178"/>
        <v>0</v>
      </c>
      <c r="Y286">
        <f t="shared" si="179"/>
        <v>0</v>
      </c>
      <c r="Z286">
        <f t="shared" si="180"/>
        <v>0</v>
      </c>
      <c r="AA286">
        <f t="shared" si="181"/>
        <v>0</v>
      </c>
      <c r="AB286">
        <f t="shared" si="182"/>
        <v>0</v>
      </c>
      <c r="AC286">
        <f t="shared" si="183"/>
        <v>0</v>
      </c>
      <c r="AD286">
        <f t="shared" si="184"/>
        <v>0</v>
      </c>
      <c r="AE286">
        <f t="shared" si="185"/>
        <v>0</v>
      </c>
      <c r="AF286">
        <f t="shared" si="186"/>
        <v>0</v>
      </c>
      <c r="AG286">
        <f t="shared" si="187"/>
        <v>0</v>
      </c>
      <c r="AH286">
        <f t="shared" si="188"/>
        <v>0</v>
      </c>
      <c r="AI286">
        <f t="shared" si="189"/>
        <v>0</v>
      </c>
      <c r="AJ286">
        <f t="shared" si="190"/>
        <v>0</v>
      </c>
      <c r="AK286">
        <f t="shared" si="191"/>
        <v>0</v>
      </c>
    </row>
    <row r="287" spans="1:37" ht="18" customHeight="1">
      <c r="A287" s="7" t="s">
        <v>354</v>
      </c>
      <c r="B287" s="7" t="s">
        <v>355</v>
      </c>
      <c r="C287" s="8" t="s">
        <v>18</v>
      </c>
      <c r="D287" s="6">
        <v>1</v>
      </c>
      <c r="E287" s="6"/>
      <c r="F287" s="6"/>
      <c r="G287" s="6"/>
      <c r="H287" s="6"/>
      <c r="I287" s="6"/>
      <c r="J287" s="6"/>
      <c r="K287" s="6">
        <f t="shared" si="170"/>
        <v>0</v>
      </c>
      <c r="L287" s="6">
        <f t="shared" si="171"/>
        <v>0</v>
      </c>
      <c r="M287" s="9" t="s">
        <v>279</v>
      </c>
      <c r="O287" t="str">
        <f>""</f>
        <v/>
      </c>
      <c r="P287" s="1" t="s">
        <v>79</v>
      </c>
      <c r="Q287">
        <v>1</v>
      </c>
      <c r="R287">
        <f t="shared" si="172"/>
        <v>0</v>
      </c>
      <c r="S287">
        <f t="shared" si="173"/>
        <v>0</v>
      </c>
      <c r="T287">
        <f t="shared" si="174"/>
        <v>0</v>
      </c>
      <c r="U287">
        <f t="shared" si="175"/>
        <v>0</v>
      </c>
      <c r="V287">
        <f t="shared" si="176"/>
        <v>0</v>
      </c>
      <c r="W287">
        <f t="shared" si="177"/>
        <v>0</v>
      </c>
      <c r="X287">
        <f t="shared" si="178"/>
        <v>0</v>
      </c>
      <c r="Y287">
        <f t="shared" si="179"/>
        <v>0</v>
      </c>
      <c r="Z287">
        <f t="shared" si="180"/>
        <v>0</v>
      </c>
      <c r="AA287">
        <f t="shared" si="181"/>
        <v>0</v>
      </c>
      <c r="AB287">
        <f t="shared" si="182"/>
        <v>0</v>
      </c>
      <c r="AC287">
        <f t="shared" si="183"/>
        <v>0</v>
      </c>
      <c r="AD287">
        <f t="shared" si="184"/>
        <v>0</v>
      </c>
      <c r="AE287">
        <f t="shared" si="185"/>
        <v>0</v>
      </c>
      <c r="AF287">
        <f t="shared" si="186"/>
        <v>0</v>
      </c>
      <c r="AG287">
        <f t="shared" si="187"/>
        <v>0</v>
      </c>
      <c r="AH287">
        <f t="shared" si="188"/>
        <v>0</v>
      </c>
      <c r="AI287">
        <f t="shared" si="189"/>
        <v>0</v>
      </c>
      <c r="AJ287">
        <f t="shared" si="190"/>
        <v>0</v>
      </c>
      <c r="AK287">
        <f t="shared" si="191"/>
        <v>0</v>
      </c>
    </row>
    <row r="288" spans="1:37" ht="18" customHeight="1">
      <c r="A288" s="7" t="s">
        <v>356</v>
      </c>
      <c r="B288" s="7" t="s">
        <v>357</v>
      </c>
      <c r="C288" s="8" t="s">
        <v>18</v>
      </c>
      <c r="D288" s="6">
        <v>2</v>
      </c>
      <c r="E288" s="6"/>
      <c r="F288" s="6"/>
      <c r="G288" s="6"/>
      <c r="H288" s="6"/>
      <c r="I288" s="6"/>
      <c r="J288" s="6"/>
      <c r="K288" s="6">
        <f t="shared" si="170"/>
        <v>0</v>
      </c>
      <c r="L288" s="6">
        <f t="shared" si="171"/>
        <v>0</v>
      </c>
      <c r="M288" s="9" t="s">
        <v>279</v>
      </c>
      <c r="O288" t="str">
        <f>""</f>
        <v/>
      </c>
      <c r="P288" s="1" t="s">
        <v>79</v>
      </c>
      <c r="Q288">
        <v>1</v>
      </c>
      <c r="R288">
        <f t="shared" si="172"/>
        <v>0</v>
      </c>
      <c r="S288">
        <f t="shared" si="173"/>
        <v>0</v>
      </c>
      <c r="T288">
        <f t="shared" si="174"/>
        <v>0</v>
      </c>
      <c r="U288">
        <f t="shared" si="175"/>
        <v>0</v>
      </c>
      <c r="V288">
        <f t="shared" si="176"/>
        <v>0</v>
      </c>
      <c r="W288">
        <f t="shared" si="177"/>
        <v>0</v>
      </c>
      <c r="X288">
        <f t="shared" si="178"/>
        <v>0</v>
      </c>
      <c r="Y288">
        <f t="shared" si="179"/>
        <v>0</v>
      </c>
      <c r="Z288">
        <f t="shared" si="180"/>
        <v>0</v>
      </c>
      <c r="AA288">
        <f t="shared" si="181"/>
        <v>0</v>
      </c>
      <c r="AB288">
        <f t="shared" si="182"/>
        <v>0</v>
      </c>
      <c r="AC288">
        <f t="shared" si="183"/>
        <v>0</v>
      </c>
      <c r="AD288">
        <f t="shared" si="184"/>
        <v>0</v>
      </c>
      <c r="AE288">
        <f t="shared" si="185"/>
        <v>0</v>
      </c>
      <c r="AF288">
        <f t="shared" si="186"/>
        <v>0</v>
      </c>
      <c r="AG288">
        <f t="shared" si="187"/>
        <v>0</v>
      </c>
      <c r="AH288">
        <f t="shared" si="188"/>
        <v>0</v>
      </c>
      <c r="AI288">
        <f t="shared" si="189"/>
        <v>0</v>
      </c>
      <c r="AJ288">
        <f t="shared" si="190"/>
        <v>0</v>
      </c>
      <c r="AK288">
        <f t="shared" si="191"/>
        <v>0</v>
      </c>
    </row>
    <row r="289" spans="1:37" ht="18" customHeight="1">
      <c r="A289" s="7" t="s">
        <v>358</v>
      </c>
      <c r="B289" s="7" t="s">
        <v>359</v>
      </c>
      <c r="C289" s="8" t="s">
        <v>18</v>
      </c>
      <c r="D289" s="6">
        <v>1</v>
      </c>
      <c r="E289" s="6"/>
      <c r="F289" s="6"/>
      <c r="G289" s="6"/>
      <c r="H289" s="6"/>
      <c r="I289" s="6"/>
      <c r="J289" s="6"/>
      <c r="K289" s="6">
        <f t="shared" si="170"/>
        <v>0</v>
      </c>
      <c r="L289" s="6">
        <f t="shared" si="171"/>
        <v>0</v>
      </c>
      <c r="M289" s="9" t="s">
        <v>279</v>
      </c>
      <c r="O289" t="str">
        <f>""</f>
        <v/>
      </c>
      <c r="P289" s="1" t="s">
        <v>79</v>
      </c>
      <c r="Q289">
        <v>1</v>
      </c>
      <c r="R289">
        <f t="shared" si="172"/>
        <v>0</v>
      </c>
      <c r="S289">
        <f t="shared" si="173"/>
        <v>0</v>
      </c>
      <c r="T289">
        <f t="shared" si="174"/>
        <v>0</v>
      </c>
      <c r="U289">
        <f t="shared" si="175"/>
        <v>0</v>
      </c>
      <c r="V289">
        <f t="shared" si="176"/>
        <v>0</v>
      </c>
      <c r="W289">
        <f t="shared" si="177"/>
        <v>0</v>
      </c>
      <c r="X289">
        <f t="shared" si="178"/>
        <v>0</v>
      </c>
      <c r="Y289">
        <f t="shared" si="179"/>
        <v>0</v>
      </c>
      <c r="Z289">
        <f t="shared" si="180"/>
        <v>0</v>
      </c>
      <c r="AA289">
        <f t="shared" si="181"/>
        <v>0</v>
      </c>
      <c r="AB289">
        <f t="shared" si="182"/>
        <v>0</v>
      </c>
      <c r="AC289">
        <f t="shared" si="183"/>
        <v>0</v>
      </c>
      <c r="AD289">
        <f t="shared" si="184"/>
        <v>0</v>
      </c>
      <c r="AE289">
        <f t="shared" si="185"/>
        <v>0</v>
      </c>
      <c r="AF289">
        <f t="shared" si="186"/>
        <v>0</v>
      </c>
      <c r="AG289">
        <f t="shared" si="187"/>
        <v>0</v>
      </c>
      <c r="AH289">
        <f t="shared" si="188"/>
        <v>0</v>
      </c>
      <c r="AI289">
        <f t="shared" si="189"/>
        <v>0</v>
      </c>
      <c r="AJ289">
        <f t="shared" si="190"/>
        <v>0</v>
      </c>
      <c r="AK289">
        <f t="shared" si="191"/>
        <v>0</v>
      </c>
    </row>
    <row r="290" spans="1:37" ht="18" customHeight="1">
      <c r="A290" s="7" t="s">
        <v>360</v>
      </c>
      <c r="B290" s="7" t="s">
        <v>361</v>
      </c>
      <c r="C290" s="8" t="s">
        <v>18</v>
      </c>
      <c r="D290" s="6">
        <v>1</v>
      </c>
      <c r="E290" s="6"/>
      <c r="F290" s="6"/>
      <c r="G290" s="6"/>
      <c r="H290" s="6"/>
      <c r="I290" s="6"/>
      <c r="J290" s="6"/>
      <c r="K290" s="6">
        <f t="shared" si="170"/>
        <v>0</v>
      </c>
      <c r="L290" s="6">
        <f t="shared" si="171"/>
        <v>0</v>
      </c>
      <c r="M290" s="9" t="s">
        <v>279</v>
      </c>
      <c r="O290" t="str">
        <f>""</f>
        <v/>
      </c>
      <c r="P290" s="1" t="s">
        <v>79</v>
      </c>
      <c r="Q290">
        <v>1</v>
      </c>
      <c r="R290">
        <f t="shared" si="172"/>
        <v>0</v>
      </c>
      <c r="S290">
        <f t="shared" si="173"/>
        <v>0</v>
      </c>
      <c r="T290">
        <f t="shared" si="174"/>
        <v>0</v>
      </c>
      <c r="U290">
        <f t="shared" si="175"/>
        <v>0</v>
      </c>
      <c r="V290">
        <f t="shared" si="176"/>
        <v>0</v>
      </c>
      <c r="W290">
        <f t="shared" si="177"/>
        <v>0</v>
      </c>
      <c r="X290">
        <f t="shared" si="178"/>
        <v>0</v>
      </c>
      <c r="Y290">
        <f t="shared" si="179"/>
        <v>0</v>
      </c>
      <c r="Z290">
        <f t="shared" si="180"/>
        <v>0</v>
      </c>
      <c r="AA290">
        <f t="shared" si="181"/>
        <v>0</v>
      </c>
      <c r="AB290">
        <f t="shared" si="182"/>
        <v>0</v>
      </c>
      <c r="AC290">
        <f t="shared" si="183"/>
        <v>0</v>
      </c>
      <c r="AD290">
        <f t="shared" si="184"/>
        <v>0</v>
      </c>
      <c r="AE290">
        <f t="shared" si="185"/>
        <v>0</v>
      </c>
      <c r="AF290">
        <f t="shared" si="186"/>
        <v>0</v>
      </c>
      <c r="AG290">
        <f t="shared" si="187"/>
        <v>0</v>
      </c>
      <c r="AH290">
        <f t="shared" si="188"/>
        <v>0</v>
      </c>
      <c r="AI290">
        <f t="shared" si="189"/>
        <v>0</v>
      </c>
      <c r="AJ290">
        <f t="shared" si="190"/>
        <v>0</v>
      </c>
      <c r="AK290">
        <f t="shared" si="191"/>
        <v>0</v>
      </c>
    </row>
    <row r="291" spans="1:37" ht="18" customHeight="1">
      <c r="A291" s="7" t="s">
        <v>336</v>
      </c>
      <c r="B291" s="7" t="s">
        <v>362</v>
      </c>
      <c r="C291" s="8" t="s">
        <v>18</v>
      </c>
      <c r="D291" s="6">
        <v>1</v>
      </c>
      <c r="E291" s="6"/>
      <c r="F291" s="6"/>
      <c r="G291" s="6"/>
      <c r="H291" s="6"/>
      <c r="I291" s="6"/>
      <c r="J291" s="6"/>
      <c r="K291" s="6">
        <f t="shared" si="170"/>
        <v>0</v>
      </c>
      <c r="L291" s="6">
        <f t="shared" si="171"/>
        <v>0</v>
      </c>
      <c r="M291" s="9" t="s">
        <v>279</v>
      </c>
      <c r="O291" t="str">
        <f>""</f>
        <v/>
      </c>
      <c r="P291" s="1" t="s">
        <v>79</v>
      </c>
      <c r="Q291">
        <v>1</v>
      </c>
      <c r="R291">
        <f t="shared" si="172"/>
        <v>0</v>
      </c>
      <c r="S291">
        <f t="shared" si="173"/>
        <v>0</v>
      </c>
      <c r="T291">
        <f t="shared" si="174"/>
        <v>0</v>
      </c>
      <c r="U291">
        <f t="shared" si="175"/>
        <v>0</v>
      </c>
      <c r="V291">
        <f t="shared" si="176"/>
        <v>0</v>
      </c>
      <c r="W291">
        <f t="shared" si="177"/>
        <v>0</v>
      </c>
      <c r="X291">
        <f t="shared" si="178"/>
        <v>0</v>
      </c>
      <c r="Y291">
        <f t="shared" si="179"/>
        <v>0</v>
      </c>
      <c r="Z291">
        <f t="shared" si="180"/>
        <v>0</v>
      </c>
      <c r="AA291">
        <f t="shared" si="181"/>
        <v>0</v>
      </c>
      <c r="AB291">
        <f t="shared" si="182"/>
        <v>0</v>
      </c>
      <c r="AC291">
        <f t="shared" si="183"/>
        <v>0</v>
      </c>
      <c r="AD291">
        <f t="shared" si="184"/>
        <v>0</v>
      </c>
      <c r="AE291">
        <f t="shared" si="185"/>
        <v>0</v>
      </c>
      <c r="AF291">
        <f t="shared" si="186"/>
        <v>0</v>
      </c>
      <c r="AG291">
        <f t="shared" si="187"/>
        <v>0</v>
      </c>
      <c r="AH291">
        <f t="shared" si="188"/>
        <v>0</v>
      </c>
      <c r="AI291">
        <f t="shared" si="189"/>
        <v>0</v>
      </c>
      <c r="AJ291">
        <f t="shared" si="190"/>
        <v>0</v>
      </c>
      <c r="AK291">
        <f t="shared" si="191"/>
        <v>0</v>
      </c>
    </row>
    <row r="292" spans="1:37" ht="18" customHeight="1">
      <c r="A292" s="7" t="s">
        <v>363</v>
      </c>
      <c r="B292" s="7" t="s">
        <v>364</v>
      </c>
      <c r="C292" s="8" t="s">
        <v>18</v>
      </c>
      <c r="D292" s="6">
        <v>1</v>
      </c>
      <c r="E292" s="6"/>
      <c r="F292" s="6"/>
      <c r="G292" s="6"/>
      <c r="H292" s="6"/>
      <c r="I292" s="6"/>
      <c r="J292" s="6"/>
      <c r="K292" s="6">
        <f t="shared" si="170"/>
        <v>0</v>
      </c>
      <c r="L292" s="6">
        <f t="shared" si="171"/>
        <v>0</v>
      </c>
      <c r="M292" s="9" t="s">
        <v>279</v>
      </c>
      <c r="O292" t="str">
        <f>""</f>
        <v/>
      </c>
      <c r="P292" s="1" t="s">
        <v>79</v>
      </c>
      <c r="Q292">
        <v>1</v>
      </c>
      <c r="R292">
        <f t="shared" si="172"/>
        <v>0</v>
      </c>
      <c r="S292">
        <f t="shared" si="173"/>
        <v>0</v>
      </c>
      <c r="T292">
        <f t="shared" si="174"/>
        <v>0</v>
      </c>
      <c r="U292">
        <f t="shared" si="175"/>
        <v>0</v>
      </c>
      <c r="V292">
        <f t="shared" si="176"/>
        <v>0</v>
      </c>
      <c r="W292">
        <f t="shared" si="177"/>
        <v>0</v>
      </c>
      <c r="X292">
        <f t="shared" si="178"/>
        <v>0</v>
      </c>
      <c r="Y292">
        <f t="shared" si="179"/>
        <v>0</v>
      </c>
      <c r="Z292">
        <f t="shared" si="180"/>
        <v>0</v>
      </c>
      <c r="AA292">
        <f t="shared" si="181"/>
        <v>0</v>
      </c>
      <c r="AB292">
        <f t="shared" si="182"/>
        <v>0</v>
      </c>
      <c r="AC292">
        <f t="shared" si="183"/>
        <v>0</v>
      </c>
      <c r="AD292">
        <f t="shared" si="184"/>
        <v>0</v>
      </c>
      <c r="AE292">
        <f t="shared" si="185"/>
        <v>0</v>
      </c>
      <c r="AF292">
        <f t="shared" si="186"/>
        <v>0</v>
      </c>
      <c r="AG292">
        <f t="shared" si="187"/>
        <v>0</v>
      </c>
      <c r="AH292">
        <f t="shared" si="188"/>
        <v>0</v>
      </c>
      <c r="AI292">
        <f t="shared" si="189"/>
        <v>0</v>
      </c>
      <c r="AJ292">
        <f t="shared" si="190"/>
        <v>0</v>
      </c>
      <c r="AK292">
        <f t="shared" si="191"/>
        <v>0</v>
      </c>
    </row>
    <row r="293" spans="1:37" ht="18" customHeight="1">
      <c r="A293" s="7" t="s">
        <v>365</v>
      </c>
      <c r="B293" s="7" t="s">
        <v>366</v>
      </c>
      <c r="C293" s="8" t="s">
        <v>18</v>
      </c>
      <c r="D293" s="6">
        <v>1</v>
      </c>
      <c r="E293" s="6"/>
      <c r="F293" s="6"/>
      <c r="G293" s="6"/>
      <c r="H293" s="6"/>
      <c r="I293" s="6"/>
      <c r="J293" s="6"/>
      <c r="K293" s="6">
        <f t="shared" si="170"/>
        <v>0</v>
      </c>
      <c r="L293" s="6">
        <f t="shared" si="171"/>
        <v>0</v>
      </c>
      <c r="M293" s="9" t="s">
        <v>279</v>
      </c>
      <c r="O293" t="str">
        <f>""</f>
        <v/>
      </c>
      <c r="P293" s="1" t="s">
        <v>79</v>
      </c>
      <c r="Q293">
        <v>1</v>
      </c>
      <c r="R293">
        <f t="shared" si="172"/>
        <v>0</v>
      </c>
      <c r="S293">
        <f t="shared" si="173"/>
        <v>0</v>
      </c>
      <c r="T293">
        <f t="shared" si="174"/>
        <v>0</v>
      </c>
      <c r="U293">
        <f t="shared" si="175"/>
        <v>0</v>
      </c>
      <c r="V293">
        <f t="shared" si="176"/>
        <v>0</v>
      </c>
      <c r="W293">
        <f t="shared" si="177"/>
        <v>0</v>
      </c>
      <c r="X293">
        <f t="shared" si="178"/>
        <v>0</v>
      </c>
      <c r="Y293">
        <f t="shared" si="179"/>
        <v>0</v>
      </c>
      <c r="Z293">
        <f t="shared" si="180"/>
        <v>0</v>
      </c>
      <c r="AA293">
        <f t="shared" si="181"/>
        <v>0</v>
      </c>
      <c r="AB293">
        <f t="shared" si="182"/>
        <v>0</v>
      </c>
      <c r="AC293">
        <f t="shared" si="183"/>
        <v>0</v>
      </c>
      <c r="AD293">
        <f t="shared" si="184"/>
        <v>0</v>
      </c>
      <c r="AE293">
        <f t="shared" si="185"/>
        <v>0</v>
      </c>
      <c r="AF293">
        <f t="shared" si="186"/>
        <v>0</v>
      </c>
      <c r="AG293">
        <f t="shared" si="187"/>
        <v>0</v>
      </c>
      <c r="AH293">
        <f t="shared" si="188"/>
        <v>0</v>
      </c>
      <c r="AI293">
        <f t="shared" si="189"/>
        <v>0</v>
      </c>
      <c r="AJ293">
        <f t="shared" si="190"/>
        <v>0</v>
      </c>
      <c r="AK293">
        <f t="shared" si="191"/>
        <v>0</v>
      </c>
    </row>
    <row r="294" spans="1:37" ht="18" customHeight="1">
      <c r="A294" s="7" t="s">
        <v>367</v>
      </c>
      <c r="B294" s="7" t="s">
        <v>368</v>
      </c>
      <c r="C294" s="8" t="s">
        <v>18</v>
      </c>
      <c r="D294" s="6">
        <v>1</v>
      </c>
      <c r="E294" s="6"/>
      <c r="F294" s="6"/>
      <c r="G294" s="6"/>
      <c r="H294" s="6"/>
      <c r="I294" s="6"/>
      <c r="J294" s="6"/>
      <c r="K294" s="6">
        <f t="shared" si="170"/>
        <v>0</v>
      </c>
      <c r="L294" s="6">
        <f t="shared" si="171"/>
        <v>0</v>
      </c>
      <c r="M294" s="9" t="s">
        <v>279</v>
      </c>
      <c r="O294" t="str">
        <f>""</f>
        <v/>
      </c>
      <c r="P294" s="1" t="s">
        <v>79</v>
      </c>
      <c r="Q294">
        <v>1</v>
      </c>
      <c r="R294">
        <f t="shared" si="172"/>
        <v>0</v>
      </c>
      <c r="S294">
        <f t="shared" si="173"/>
        <v>0</v>
      </c>
      <c r="T294">
        <f t="shared" si="174"/>
        <v>0</v>
      </c>
      <c r="U294">
        <f t="shared" si="175"/>
        <v>0</v>
      </c>
      <c r="V294">
        <f t="shared" si="176"/>
        <v>0</v>
      </c>
      <c r="W294">
        <f t="shared" si="177"/>
        <v>0</v>
      </c>
      <c r="X294">
        <f t="shared" si="178"/>
        <v>0</v>
      </c>
      <c r="Y294">
        <f t="shared" si="179"/>
        <v>0</v>
      </c>
      <c r="Z294">
        <f t="shared" si="180"/>
        <v>0</v>
      </c>
      <c r="AA294">
        <f t="shared" si="181"/>
        <v>0</v>
      </c>
      <c r="AB294">
        <f t="shared" si="182"/>
        <v>0</v>
      </c>
      <c r="AC294">
        <f t="shared" si="183"/>
        <v>0</v>
      </c>
      <c r="AD294">
        <f t="shared" si="184"/>
        <v>0</v>
      </c>
      <c r="AE294">
        <f t="shared" si="185"/>
        <v>0</v>
      </c>
      <c r="AF294">
        <f t="shared" si="186"/>
        <v>0</v>
      </c>
      <c r="AG294">
        <f t="shared" si="187"/>
        <v>0</v>
      </c>
      <c r="AH294">
        <f t="shared" si="188"/>
        <v>0</v>
      </c>
      <c r="AI294">
        <f t="shared" si="189"/>
        <v>0</v>
      </c>
      <c r="AJ294">
        <f t="shared" si="190"/>
        <v>0</v>
      </c>
      <c r="AK294">
        <f t="shared" si="191"/>
        <v>0</v>
      </c>
    </row>
    <row r="295" spans="1:37" ht="18" customHeight="1">
      <c r="A295" s="7" t="s">
        <v>367</v>
      </c>
      <c r="B295" s="7" t="s">
        <v>369</v>
      </c>
      <c r="C295" s="8" t="s">
        <v>18</v>
      </c>
      <c r="D295" s="6">
        <v>1</v>
      </c>
      <c r="E295" s="6"/>
      <c r="F295" s="6"/>
      <c r="G295" s="6"/>
      <c r="H295" s="6"/>
      <c r="I295" s="6"/>
      <c r="J295" s="6"/>
      <c r="K295" s="6">
        <f t="shared" si="170"/>
        <v>0</v>
      </c>
      <c r="L295" s="6">
        <f t="shared" si="171"/>
        <v>0</v>
      </c>
      <c r="M295" s="9" t="s">
        <v>279</v>
      </c>
      <c r="O295" t="str">
        <f>""</f>
        <v/>
      </c>
      <c r="P295" s="1" t="s">
        <v>79</v>
      </c>
      <c r="Q295">
        <v>1</v>
      </c>
      <c r="R295">
        <f t="shared" si="172"/>
        <v>0</v>
      </c>
      <c r="S295">
        <f t="shared" si="173"/>
        <v>0</v>
      </c>
      <c r="T295">
        <f t="shared" si="174"/>
        <v>0</v>
      </c>
      <c r="U295">
        <f t="shared" si="175"/>
        <v>0</v>
      </c>
      <c r="V295">
        <f t="shared" si="176"/>
        <v>0</v>
      </c>
      <c r="W295">
        <f t="shared" si="177"/>
        <v>0</v>
      </c>
      <c r="X295">
        <f t="shared" si="178"/>
        <v>0</v>
      </c>
      <c r="Y295">
        <f t="shared" si="179"/>
        <v>0</v>
      </c>
      <c r="Z295">
        <f t="shared" si="180"/>
        <v>0</v>
      </c>
      <c r="AA295">
        <f t="shared" si="181"/>
        <v>0</v>
      </c>
      <c r="AB295">
        <f t="shared" si="182"/>
        <v>0</v>
      </c>
      <c r="AC295">
        <f t="shared" si="183"/>
        <v>0</v>
      </c>
      <c r="AD295">
        <f t="shared" si="184"/>
        <v>0</v>
      </c>
      <c r="AE295">
        <f t="shared" si="185"/>
        <v>0</v>
      </c>
      <c r="AF295">
        <f t="shared" si="186"/>
        <v>0</v>
      </c>
      <c r="AG295">
        <f t="shared" si="187"/>
        <v>0</v>
      </c>
      <c r="AH295">
        <f t="shared" si="188"/>
        <v>0</v>
      </c>
      <c r="AI295">
        <f t="shared" si="189"/>
        <v>0</v>
      </c>
      <c r="AJ295">
        <f t="shared" si="190"/>
        <v>0</v>
      </c>
      <c r="AK295">
        <f t="shared" si="191"/>
        <v>0</v>
      </c>
    </row>
    <row r="296" spans="1:37" ht="18" customHeight="1">
      <c r="A296" s="7" t="s">
        <v>370</v>
      </c>
      <c r="B296" s="7" t="s">
        <v>371</v>
      </c>
      <c r="C296" s="8" t="s">
        <v>18</v>
      </c>
      <c r="D296" s="6">
        <v>1</v>
      </c>
      <c r="E296" s="6"/>
      <c r="F296" s="6"/>
      <c r="G296" s="6"/>
      <c r="H296" s="6"/>
      <c r="I296" s="6"/>
      <c r="J296" s="6"/>
      <c r="K296" s="6">
        <f t="shared" si="170"/>
        <v>0</v>
      </c>
      <c r="L296" s="6">
        <f t="shared" si="171"/>
        <v>0</v>
      </c>
      <c r="M296" s="9" t="s">
        <v>279</v>
      </c>
      <c r="O296" t="str">
        <f>""</f>
        <v/>
      </c>
      <c r="P296" s="1" t="s">
        <v>79</v>
      </c>
      <c r="Q296">
        <v>1</v>
      </c>
      <c r="R296">
        <f t="shared" si="172"/>
        <v>0</v>
      </c>
      <c r="S296">
        <f t="shared" si="173"/>
        <v>0</v>
      </c>
      <c r="T296">
        <f t="shared" si="174"/>
        <v>0</v>
      </c>
      <c r="U296">
        <f t="shared" si="175"/>
        <v>0</v>
      </c>
      <c r="V296">
        <f t="shared" si="176"/>
        <v>0</v>
      </c>
      <c r="W296">
        <f t="shared" si="177"/>
        <v>0</v>
      </c>
      <c r="X296">
        <f t="shared" si="178"/>
        <v>0</v>
      </c>
      <c r="Y296">
        <f t="shared" si="179"/>
        <v>0</v>
      </c>
      <c r="Z296">
        <f t="shared" si="180"/>
        <v>0</v>
      </c>
      <c r="AA296">
        <f t="shared" si="181"/>
        <v>0</v>
      </c>
      <c r="AB296">
        <f t="shared" si="182"/>
        <v>0</v>
      </c>
      <c r="AC296">
        <f t="shared" si="183"/>
        <v>0</v>
      </c>
      <c r="AD296">
        <f t="shared" si="184"/>
        <v>0</v>
      </c>
      <c r="AE296">
        <f t="shared" si="185"/>
        <v>0</v>
      </c>
      <c r="AF296">
        <f t="shared" si="186"/>
        <v>0</v>
      </c>
      <c r="AG296">
        <f t="shared" si="187"/>
        <v>0</v>
      </c>
      <c r="AH296">
        <f t="shared" si="188"/>
        <v>0</v>
      </c>
      <c r="AI296">
        <f t="shared" si="189"/>
        <v>0</v>
      </c>
      <c r="AJ296">
        <f t="shared" si="190"/>
        <v>0</v>
      </c>
      <c r="AK296">
        <f t="shared" si="191"/>
        <v>0</v>
      </c>
    </row>
    <row r="297" spans="1:37" ht="18" customHeight="1">
      <c r="A297" s="7" t="s">
        <v>372</v>
      </c>
      <c r="B297" s="7" t="s">
        <v>373</v>
      </c>
      <c r="C297" s="8" t="s">
        <v>18</v>
      </c>
      <c r="D297" s="6">
        <v>1</v>
      </c>
      <c r="E297" s="6"/>
      <c r="F297" s="6"/>
      <c r="G297" s="6"/>
      <c r="H297" s="6"/>
      <c r="I297" s="6"/>
      <c r="J297" s="6"/>
      <c r="K297" s="6">
        <f t="shared" si="170"/>
        <v>0</v>
      </c>
      <c r="L297" s="6">
        <f t="shared" si="171"/>
        <v>0</v>
      </c>
      <c r="M297" s="9" t="s">
        <v>279</v>
      </c>
      <c r="O297" t="str">
        <f>""</f>
        <v/>
      </c>
      <c r="P297" s="1" t="s">
        <v>79</v>
      </c>
      <c r="Q297">
        <v>1</v>
      </c>
      <c r="R297">
        <f t="shared" si="172"/>
        <v>0</v>
      </c>
      <c r="S297">
        <f t="shared" si="173"/>
        <v>0</v>
      </c>
      <c r="T297">
        <f t="shared" si="174"/>
        <v>0</v>
      </c>
      <c r="U297">
        <f t="shared" si="175"/>
        <v>0</v>
      </c>
      <c r="V297">
        <f t="shared" si="176"/>
        <v>0</v>
      </c>
      <c r="W297">
        <f t="shared" si="177"/>
        <v>0</v>
      </c>
      <c r="X297">
        <f t="shared" si="178"/>
        <v>0</v>
      </c>
      <c r="Y297">
        <f t="shared" si="179"/>
        <v>0</v>
      </c>
      <c r="Z297">
        <f t="shared" si="180"/>
        <v>0</v>
      </c>
      <c r="AA297">
        <f t="shared" si="181"/>
        <v>0</v>
      </c>
      <c r="AB297">
        <f t="shared" si="182"/>
        <v>0</v>
      </c>
      <c r="AC297">
        <f t="shared" si="183"/>
        <v>0</v>
      </c>
      <c r="AD297">
        <f t="shared" si="184"/>
        <v>0</v>
      </c>
      <c r="AE297">
        <f t="shared" si="185"/>
        <v>0</v>
      </c>
      <c r="AF297">
        <f t="shared" si="186"/>
        <v>0</v>
      </c>
      <c r="AG297">
        <f t="shared" si="187"/>
        <v>0</v>
      </c>
      <c r="AH297">
        <f t="shared" si="188"/>
        <v>0</v>
      </c>
      <c r="AI297">
        <f t="shared" si="189"/>
        <v>0</v>
      </c>
      <c r="AJ297">
        <f t="shared" si="190"/>
        <v>0</v>
      </c>
      <c r="AK297">
        <f t="shared" si="191"/>
        <v>0</v>
      </c>
    </row>
    <row r="298" spans="1:37" ht="18" customHeight="1">
      <c r="A298" s="7" t="s">
        <v>374</v>
      </c>
      <c r="B298" s="7" t="s">
        <v>375</v>
      </c>
      <c r="C298" s="8" t="s">
        <v>18</v>
      </c>
      <c r="D298" s="6">
        <v>1</v>
      </c>
      <c r="E298" s="6"/>
      <c r="F298" s="6"/>
      <c r="G298" s="6"/>
      <c r="H298" s="6"/>
      <c r="I298" s="6"/>
      <c r="J298" s="6"/>
      <c r="K298" s="6">
        <f t="shared" si="170"/>
        <v>0</v>
      </c>
      <c r="L298" s="6">
        <f t="shared" si="171"/>
        <v>0</v>
      </c>
      <c r="M298" s="9" t="s">
        <v>279</v>
      </c>
      <c r="O298" t="str">
        <f>""</f>
        <v/>
      </c>
      <c r="P298" s="1" t="s">
        <v>79</v>
      </c>
      <c r="Q298">
        <v>1</v>
      </c>
      <c r="R298">
        <f t="shared" si="172"/>
        <v>0</v>
      </c>
      <c r="S298">
        <f t="shared" si="173"/>
        <v>0</v>
      </c>
      <c r="T298">
        <f t="shared" si="174"/>
        <v>0</v>
      </c>
      <c r="U298">
        <f t="shared" si="175"/>
        <v>0</v>
      </c>
      <c r="V298">
        <f t="shared" si="176"/>
        <v>0</v>
      </c>
      <c r="W298">
        <f t="shared" si="177"/>
        <v>0</v>
      </c>
      <c r="X298">
        <f t="shared" si="178"/>
        <v>0</v>
      </c>
      <c r="Y298">
        <f t="shared" si="179"/>
        <v>0</v>
      </c>
      <c r="Z298">
        <f t="shared" si="180"/>
        <v>0</v>
      </c>
      <c r="AA298">
        <f t="shared" si="181"/>
        <v>0</v>
      </c>
      <c r="AB298">
        <f t="shared" si="182"/>
        <v>0</v>
      </c>
      <c r="AC298">
        <f t="shared" si="183"/>
        <v>0</v>
      </c>
      <c r="AD298">
        <f t="shared" si="184"/>
        <v>0</v>
      </c>
      <c r="AE298">
        <f t="shared" si="185"/>
        <v>0</v>
      </c>
      <c r="AF298">
        <f t="shared" si="186"/>
        <v>0</v>
      </c>
      <c r="AG298">
        <f t="shared" si="187"/>
        <v>0</v>
      </c>
      <c r="AH298">
        <f t="shared" si="188"/>
        <v>0</v>
      </c>
      <c r="AI298">
        <f t="shared" si="189"/>
        <v>0</v>
      </c>
      <c r="AJ298">
        <f t="shared" si="190"/>
        <v>0</v>
      </c>
      <c r="AK298">
        <f t="shared" si="191"/>
        <v>0</v>
      </c>
    </row>
    <row r="299" spans="1:37" ht="18" customHeight="1">
      <c r="A299" s="7" t="s">
        <v>376</v>
      </c>
      <c r="B299" s="10"/>
      <c r="C299" s="8" t="s">
        <v>78</v>
      </c>
      <c r="D299" s="6"/>
      <c r="E299" s="6"/>
      <c r="F299" s="6"/>
      <c r="G299" s="6"/>
      <c r="H299" s="6"/>
      <c r="I299" s="6"/>
      <c r="J299" s="6"/>
      <c r="K299" s="6">
        <f t="shared" si="170"/>
        <v>0</v>
      </c>
      <c r="L299" s="6">
        <f t="shared" si="171"/>
        <v>0</v>
      </c>
      <c r="M299" s="6"/>
      <c r="O299" t="str">
        <f>""</f>
        <v/>
      </c>
    </row>
    <row r="300" spans="1:37" ht="18" customHeight="1">
      <c r="A300" s="7" t="s">
        <v>377</v>
      </c>
      <c r="B300" s="7" t="s">
        <v>378</v>
      </c>
      <c r="C300" s="8" t="s">
        <v>18</v>
      </c>
      <c r="D300" s="6">
        <v>1</v>
      </c>
      <c r="E300" s="6"/>
      <c r="F300" s="6"/>
      <c r="G300" s="6"/>
      <c r="H300" s="6"/>
      <c r="I300" s="6"/>
      <c r="J300" s="6"/>
      <c r="K300" s="6">
        <f t="shared" si="170"/>
        <v>0</v>
      </c>
      <c r="L300" s="6">
        <f t="shared" si="171"/>
        <v>0</v>
      </c>
      <c r="M300" s="9" t="s">
        <v>279</v>
      </c>
      <c r="O300" t="str">
        <f>""</f>
        <v/>
      </c>
      <c r="P300" s="1" t="s">
        <v>79</v>
      </c>
      <c r="Q300">
        <v>1</v>
      </c>
      <c r="R300">
        <f t="shared" ref="R300:R310" si="192">IF(P300="기계경비", J300, 0)</f>
        <v>0</v>
      </c>
      <c r="S300">
        <f t="shared" ref="S300:S310" si="193">IF(P300="운반비", J300, 0)</f>
        <v>0</v>
      </c>
      <c r="T300">
        <f t="shared" ref="T300:T310" si="194">IF(P300="작업부산물", F300, 0)</f>
        <v>0</v>
      </c>
      <c r="U300">
        <f t="shared" ref="U300:U310" si="195">IF(P300="관급", F300, 0)</f>
        <v>0</v>
      </c>
      <c r="V300">
        <f t="shared" ref="V300:V310" si="196">IF(P300="외주비", J300, 0)</f>
        <v>0</v>
      </c>
      <c r="W300">
        <f t="shared" ref="W300:W310" si="197">IF(P300="장비비", J300, 0)</f>
        <v>0</v>
      </c>
      <c r="X300">
        <f t="shared" ref="X300:X310" si="198">IF(P300="폐기물처리비", J300, 0)</f>
        <v>0</v>
      </c>
      <c r="Y300">
        <f t="shared" ref="Y300:Y310" si="199">IF(P300="가설비", J300, 0)</f>
        <v>0</v>
      </c>
      <c r="Z300">
        <f t="shared" ref="Z300:Z310" si="200">IF(P300="잡비제외분", F300, 0)</f>
        <v>0</v>
      </c>
      <c r="AA300">
        <f t="shared" ref="AA300:AA310" si="201">IF(P300="사급자재대", L300, 0)</f>
        <v>0</v>
      </c>
      <c r="AB300">
        <f t="shared" ref="AB300:AB310" si="202">IF(P300="관급자재대", L300, 0)</f>
        <v>0</v>
      </c>
      <c r="AC300">
        <f t="shared" ref="AC300:AC310" si="203">IF(P300="사용자항목1", L300, 0)</f>
        <v>0</v>
      </c>
      <c r="AD300">
        <f t="shared" ref="AD300:AD310" si="204">IF(P300="사용자항목2", L300, 0)</f>
        <v>0</v>
      </c>
      <c r="AE300">
        <f t="shared" ref="AE300:AE310" si="205">IF(P300="사용자항목3", L300, 0)</f>
        <v>0</v>
      </c>
      <c r="AF300">
        <f t="shared" ref="AF300:AF310" si="206">IF(P300="사용자항목4", L300, 0)</f>
        <v>0</v>
      </c>
      <c r="AG300">
        <f t="shared" ref="AG300:AG310" si="207">IF(P300="사용자항목5", L300, 0)</f>
        <v>0</v>
      </c>
      <c r="AH300">
        <f t="shared" ref="AH300:AH310" si="208">IF(P300="사용자항목6", L300, 0)</f>
        <v>0</v>
      </c>
      <c r="AI300">
        <f t="shared" ref="AI300:AI310" si="209">IF(P300="사용자항목7", L300, 0)</f>
        <v>0</v>
      </c>
      <c r="AJ300">
        <f t="shared" ref="AJ300:AJ310" si="210">IF(P300="사용자항목8", L300, 0)</f>
        <v>0</v>
      </c>
      <c r="AK300">
        <f t="shared" ref="AK300:AK310" si="211">IF(P300="사용자항목9", L300, 0)</f>
        <v>0</v>
      </c>
    </row>
    <row r="301" spans="1:37" ht="18" customHeight="1">
      <c r="A301" s="7" t="s">
        <v>377</v>
      </c>
      <c r="B301" s="7" t="s">
        <v>379</v>
      </c>
      <c r="C301" s="8" t="s">
        <v>18</v>
      </c>
      <c r="D301" s="6">
        <v>3</v>
      </c>
      <c r="E301" s="6"/>
      <c r="F301" s="6"/>
      <c r="G301" s="6"/>
      <c r="H301" s="6"/>
      <c r="I301" s="6"/>
      <c r="J301" s="6"/>
      <c r="K301" s="6">
        <f t="shared" si="170"/>
        <v>0</v>
      </c>
      <c r="L301" s="6">
        <f t="shared" si="171"/>
        <v>0</v>
      </c>
      <c r="M301" s="9" t="s">
        <v>279</v>
      </c>
      <c r="O301" t="str">
        <f>""</f>
        <v/>
      </c>
      <c r="P301" s="1" t="s">
        <v>79</v>
      </c>
      <c r="Q301">
        <v>1</v>
      </c>
      <c r="R301">
        <f t="shared" si="192"/>
        <v>0</v>
      </c>
      <c r="S301">
        <f t="shared" si="193"/>
        <v>0</v>
      </c>
      <c r="T301">
        <f t="shared" si="194"/>
        <v>0</v>
      </c>
      <c r="U301">
        <f t="shared" si="195"/>
        <v>0</v>
      </c>
      <c r="V301">
        <f t="shared" si="196"/>
        <v>0</v>
      </c>
      <c r="W301">
        <f t="shared" si="197"/>
        <v>0</v>
      </c>
      <c r="X301">
        <f t="shared" si="198"/>
        <v>0</v>
      </c>
      <c r="Y301">
        <f t="shared" si="199"/>
        <v>0</v>
      </c>
      <c r="Z301">
        <f t="shared" si="200"/>
        <v>0</v>
      </c>
      <c r="AA301">
        <f t="shared" si="201"/>
        <v>0</v>
      </c>
      <c r="AB301">
        <f t="shared" si="202"/>
        <v>0</v>
      </c>
      <c r="AC301">
        <f t="shared" si="203"/>
        <v>0</v>
      </c>
      <c r="AD301">
        <f t="shared" si="204"/>
        <v>0</v>
      </c>
      <c r="AE301">
        <f t="shared" si="205"/>
        <v>0</v>
      </c>
      <c r="AF301">
        <f t="shared" si="206"/>
        <v>0</v>
      </c>
      <c r="AG301">
        <f t="shared" si="207"/>
        <v>0</v>
      </c>
      <c r="AH301">
        <f t="shared" si="208"/>
        <v>0</v>
      </c>
      <c r="AI301">
        <f t="shared" si="209"/>
        <v>0</v>
      </c>
      <c r="AJ301">
        <f t="shared" si="210"/>
        <v>0</v>
      </c>
      <c r="AK301">
        <f t="shared" si="211"/>
        <v>0</v>
      </c>
    </row>
    <row r="302" spans="1:37" ht="18" customHeight="1">
      <c r="A302" s="7" t="s">
        <v>377</v>
      </c>
      <c r="B302" s="7" t="s">
        <v>380</v>
      </c>
      <c r="C302" s="8" t="s">
        <v>18</v>
      </c>
      <c r="D302" s="6">
        <v>2</v>
      </c>
      <c r="E302" s="6"/>
      <c r="F302" s="6"/>
      <c r="G302" s="6"/>
      <c r="H302" s="6"/>
      <c r="I302" s="6"/>
      <c r="J302" s="6"/>
      <c r="K302" s="6">
        <f t="shared" si="170"/>
        <v>0</v>
      </c>
      <c r="L302" s="6">
        <f t="shared" si="171"/>
        <v>0</v>
      </c>
      <c r="M302" s="9" t="s">
        <v>279</v>
      </c>
      <c r="O302" t="str">
        <f>""</f>
        <v/>
      </c>
      <c r="P302" s="1" t="s">
        <v>79</v>
      </c>
      <c r="Q302">
        <v>1</v>
      </c>
      <c r="R302">
        <f t="shared" si="192"/>
        <v>0</v>
      </c>
      <c r="S302">
        <f t="shared" si="193"/>
        <v>0</v>
      </c>
      <c r="T302">
        <f t="shared" si="194"/>
        <v>0</v>
      </c>
      <c r="U302">
        <f t="shared" si="195"/>
        <v>0</v>
      </c>
      <c r="V302">
        <f t="shared" si="196"/>
        <v>0</v>
      </c>
      <c r="W302">
        <f t="shared" si="197"/>
        <v>0</v>
      </c>
      <c r="X302">
        <f t="shared" si="198"/>
        <v>0</v>
      </c>
      <c r="Y302">
        <f t="shared" si="199"/>
        <v>0</v>
      </c>
      <c r="Z302">
        <f t="shared" si="200"/>
        <v>0</v>
      </c>
      <c r="AA302">
        <f t="shared" si="201"/>
        <v>0</v>
      </c>
      <c r="AB302">
        <f t="shared" si="202"/>
        <v>0</v>
      </c>
      <c r="AC302">
        <f t="shared" si="203"/>
        <v>0</v>
      </c>
      <c r="AD302">
        <f t="shared" si="204"/>
        <v>0</v>
      </c>
      <c r="AE302">
        <f t="shared" si="205"/>
        <v>0</v>
      </c>
      <c r="AF302">
        <f t="shared" si="206"/>
        <v>0</v>
      </c>
      <c r="AG302">
        <f t="shared" si="207"/>
        <v>0</v>
      </c>
      <c r="AH302">
        <f t="shared" si="208"/>
        <v>0</v>
      </c>
      <c r="AI302">
        <f t="shared" si="209"/>
        <v>0</v>
      </c>
      <c r="AJ302">
        <f t="shared" si="210"/>
        <v>0</v>
      </c>
      <c r="AK302">
        <f t="shared" si="211"/>
        <v>0</v>
      </c>
    </row>
    <row r="303" spans="1:37" ht="18" customHeight="1">
      <c r="A303" s="7" t="s">
        <v>381</v>
      </c>
      <c r="B303" s="7" t="s">
        <v>382</v>
      </c>
      <c r="C303" s="8" t="s">
        <v>18</v>
      </c>
      <c r="D303" s="6">
        <v>1</v>
      </c>
      <c r="E303" s="6"/>
      <c r="F303" s="6"/>
      <c r="G303" s="6"/>
      <c r="H303" s="6"/>
      <c r="I303" s="6"/>
      <c r="J303" s="6"/>
      <c r="K303" s="6">
        <f t="shared" si="170"/>
        <v>0</v>
      </c>
      <c r="L303" s="6">
        <f t="shared" si="171"/>
        <v>0</v>
      </c>
      <c r="M303" s="9" t="s">
        <v>279</v>
      </c>
      <c r="O303" t="str">
        <f>""</f>
        <v/>
      </c>
      <c r="P303" s="1" t="s">
        <v>79</v>
      </c>
      <c r="Q303">
        <v>1</v>
      </c>
      <c r="R303">
        <f t="shared" si="192"/>
        <v>0</v>
      </c>
      <c r="S303">
        <f t="shared" si="193"/>
        <v>0</v>
      </c>
      <c r="T303">
        <f t="shared" si="194"/>
        <v>0</v>
      </c>
      <c r="U303">
        <f t="shared" si="195"/>
        <v>0</v>
      </c>
      <c r="V303">
        <f t="shared" si="196"/>
        <v>0</v>
      </c>
      <c r="W303">
        <f t="shared" si="197"/>
        <v>0</v>
      </c>
      <c r="X303">
        <f t="shared" si="198"/>
        <v>0</v>
      </c>
      <c r="Y303">
        <f t="shared" si="199"/>
        <v>0</v>
      </c>
      <c r="Z303">
        <f t="shared" si="200"/>
        <v>0</v>
      </c>
      <c r="AA303">
        <f t="shared" si="201"/>
        <v>0</v>
      </c>
      <c r="AB303">
        <f t="shared" si="202"/>
        <v>0</v>
      </c>
      <c r="AC303">
        <f t="shared" si="203"/>
        <v>0</v>
      </c>
      <c r="AD303">
        <f t="shared" si="204"/>
        <v>0</v>
      </c>
      <c r="AE303">
        <f t="shared" si="205"/>
        <v>0</v>
      </c>
      <c r="AF303">
        <f t="shared" si="206"/>
        <v>0</v>
      </c>
      <c r="AG303">
        <f t="shared" si="207"/>
        <v>0</v>
      </c>
      <c r="AH303">
        <f t="shared" si="208"/>
        <v>0</v>
      </c>
      <c r="AI303">
        <f t="shared" si="209"/>
        <v>0</v>
      </c>
      <c r="AJ303">
        <f t="shared" si="210"/>
        <v>0</v>
      </c>
      <c r="AK303">
        <f t="shared" si="211"/>
        <v>0</v>
      </c>
    </row>
    <row r="304" spans="1:37" ht="18" customHeight="1">
      <c r="A304" s="7" t="s">
        <v>363</v>
      </c>
      <c r="B304" s="7" t="s">
        <v>364</v>
      </c>
      <c r="C304" s="8" t="s">
        <v>18</v>
      </c>
      <c r="D304" s="6">
        <v>1</v>
      </c>
      <c r="E304" s="6"/>
      <c r="F304" s="6"/>
      <c r="G304" s="6"/>
      <c r="H304" s="6"/>
      <c r="I304" s="6"/>
      <c r="J304" s="6"/>
      <c r="K304" s="6">
        <f t="shared" si="170"/>
        <v>0</v>
      </c>
      <c r="L304" s="6">
        <f t="shared" si="171"/>
        <v>0</v>
      </c>
      <c r="M304" s="9" t="s">
        <v>279</v>
      </c>
      <c r="O304" t="str">
        <f>""</f>
        <v/>
      </c>
      <c r="P304" s="1" t="s">
        <v>79</v>
      </c>
      <c r="Q304">
        <v>1</v>
      </c>
      <c r="R304">
        <f t="shared" si="192"/>
        <v>0</v>
      </c>
      <c r="S304">
        <f t="shared" si="193"/>
        <v>0</v>
      </c>
      <c r="T304">
        <f t="shared" si="194"/>
        <v>0</v>
      </c>
      <c r="U304">
        <f t="shared" si="195"/>
        <v>0</v>
      </c>
      <c r="V304">
        <f t="shared" si="196"/>
        <v>0</v>
      </c>
      <c r="W304">
        <f t="shared" si="197"/>
        <v>0</v>
      </c>
      <c r="X304">
        <f t="shared" si="198"/>
        <v>0</v>
      </c>
      <c r="Y304">
        <f t="shared" si="199"/>
        <v>0</v>
      </c>
      <c r="Z304">
        <f t="shared" si="200"/>
        <v>0</v>
      </c>
      <c r="AA304">
        <f t="shared" si="201"/>
        <v>0</v>
      </c>
      <c r="AB304">
        <f t="shared" si="202"/>
        <v>0</v>
      </c>
      <c r="AC304">
        <f t="shared" si="203"/>
        <v>0</v>
      </c>
      <c r="AD304">
        <f t="shared" si="204"/>
        <v>0</v>
      </c>
      <c r="AE304">
        <f t="shared" si="205"/>
        <v>0</v>
      </c>
      <c r="AF304">
        <f t="shared" si="206"/>
        <v>0</v>
      </c>
      <c r="AG304">
        <f t="shared" si="207"/>
        <v>0</v>
      </c>
      <c r="AH304">
        <f t="shared" si="208"/>
        <v>0</v>
      </c>
      <c r="AI304">
        <f t="shared" si="209"/>
        <v>0</v>
      </c>
      <c r="AJ304">
        <f t="shared" si="210"/>
        <v>0</v>
      </c>
      <c r="AK304">
        <f t="shared" si="211"/>
        <v>0</v>
      </c>
    </row>
    <row r="305" spans="1:38" ht="18" customHeight="1">
      <c r="A305" s="7" t="s">
        <v>348</v>
      </c>
      <c r="B305" s="7" t="s">
        <v>349</v>
      </c>
      <c r="C305" s="8" t="s">
        <v>18</v>
      </c>
      <c r="D305" s="6">
        <v>15</v>
      </c>
      <c r="E305" s="6"/>
      <c r="F305" s="6"/>
      <c r="G305" s="6"/>
      <c r="H305" s="6"/>
      <c r="I305" s="6"/>
      <c r="J305" s="6"/>
      <c r="K305" s="6">
        <f t="shared" si="170"/>
        <v>0</v>
      </c>
      <c r="L305" s="6">
        <f t="shared" si="171"/>
        <v>0</v>
      </c>
      <c r="M305" s="9" t="s">
        <v>279</v>
      </c>
      <c r="O305" t="str">
        <f>""</f>
        <v/>
      </c>
      <c r="P305" s="1" t="s">
        <v>79</v>
      </c>
      <c r="Q305">
        <v>1</v>
      </c>
      <c r="R305">
        <f t="shared" si="192"/>
        <v>0</v>
      </c>
      <c r="S305">
        <f t="shared" si="193"/>
        <v>0</v>
      </c>
      <c r="T305">
        <f t="shared" si="194"/>
        <v>0</v>
      </c>
      <c r="U305">
        <f t="shared" si="195"/>
        <v>0</v>
      </c>
      <c r="V305">
        <f t="shared" si="196"/>
        <v>0</v>
      </c>
      <c r="W305">
        <f t="shared" si="197"/>
        <v>0</v>
      </c>
      <c r="X305">
        <f t="shared" si="198"/>
        <v>0</v>
      </c>
      <c r="Y305">
        <f t="shared" si="199"/>
        <v>0</v>
      </c>
      <c r="Z305">
        <f t="shared" si="200"/>
        <v>0</v>
      </c>
      <c r="AA305">
        <f t="shared" si="201"/>
        <v>0</v>
      </c>
      <c r="AB305">
        <f t="shared" si="202"/>
        <v>0</v>
      </c>
      <c r="AC305">
        <f t="shared" si="203"/>
        <v>0</v>
      </c>
      <c r="AD305">
        <f t="shared" si="204"/>
        <v>0</v>
      </c>
      <c r="AE305">
        <f t="shared" si="205"/>
        <v>0</v>
      </c>
      <c r="AF305">
        <f t="shared" si="206"/>
        <v>0</v>
      </c>
      <c r="AG305">
        <f t="shared" si="207"/>
        <v>0</v>
      </c>
      <c r="AH305">
        <f t="shared" si="208"/>
        <v>0</v>
      </c>
      <c r="AI305">
        <f t="shared" si="209"/>
        <v>0</v>
      </c>
      <c r="AJ305">
        <f t="shared" si="210"/>
        <v>0</v>
      </c>
      <c r="AK305">
        <f t="shared" si="211"/>
        <v>0</v>
      </c>
    </row>
    <row r="306" spans="1:38" ht="18" customHeight="1">
      <c r="A306" s="7" t="s">
        <v>383</v>
      </c>
      <c r="B306" s="7" t="s">
        <v>384</v>
      </c>
      <c r="C306" s="8" t="s">
        <v>18</v>
      </c>
      <c r="D306" s="6">
        <v>4</v>
      </c>
      <c r="E306" s="6"/>
      <c r="F306" s="6"/>
      <c r="G306" s="6"/>
      <c r="H306" s="6"/>
      <c r="I306" s="6"/>
      <c r="J306" s="6"/>
      <c r="K306" s="6">
        <f t="shared" si="170"/>
        <v>0</v>
      </c>
      <c r="L306" s="6">
        <f t="shared" si="171"/>
        <v>0</v>
      </c>
      <c r="M306" s="9" t="s">
        <v>279</v>
      </c>
      <c r="O306" t="str">
        <f>""</f>
        <v/>
      </c>
      <c r="P306" s="1" t="s">
        <v>79</v>
      </c>
      <c r="Q306">
        <v>1</v>
      </c>
      <c r="R306">
        <f t="shared" si="192"/>
        <v>0</v>
      </c>
      <c r="S306">
        <f t="shared" si="193"/>
        <v>0</v>
      </c>
      <c r="T306">
        <f t="shared" si="194"/>
        <v>0</v>
      </c>
      <c r="U306">
        <f t="shared" si="195"/>
        <v>0</v>
      </c>
      <c r="V306">
        <f t="shared" si="196"/>
        <v>0</v>
      </c>
      <c r="W306">
        <f t="shared" si="197"/>
        <v>0</v>
      </c>
      <c r="X306">
        <f t="shared" si="198"/>
        <v>0</v>
      </c>
      <c r="Y306">
        <f t="shared" si="199"/>
        <v>0</v>
      </c>
      <c r="Z306">
        <f t="shared" si="200"/>
        <v>0</v>
      </c>
      <c r="AA306">
        <f t="shared" si="201"/>
        <v>0</v>
      </c>
      <c r="AB306">
        <f t="shared" si="202"/>
        <v>0</v>
      </c>
      <c r="AC306">
        <f t="shared" si="203"/>
        <v>0</v>
      </c>
      <c r="AD306">
        <f t="shared" si="204"/>
        <v>0</v>
      </c>
      <c r="AE306">
        <f t="shared" si="205"/>
        <v>0</v>
      </c>
      <c r="AF306">
        <f t="shared" si="206"/>
        <v>0</v>
      </c>
      <c r="AG306">
        <f t="shared" si="207"/>
        <v>0</v>
      </c>
      <c r="AH306">
        <f t="shared" si="208"/>
        <v>0</v>
      </c>
      <c r="AI306">
        <f t="shared" si="209"/>
        <v>0</v>
      </c>
      <c r="AJ306">
        <f t="shared" si="210"/>
        <v>0</v>
      </c>
      <c r="AK306">
        <f t="shared" si="211"/>
        <v>0</v>
      </c>
    </row>
    <row r="307" spans="1:38" ht="18" customHeight="1">
      <c r="A307" s="7" t="s">
        <v>385</v>
      </c>
      <c r="B307" s="7" t="s">
        <v>386</v>
      </c>
      <c r="C307" s="8" t="s">
        <v>18</v>
      </c>
      <c r="D307" s="6">
        <v>16</v>
      </c>
      <c r="E307" s="6"/>
      <c r="F307" s="6"/>
      <c r="G307" s="6"/>
      <c r="H307" s="6"/>
      <c r="I307" s="6"/>
      <c r="J307" s="6"/>
      <c r="K307" s="6">
        <f t="shared" si="170"/>
        <v>0</v>
      </c>
      <c r="L307" s="6">
        <f t="shared" si="171"/>
        <v>0</v>
      </c>
      <c r="M307" s="9" t="s">
        <v>279</v>
      </c>
      <c r="O307" t="str">
        <f>""</f>
        <v/>
      </c>
      <c r="P307" s="1" t="s">
        <v>79</v>
      </c>
      <c r="Q307">
        <v>1</v>
      </c>
      <c r="R307">
        <f t="shared" si="192"/>
        <v>0</v>
      </c>
      <c r="S307">
        <f t="shared" si="193"/>
        <v>0</v>
      </c>
      <c r="T307">
        <f t="shared" si="194"/>
        <v>0</v>
      </c>
      <c r="U307">
        <f t="shared" si="195"/>
        <v>0</v>
      </c>
      <c r="V307">
        <f t="shared" si="196"/>
        <v>0</v>
      </c>
      <c r="W307">
        <f t="shared" si="197"/>
        <v>0</v>
      </c>
      <c r="X307">
        <f t="shared" si="198"/>
        <v>0</v>
      </c>
      <c r="Y307">
        <f t="shared" si="199"/>
        <v>0</v>
      </c>
      <c r="Z307">
        <f t="shared" si="200"/>
        <v>0</v>
      </c>
      <c r="AA307">
        <f t="shared" si="201"/>
        <v>0</v>
      </c>
      <c r="AB307">
        <f t="shared" si="202"/>
        <v>0</v>
      </c>
      <c r="AC307">
        <f t="shared" si="203"/>
        <v>0</v>
      </c>
      <c r="AD307">
        <f t="shared" si="204"/>
        <v>0</v>
      </c>
      <c r="AE307">
        <f t="shared" si="205"/>
        <v>0</v>
      </c>
      <c r="AF307">
        <f t="shared" si="206"/>
        <v>0</v>
      </c>
      <c r="AG307">
        <f t="shared" si="207"/>
        <v>0</v>
      </c>
      <c r="AH307">
        <f t="shared" si="208"/>
        <v>0</v>
      </c>
      <c r="AI307">
        <f t="shared" si="209"/>
        <v>0</v>
      </c>
      <c r="AJ307">
        <f t="shared" si="210"/>
        <v>0</v>
      </c>
      <c r="AK307">
        <f t="shared" si="211"/>
        <v>0</v>
      </c>
    </row>
    <row r="308" spans="1:38" ht="18" customHeight="1">
      <c r="A308" s="7" t="s">
        <v>365</v>
      </c>
      <c r="B308" s="7" t="s">
        <v>387</v>
      </c>
      <c r="C308" s="8" t="s">
        <v>18</v>
      </c>
      <c r="D308" s="6">
        <v>1</v>
      </c>
      <c r="E308" s="6"/>
      <c r="F308" s="6"/>
      <c r="G308" s="6"/>
      <c r="H308" s="6"/>
      <c r="I308" s="6"/>
      <c r="J308" s="6"/>
      <c r="K308" s="6">
        <f t="shared" si="170"/>
        <v>0</v>
      </c>
      <c r="L308" s="6">
        <f t="shared" si="171"/>
        <v>0</v>
      </c>
      <c r="M308" s="9" t="s">
        <v>279</v>
      </c>
      <c r="O308" t="str">
        <f>""</f>
        <v/>
      </c>
      <c r="P308" s="1" t="s">
        <v>79</v>
      </c>
      <c r="Q308">
        <v>1</v>
      </c>
      <c r="R308">
        <f t="shared" si="192"/>
        <v>0</v>
      </c>
      <c r="S308">
        <f t="shared" si="193"/>
        <v>0</v>
      </c>
      <c r="T308">
        <f t="shared" si="194"/>
        <v>0</v>
      </c>
      <c r="U308">
        <f t="shared" si="195"/>
        <v>0</v>
      </c>
      <c r="V308">
        <f t="shared" si="196"/>
        <v>0</v>
      </c>
      <c r="W308">
        <f t="shared" si="197"/>
        <v>0</v>
      </c>
      <c r="X308">
        <f t="shared" si="198"/>
        <v>0</v>
      </c>
      <c r="Y308">
        <f t="shared" si="199"/>
        <v>0</v>
      </c>
      <c r="Z308">
        <f t="shared" si="200"/>
        <v>0</v>
      </c>
      <c r="AA308">
        <f t="shared" si="201"/>
        <v>0</v>
      </c>
      <c r="AB308">
        <f t="shared" si="202"/>
        <v>0</v>
      </c>
      <c r="AC308">
        <f t="shared" si="203"/>
        <v>0</v>
      </c>
      <c r="AD308">
        <f t="shared" si="204"/>
        <v>0</v>
      </c>
      <c r="AE308">
        <f t="shared" si="205"/>
        <v>0</v>
      </c>
      <c r="AF308">
        <f t="shared" si="206"/>
        <v>0</v>
      </c>
      <c r="AG308">
        <f t="shared" si="207"/>
        <v>0</v>
      </c>
      <c r="AH308">
        <f t="shared" si="208"/>
        <v>0</v>
      </c>
      <c r="AI308">
        <f t="shared" si="209"/>
        <v>0</v>
      </c>
      <c r="AJ308">
        <f t="shared" si="210"/>
        <v>0</v>
      </c>
      <c r="AK308">
        <f t="shared" si="211"/>
        <v>0</v>
      </c>
    </row>
    <row r="309" spans="1:38" ht="18" customHeight="1">
      <c r="A309" s="7" t="s">
        <v>367</v>
      </c>
      <c r="B309" s="7" t="s">
        <v>368</v>
      </c>
      <c r="C309" s="8" t="s">
        <v>18</v>
      </c>
      <c r="D309" s="6">
        <v>1</v>
      </c>
      <c r="E309" s="6"/>
      <c r="F309" s="6"/>
      <c r="G309" s="6"/>
      <c r="H309" s="6"/>
      <c r="I309" s="6"/>
      <c r="J309" s="6"/>
      <c r="K309" s="6">
        <f t="shared" si="170"/>
        <v>0</v>
      </c>
      <c r="L309" s="6">
        <f t="shared" si="171"/>
        <v>0</v>
      </c>
      <c r="M309" s="9" t="s">
        <v>279</v>
      </c>
      <c r="O309" t="str">
        <f>""</f>
        <v/>
      </c>
      <c r="P309" s="1" t="s">
        <v>79</v>
      </c>
      <c r="Q309">
        <v>1</v>
      </c>
      <c r="R309">
        <f t="shared" si="192"/>
        <v>0</v>
      </c>
      <c r="S309">
        <f t="shared" si="193"/>
        <v>0</v>
      </c>
      <c r="T309">
        <f t="shared" si="194"/>
        <v>0</v>
      </c>
      <c r="U309">
        <f t="shared" si="195"/>
        <v>0</v>
      </c>
      <c r="V309">
        <f t="shared" si="196"/>
        <v>0</v>
      </c>
      <c r="W309">
        <f t="shared" si="197"/>
        <v>0</v>
      </c>
      <c r="X309">
        <f t="shared" si="198"/>
        <v>0</v>
      </c>
      <c r="Y309">
        <f t="shared" si="199"/>
        <v>0</v>
      </c>
      <c r="Z309">
        <f t="shared" si="200"/>
        <v>0</v>
      </c>
      <c r="AA309">
        <f t="shared" si="201"/>
        <v>0</v>
      </c>
      <c r="AB309">
        <f t="shared" si="202"/>
        <v>0</v>
      </c>
      <c r="AC309">
        <f t="shared" si="203"/>
        <v>0</v>
      </c>
      <c r="AD309">
        <f t="shared" si="204"/>
        <v>0</v>
      </c>
      <c r="AE309">
        <f t="shared" si="205"/>
        <v>0</v>
      </c>
      <c r="AF309">
        <f t="shared" si="206"/>
        <v>0</v>
      </c>
      <c r="AG309">
        <f t="shared" si="207"/>
        <v>0</v>
      </c>
      <c r="AH309">
        <f t="shared" si="208"/>
        <v>0</v>
      </c>
      <c r="AI309">
        <f t="shared" si="209"/>
        <v>0</v>
      </c>
      <c r="AJ309">
        <f t="shared" si="210"/>
        <v>0</v>
      </c>
      <c r="AK309">
        <f t="shared" si="211"/>
        <v>0</v>
      </c>
    </row>
    <row r="310" spans="1:38" ht="18" customHeight="1">
      <c r="A310" s="7" t="s">
        <v>367</v>
      </c>
      <c r="B310" s="7" t="s">
        <v>369</v>
      </c>
      <c r="C310" s="8" t="s">
        <v>18</v>
      </c>
      <c r="D310" s="6">
        <v>1</v>
      </c>
      <c r="E310" s="6"/>
      <c r="F310" s="6"/>
      <c r="G310" s="6"/>
      <c r="H310" s="6"/>
      <c r="I310" s="6"/>
      <c r="J310" s="6"/>
      <c r="K310" s="6">
        <f t="shared" si="170"/>
        <v>0</v>
      </c>
      <c r="L310" s="6">
        <f t="shared" si="171"/>
        <v>0</v>
      </c>
      <c r="M310" s="9" t="s">
        <v>279</v>
      </c>
      <c r="O310" t="str">
        <f>""</f>
        <v/>
      </c>
      <c r="P310" s="1" t="s">
        <v>79</v>
      </c>
      <c r="Q310">
        <v>1</v>
      </c>
      <c r="R310">
        <f t="shared" si="192"/>
        <v>0</v>
      </c>
      <c r="S310">
        <f t="shared" si="193"/>
        <v>0</v>
      </c>
      <c r="T310">
        <f t="shared" si="194"/>
        <v>0</v>
      </c>
      <c r="U310">
        <f t="shared" si="195"/>
        <v>0</v>
      </c>
      <c r="V310">
        <f t="shared" si="196"/>
        <v>0</v>
      </c>
      <c r="W310">
        <f t="shared" si="197"/>
        <v>0</v>
      </c>
      <c r="X310">
        <f t="shared" si="198"/>
        <v>0</v>
      </c>
      <c r="Y310">
        <f t="shared" si="199"/>
        <v>0</v>
      </c>
      <c r="Z310">
        <f t="shared" si="200"/>
        <v>0</v>
      </c>
      <c r="AA310">
        <f t="shared" si="201"/>
        <v>0</v>
      </c>
      <c r="AB310">
        <f t="shared" si="202"/>
        <v>0</v>
      </c>
      <c r="AC310">
        <f t="shared" si="203"/>
        <v>0</v>
      </c>
      <c r="AD310">
        <f t="shared" si="204"/>
        <v>0</v>
      </c>
      <c r="AE310">
        <f t="shared" si="205"/>
        <v>0</v>
      </c>
      <c r="AF310">
        <f t="shared" si="206"/>
        <v>0</v>
      </c>
      <c r="AG310">
        <f t="shared" si="207"/>
        <v>0</v>
      </c>
      <c r="AH310">
        <f t="shared" si="208"/>
        <v>0</v>
      </c>
      <c r="AI310">
        <f t="shared" si="209"/>
        <v>0</v>
      </c>
      <c r="AJ310">
        <f t="shared" si="210"/>
        <v>0</v>
      </c>
      <c r="AK310">
        <f t="shared" si="211"/>
        <v>0</v>
      </c>
    </row>
    <row r="311" spans="1:38" ht="18" customHeight="1">
      <c r="A311" s="10"/>
      <c r="B311" s="10"/>
      <c r="C311" s="11"/>
      <c r="D311" s="6"/>
      <c r="E311" s="6"/>
      <c r="F311" s="6"/>
      <c r="G311" s="6"/>
      <c r="H311" s="6"/>
      <c r="I311" s="6"/>
      <c r="J311" s="6"/>
      <c r="K311" s="6"/>
      <c r="L311" s="6"/>
      <c r="M311" s="6"/>
    </row>
    <row r="312" spans="1:38" ht="18" customHeight="1">
      <c r="A312" s="10"/>
      <c r="B312" s="10"/>
      <c r="C312" s="11"/>
      <c r="D312" s="6"/>
      <c r="E312" s="6"/>
      <c r="F312" s="6"/>
      <c r="G312" s="6"/>
      <c r="H312" s="6"/>
      <c r="I312" s="6"/>
      <c r="J312" s="6"/>
      <c r="K312" s="6"/>
      <c r="L312" s="6"/>
      <c r="M312" s="6"/>
    </row>
    <row r="313" spans="1:38" ht="18" customHeight="1">
      <c r="A313" s="10"/>
      <c r="B313" s="10"/>
      <c r="C313" s="11"/>
      <c r="D313" s="6"/>
      <c r="E313" s="6"/>
      <c r="F313" s="6"/>
      <c r="G313" s="6"/>
      <c r="H313" s="6"/>
      <c r="I313" s="6"/>
      <c r="J313" s="6"/>
      <c r="K313" s="6"/>
      <c r="L313" s="6"/>
      <c r="M313" s="6"/>
    </row>
    <row r="314" spans="1:38" ht="18" customHeight="1">
      <c r="A314" s="10"/>
      <c r="B314" s="10"/>
      <c r="C314" s="11"/>
      <c r="D314" s="6"/>
      <c r="E314" s="6"/>
      <c r="F314" s="6"/>
      <c r="G314" s="6"/>
      <c r="H314" s="6"/>
      <c r="I314" s="6"/>
      <c r="J314" s="6"/>
      <c r="K314" s="6"/>
      <c r="L314" s="6"/>
      <c r="M314" s="6"/>
    </row>
    <row r="315" spans="1:38" ht="18" customHeight="1">
      <c r="A315" s="10"/>
      <c r="B315" s="10"/>
      <c r="C315" s="11"/>
      <c r="D315" s="6"/>
      <c r="E315" s="6"/>
      <c r="F315" s="6"/>
      <c r="G315" s="6"/>
      <c r="H315" s="6"/>
      <c r="I315" s="6"/>
      <c r="J315" s="6"/>
      <c r="K315" s="6"/>
      <c r="L315" s="6"/>
      <c r="M315" s="6"/>
    </row>
    <row r="316" spans="1:38" ht="18" customHeight="1">
      <c r="A316" s="12" t="s">
        <v>80</v>
      </c>
      <c r="B316" s="13"/>
      <c r="C316" s="14"/>
      <c r="D316" s="15"/>
      <c r="E316" s="15"/>
      <c r="F316" s="15">
        <f>ROUNDDOWN(SUMIF(Q270:Q310, "1", F270:F310), 0)</f>
        <v>0</v>
      </c>
      <c r="G316" s="15"/>
      <c r="H316" s="15">
        <f>ROUNDDOWN(SUMIF(Q270:Q310, "1", H270:H310), 0)</f>
        <v>0</v>
      </c>
      <c r="I316" s="15"/>
      <c r="J316" s="15">
        <f>ROUNDDOWN(SUMIF(Q270:Q310, "1", J270:J310), 0)</f>
        <v>0</v>
      </c>
      <c r="K316" s="15"/>
      <c r="L316" s="15">
        <f>F316+H316+J316</f>
        <v>0</v>
      </c>
      <c r="M316" s="15"/>
      <c r="R316">
        <f t="shared" ref="R316:AL316" si="212">SUM(R270:R310)</f>
        <v>0</v>
      </c>
      <c r="S316">
        <f t="shared" si="212"/>
        <v>0</v>
      </c>
      <c r="T316">
        <f t="shared" si="212"/>
        <v>0</v>
      </c>
      <c r="U316">
        <f t="shared" si="212"/>
        <v>0</v>
      </c>
      <c r="V316">
        <f t="shared" si="212"/>
        <v>0</v>
      </c>
      <c r="W316">
        <f t="shared" si="212"/>
        <v>0</v>
      </c>
      <c r="X316">
        <f t="shared" si="212"/>
        <v>0</v>
      </c>
      <c r="Y316">
        <f t="shared" si="212"/>
        <v>0</v>
      </c>
      <c r="Z316">
        <f t="shared" si="212"/>
        <v>0</v>
      </c>
      <c r="AA316">
        <f t="shared" si="212"/>
        <v>0</v>
      </c>
      <c r="AB316">
        <f t="shared" si="212"/>
        <v>0</v>
      </c>
      <c r="AC316">
        <f t="shared" si="212"/>
        <v>0</v>
      </c>
      <c r="AD316">
        <f t="shared" si="212"/>
        <v>0</v>
      </c>
      <c r="AE316">
        <f t="shared" si="212"/>
        <v>0</v>
      </c>
      <c r="AF316">
        <f t="shared" si="212"/>
        <v>0</v>
      </c>
      <c r="AG316">
        <f t="shared" si="212"/>
        <v>0</v>
      </c>
      <c r="AH316">
        <f t="shared" si="212"/>
        <v>0</v>
      </c>
      <c r="AI316">
        <f t="shared" si="212"/>
        <v>0</v>
      </c>
      <c r="AJ316">
        <f t="shared" si="212"/>
        <v>0</v>
      </c>
      <c r="AK316">
        <f t="shared" si="212"/>
        <v>0</v>
      </c>
      <c r="AL316">
        <f t="shared" si="212"/>
        <v>0</v>
      </c>
    </row>
    <row r="317" spans="1:38" ht="18" customHeight="1">
      <c r="A317" s="49" t="s">
        <v>462</v>
      </c>
      <c r="B317" s="50"/>
      <c r="C317" s="50"/>
      <c r="D317" s="50"/>
      <c r="E317" s="50"/>
      <c r="F317" s="50"/>
      <c r="G317" s="50"/>
      <c r="H317" s="50"/>
      <c r="I317" s="50"/>
      <c r="J317" s="50"/>
      <c r="K317" s="50"/>
      <c r="L317" s="50"/>
      <c r="M317" s="50"/>
    </row>
    <row r="318" spans="1:38" ht="18" customHeight="1">
      <c r="A318" s="7" t="s">
        <v>255</v>
      </c>
      <c r="B318" s="7" t="s">
        <v>388</v>
      </c>
      <c r="C318" s="8" t="s">
        <v>463</v>
      </c>
      <c r="D318" s="6">
        <v>67</v>
      </c>
      <c r="E318" s="6"/>
      <c r="F318" s="6"/>
      <c r="G318" s="6"/>
      <c r="H318" s="6"/>
      <c r="I318" s="6"/>
      <c r="J318" s="6"/>
      <c r="K318" s="6">
        <f>E318+G318+I318</f>
        <v>0</v>
      </c>
      <c r="L318" s="6">
        <f>F318+H318+J318</f>
        <v>0</v>
      </c>
      <c r="M318" s="9" t="s">
        <v>279</v>
      </c>
      <c r="O318" t="str">
        <f>""</f>
        <v/>
      </c>
      <c r="P318" t="s">
        <v>255</v>
      </c>
      <c r="Q318">
        <v>1</v>
      </c>
      <c r="R318">
        <f>IF(P318="기계경비", J318, 0)</f>
        <v>0</v>
      </c>
      <c r="S318">
        <f>IF(P318="운반비", J318, 0)</f>
        <v>0</v>
      </c>
      <c r="T318">
        <f>IF(P318="작업부산물", F318, 0)</f>
        <v>0</v>
      </c>
      <c r="U318">
        <f>IF(P318="관급", F318, 0)</f>
        <v>0</v>
      </c>
      <c r="V318">
        <f>IF(P318="외주비", J318, 0)</f>
        <v>0</v>
      </c>
      <c r="W318">
        <f>IF(P318="장비비", J318, 0)</f>
        <v>0</v>
      </c>
      <c r="X318">
        <f>IF(P318="폐기물처리비", L318, 0)</f>
        <v>0</v>
      </c>
      <c r="Y318">
        <f>IF(P318="가설비", J318, 0)</f>
        <v>0</v>
      </c>
      <c r="Z318">
        <f>IF(P318="잡비제외분", F318, 0)</f>
        <v>0</v>
      </c>
      <c r="AA318">
        <f>IF(P318="사급자재대", L318, 0)</f>
        <v>0</v>
      </c>
      <c r="AB318">
        <f>IF(P318="관급자재대", L318, 0)</f>
        <v>0</v>
      </c>
      <c r="AC318">
        <f>IF(P318="사용자항목1", L318, 0)</f>
        <v>0</v>
      </c>
      <c r="AD318">
        <f>IF(P318="사용자항목2", L318, 0)</f>
        <v>0</v>
      </c>
      <c r="AE318">
        <f>IF(P318="사용자항목3", L318, 0)</f>
        <v>0</v>
      </c>
      <c r="AF318">
        <f>IF(P318="사용자항목4", L318, 0)</f>
        <v>0</v>
      </c>
      <c r="AG318">
        <f>IF(P318="사용자항목5", L318, 0)</f>
        <v>0</v>
      </c>
      <c r="AH318">
        <f>IF(P318="사용자항목6", L318, 0)</f>
        <v>0</v>
      </c>
      <c r="AI318">
        <f>IF(P318="사용자항목7", L318, 0)</f>
        <v>0</v>
      </c>
      <c r="AJ318">
        <f>IF(P318="사용자항목8", L318, 0)</f>
        <v>0</v>
      </c>
      <c r="AK318">
        <f>IF(P318="사용자항목9", L318, 0)</f>
        <v>0</v>
      </c>
    </row>
    <row r="319" spans="1:38" ht="18" customHeight="1">
      <c r="A319" s="7" t="s">
        <v>255</v>
      </c>
      <c r="B319" s="7" t="s">
        <v>389</v>
      </c>
      <c r="C319" s="8" t="s">
        <v>463</v>
      </c>
      <c r="D319" s="6">
        <v>6</v>
      </c>
      <c r="E319" s="6"/>
      <c r="F319" s="6"/>
      <c r="G319" s="6"/>
      <c r="H319" s="6"/>
      <c r="I319" s="6"/>
      <c r="J319" s="6"/>
      <c r="K319" s="6">
        <f>E319+G319+I319</f>
        <v>0</v>
      </c>
      <c r="L319" s="6">
        <f>F319+H319+J319</f>
        <v>0</v>
      </c>
      <c r="M319" s="9" t="s">
        <v>279</v>
      </c>
      <c r="O319" t="str">
        <f>""</f>
        <v/>
      </c>
      <c r="P319" t="s">
        <v>255</v>
      </c>
      <c r="Q319">
        <v>1</v>
      </c>
      <c r="R319">
        <f>IF(P319="기계경비", J319, 0)</f>
        <v>0</v>
      </c>
      <c r="S319">
        <f>IF(P319="운반비", J319, 0)</f>
        <v>0</v>
      </c>
      <c r="T319">
        <f>IF(P319="작업부산물", F319, 0)</f>
        <v>0</v>
      </c>
      <c r="U319">
        <f>IF(P319="관급", F319, 0)</f>
        <v>0</v>
      </c>
      <c r="V319">
        <f>IF(P319="외주비", J319, 0)</f>
        <v>0</v>
      </c>
      <c r="W319">
        <f>IF(P319="장비비", J319, 0)</f>
        <v>0</v>
      </c>
      <c r="X319">
        <f>IF(P319="폐기물처리비", L319, 0)</f>
        <v>0</v>
      </c>
      <c r="Y319">
        <f>IF(P319="가설비", J319, 0)</f>
        <v>0</v>
      </c>
      <c r="Z319">
        <f>IF(P319="잡비제외분", F319, 0)</f>
        <v>0</v>
      </c>
      <c r="AA319">
        <f>IF(P319="사급자재대", L319, 0)</f>
        <v>0</v>
      </c>
      <c r="AB319">
        <f>IF(P319="관급자재대", L319, 0)</f>
        <v>0</v>
      </c>
      <c r="AC319">
        <f>IF(P319="사용자항목1", L319, 0)</f>
        <v>0</v>
      </c>
      <c r="AD319">
        <f>IF(P319="사용자항목2", L319, 0)</f>
        <v>0</v>
      </c>
      <c r="AE319">
        <f>IF(P319="사용자항목3", L319, 0)</f>
        <v>0</v>
      </c>
      <c r="AF319">
        <f>IF(P319="사용자항목4", L319, 0)</f>
        <v>0</v>
      </c>
      <c r="AG319">
        <f>IF(P319="사용자항목5", L319, 0)</f>
        <v>0</v>
      </c>
      <c r="AH319">
        <f>IF(P319="사용자항목6", L319, 0)</f>
        <v>0</v>
      </c>
      <c r="AI319">
        <f>IF(P319="사용자항목7", L319, 0)</f>
        <v>0</v>
      </c>
      <c r="AJ319">
        <f>IF(P319="사용자항목8", L319, 0)</f>
        <v>0</v>
      </c>
      <c r="AK319">
        <f>IF(P319="사용자항목9", L319, 0)</f>
        <v>0</v>
      </c>
    </row>
    <row r="320" spans="1:38" ht="18" customHeight="1">
      <c r="A320" s="10"/>
      <c r="B320" s="10"/>
      <c r="C320" s="11"/>
      <c r="D320" s="6"/>
      <c r="E320" s="6"/>
      <c r="F320" s="6"/>
      <c r="G320" s="6"/>
      <c r="H320" s="6"/>
      <c r="I320" s="6"/>
      <c r="J320" s="6"/>
      <c r="K320" s="6"/>
      <c r="L320" s="6"/>
      <c r="M320" s="6"/>
    </row>
    <row r="321" spans="1:13" ht="18" customHeight="1">
      <c r="A321" s="10"/>
      <c r="B321" s="10"/>
      <c r="C321" s="11"/>
      <c r="D321" s="6"/>
      <c r="E321" s="6"/>
      <c r="F321" s="6"/>
      <c r="G321" s="6"/>
      <c r="H321" s="6"/>
      <c r="I321" s="6"/>
      <c r="J321" s="6"/>
      <c r="K321" s="6"/>
      <c r="L321" s="6"/>
      <c r="M321" s="6"/>
    </row>
    <row r="322" spans="1:13" ht="18" customHeight="1">
      <c r="A322" s="10"/>
      <c r="B322" s="10"/>
      <c r="C322" s="11"/>
      <c r="D322" s="6"/>
      <c r="E322" s="6"/>
      <c r="F322" s="6"/>
      <c r="G322" s="6"/>
      <c r="H322" s="6"/>
      <c r="I322" s="6"/>
      <c r="J322" s="6"/>
      <c r="K322" s="6"/>
      <c r="L322" s="6"/>
      <c r="M322" s="6"/>
    </row>
    <row r="323" spans="1:13" ht="18" customHeight="1">
      <c r="A323" s="10"/>
      <c r="B323" s="10"/>
      <c r="C323" s="11"/>
      <c r="D323" s="6"/>
      <c r="E323" s="6"/>
      <c r="F323" s="6"/>
      <c r="G323" s="6"/>
      <c r="H323" s="6"/>
      <c r="I323" s="6"/>
      <c r="J323" s="6"/>
      <c r="K323" s="6"/>
      <c r="L323" s="6"/>
      <c r="M323" s="6"/>
    </row>
    <row r="324" spans="1:13" ht="18" customHeight="1">
      <c r="A324" s="10"/>
      <c r="B324" s="10"/>
      <c r="C324" s="11"/>
      <c r="D324" s="6"/>
      <c r="E324" s="6"/>
      <c r="F324" s="6"/>
      <c r="G324" s="6"/>
      <c r="H324" s="6"/>
      <c r="I324" s="6"/>
      <c r="J324" s="6"/>
      <c r="K324" s="6"/>
      <c r="L324" s="6"/>
      <c r="M324" s="6"/>
    </row>
    <row r="325" spans="1:13" ht="18" customHeight="1">
      <c r="A325" s="10"/>
      <c r="B325" s="10"/>
      <c r="C325" s="11"/>
      <c r="D325" s="6"/>
      <c r="E325" s="6"/>
      <c r="F325" s="6"/>
      <c r="G325" s="6"/>
      <c r="H325" s="6"/>
      <c r="I325" s="6"/>
      <c r="J325" s="6"/>
      <c r="K325" s="6"/>
      <c r="L325" s="6"/>
      <c r="M325" s="6"/>
    </row>
    <row r="326" spans="1:13" ht="18" customHeight="1">
      <c r="A326" s="10"/>
      <c r="B326" s="10"/>
      <c r="C326" s="11"/>
      <c r="D326" s="6"/>
      <c r="E326" s="6"/>
      <c r="F326" s="6"/>
      <c r="G326" s="6"/>
      <c r="H326" s="6"/>
      <c r="I326" s="6"/>
      <c r="J326" s="6"/>
      <c r="K326" s="6"/>
      <c r="L326" s="6"/>
      <c r="M326" s="6"/>
    </row>
    <row r="327" spans="1:13" ht="18" customHeight="1">
      <c r="A327" s="10"/>
      <c r="B327" s="10"/>
      <c r="C327" s="11"/>
      <c r="D327" s="6"/>
      <c r="E327" s="6"/>
      <c r="F327" s="6"/>
      <c r="G327" s="6"/>
      <c r="H327" s="6"/>
      <c r="I327" s="6"/>
      <c r="J327" s="6"/>
      <c r="K327" s="6"/>
      <c r="L327" s="6"/>
      <c r="M327" s="6"/>
    </row>
    <row r="328" spans="1:13" ht="18" customHeight="1">
      <c r="A328" s="10"/>
      <c r="B328" s="10"/>
      <c r="C328" s="11"/>
      <c r="D328" s="6"/>
      <c r="E328" s="6"/>
      <c r="F328" s="6"/>
      <c r="G328" s="6"/>
      <c r="H328" s="6"/>
      <c r="I328" s="6"/>
      <c r="J328" s="6"/>
      <c r="K328" s="6"/>
      <c r="L328" s="6"/>
      <c r="M328" s="6"/>
    </row>
    <row r="329" spans="1:13" ht="18" customHeight="1">
      <c r="A329" s="10"/>
      <c r="B329" s="10"/>
      <c r="C329" s="11"/>
      <c r="D329" s="6"/>
      <c r="E329" s="6"/>
      <c r="F329" s="6"/>
      <c r="G329" s="6"/>
      <c r="H329" s="6"/>
      <c r="I329" s="6"/>
      <c r="J329" s="6"/>
      <c r="K329" s="6"/>
      <c r="L329" s="6"/>
      <c r="M329" s="6"/>
    </row>
    <row r="330" spans="1:13" ht="18" customHeight="1">
      <c r="A330" s="10"/>
      <c r="B330" s="10"/>
      <c r="C330" s="11"/>
      <c r="D330" s="6"/>
      <c r="E330" s="6"/>
      <c r="F330" s="6"/>
      <c r="G330" s="6"/>
      <c r="H330" s="6"/>
      <c r="I330" s="6"/>
      <c r="J330" s="6"/>
      <c r="K330" s="6"/>
      <c r="L330" s="6"/>
      <c r="M330" s="6"/>
    </row>
    <row r="331" spans="1:13" ht="18" customHeight="1">
      <c r="A331" s="10"/>
      <c r="B331" s="10"/>
      <c r="C331" s="11"/>
      <c r="D331" s="6"/>
      <c r="E331" s="6"/>
      <c r="F331" s="6"/>
      <c r="G331" s="6"/>
      <c r="H331" s="6"/>
      <c r="I331" s="6"/>
      <c r="J331" s="6"/>
      <c r="K331" s="6"/>
      <c r="L331" s="6"/>
      <c r="M331" s="6"/>
    </row>
    <row r="332" spans="1:13" ht="18" customHeight="1">
      <c r="A332" s="10"/>
      <c r="B332" s="10"/>
      <c r="C332" s="11"/>
      <c r="D332" s="6"/>
      <c r="E332" s="6"/>
      <c r="F332" s="6"/>
      <c r="G332" s="6"/>
      <c r="H332" s="6"/>
      <c r="I332" s="6"/>
      <c r="J332" s="6"/>
      <c r="K332" s="6"/>
      <c r="L332" s="6"/>
      <c r="M332" s="6"/>
    </row>
    <row r="333" spans="1:13" ht="18" customHeight="1">
      <c r="A333" s="10"/>
      <c r="B333" s="10"/>
      <c r="C333" s="11"/>
      <c r="D333" s="6"/>
      <c r="E333" s="6"/>
      <c r="F333" s="6"/>
      <c r="G333" s="6"/>
      <c r="H333" s="6"/>
      <c r="I333" s="6"/>
      <c r="J333" s="6"/>
      <c r="K333" s="6"/>
      <c r="L333" s="6"/>
      <c r="M333" s="6"/>
    </row>
    <row r="334" spans="1:13" ht="18" customHeight="1">
      <c r="A334" s="10"/>
      <c r="B334" s="10"/>
      <c r="C334" s="11"/>
      <c r="D334" s="6"/>
      <c r="E334" s="6"/>
      <c r="F334" s="6"/>
      <c r="G334" s="6"/>
      <c r="H334" s="6"/>
      <c r="I334" s="6"/>
      <c r="J334" s="6"/>
      <c r="K334" s="6"/>
      <c r="L334" s="6"/>
      <c r="M334" s="6"/>
    </row>
    <row r="335" spans="1:13" ht="18" customHeight="1">
      <c r="A335" s="10"/>
      <c r="B335" s="10"/>
      <c r="C335" s="11"/>
      <c r="D335" s="6"/>
      <c r="E335" s="6"/>
      <c r="F335" s="6"/>
      <c r="G335" s="6"/>
      <c r="H335" s="6"/>
      <c r="I335" s="6"/>
      <c r="J335" s="6"/>
      <c r="K335" s="6"/>
      <c r="L335" s="6"/>
      <c r="M335" s="6"/>
    </row>
    <row r="336" spans="1:13" ht="18" customHeight="1">
      <c r="A336" s="10"/>
      <c r="B336" s="10"/>
      <c r="C336" s="11"/>
      <c r="D336" s="6"/>
      <c r="E336" s="6"/>
      <c r="F336" s="6"/>
      <c r="G336" s="6"/>
      <c r="H336" s="6"/>
      <c r="I336" s="6"/>
      <c r="J336" s="6"/>
      <c r="K336" s="6"/>
      <c r="L336" s="6"/>
      <c r="M336" s="6"/>
    </row>
    <row r="337" spans="1:38" ht="18" customHeight="1">
      <c r="A337" s="10"/>
      <c r="B337" s="10"/>
      <c r="C337" s="11"/>
      <c r="D337" s="6"/>
      <c r="E337" s="6"/>
      <c r="F337" s="6"/>
      <c r="G337" s="6"/>
      <c r="H337" s="6"/>
      <c r="I337" s="6"/>
      <c r="J337" s="6"/>
      <c r="K337" s="6"/>
      <c r="L337" s="6"/>
      <c r="M337" s="6"/>
    </row>
    <row r="338" spans="1:38" ht="18" customHeight="1">
      <c r="A338" s="10"/>
      <c r="B338" s="10"/>
      <c r="C338" s="11"/>
      <c r="D338" s="6"/>
      <c r="E338" s="6"/>
      <c r="F338" s="6"/>
      <c r="G338" s="6"/>
      <c r="H338" s="6"/>
      <c r="I338" s="6"/>
      <c r="J338" s="6"/>
      <c r="K338" s="6"/>
      <c r="L338" s="6"/>
      <c r="M338" s="6"/>
    </row>
    <row r="339" spans="1:38" ht="18" customHeight="1">
      <c r="A339" s="10"/>
      <c r="B339" s="10"/>
      <c r="C339" s="11"/>
      <c r="D339" s="6"/>
      <c r="E339" s="6"/>
      <c r="F339" s="6"/>
      <c r="G339" s="6"/>
      <c r="H339" s="6"/>
      <c r="I339" s="6"/>
      <c r="J339" s="6"/>
      <c r="K339" s="6"/>
      <c r="L339" s="6"/>
      <c r="M339" s="6"/>
    </row>
    <row r="340" spans="1:38" ht="18" customHeight="1">
      <c r="A340" s="12" t="s">
        <v>80</v>
      </c>
      <c r="B340" s="13"/>
      <c r="C340" s="14"/>
      <c r="D340" s="15"/>
      <c r="E340" s="15"/>
      <c r="F340" s="15">
        <f>ROUNDDOWN(SUMIF(Q318:Q319, "1", F318:F319), 0)</f>
        <v>0</v>
      </c>
      <c r="G340" s="15"/>
      <c r="H340" s="15">
        <f>ROUNDDOWN(SUMIF(Q318:Q319, "1", H318:H319), 0)</f>
        <v>0</v>
      </c>
      <c r="I340" s="15"/>
      <c r="J340" s="15">
        <f>ROUNDDOWN(SUMIF(Q318:Q319, "1", J318:J319), 0)</f>
        <v>0</v>
      </c>
      <c r="K340" s="15"/>
      <c r="L340" s="15">
        <f>F340+H340+J340</f>
        <v>0</v>
      </c>
      <c r="M340" s="15"/>
      <c r="R340">
        <f t="shared" ref="R340:AL340" si="213">SUM(R318:R319)</f>
        <v>0</v>
      </c>
      <c r="S340">
        <f t="shared" si="213"/>
        <v>0</v>
      </c>
      <c r="T340">
        <f t="shared" si="213"/>
        <v>0</v>
      </c>
      <c r="U340">
        <f t="shared" si="213"/>
        <v>0</v>
      </c>
      <c r="V340">
        <f t="shared" si="213"/>
        <v>0</v>
      </c>
      <c r="W340">
        <f t="shared" si="213"/>
        <v>0</v>
      </c>
      <c r="X340">
        <f t="shared" si="213"/>
        <v>0</v>
      </c>
      <c r="Y340">
        <f t="shared" si="213"/>
        <v>0</v>
      </c>
      <c r="Z340">
        <f t="shared" si="213"/>
        <v>0</v>
      </c>
      <c r="AA340">
        <f t="shared" si="213"/>
        <v>0</v>
      </c>
      <c r="AB340">
        <f t="shared" si="213"/>
        <v>0</v>
      </c>
      <c r="AC340">
        <f t="shared" si="213"/>
        <v>0</v>
      </c>
      <c r="AD340">
        <f t="shared" si="213"/>
        <v>0</v>
      </c>
      <c r="AE340">
        <f t="shared" si="213"/>
        <v>0</v>
      </c>
      <c r="AF340">
        <f t="shared" si="213"/>
        <v>0</v>
      </c>
      <c r="AG340">
        <f t="shared" si="213"/>
        <v>0</v>
      </c>
      <c r="AH340">
        <f t="shared" si="213"/>
        <v>0</v>
      </c>
      <c r="AI340">
        <f t="shared" si="213"/>
        <v>0</v>
      </c>
      <c r="AJ340">
        <f t="shared" si="213"/>
        <v>0</v>
      </c>
      <c r="AK340">
        <f t="shared" si="213"/>
        <v>0</v>
      </c>
      <c r="AL340">
        <f t="shared" si="213"/>
        <v>0</v>
      </c>
    </row>
  </sheetData>
  <mergeCells count="24">
    <mergeCell ref="A269:M269"/>
    <mergeCell ref="A317:M317"/>
    <mergeCell ref="A125:M125"/>
    <mergeCell ref="A149:M149"/>
    <mergeCell ref="A173:M173"/>
    <mergeCell ref="A197:M197"/>
    <mergeCell ref="A221:M221"/>
    <mergeCell ref="A245:M245"/>
    <mergeCell ref="A101:M101"/>
    <mergeCell ref="A1:M1"/>
    <mergeCell ref="A2:M2"/>
    <mergeCell ref="A3:A4"/>
    <mergeCell ref="B3:B4"/>
    <mergeCell ref="C3:C4"/>
    <mergeCell ref="D3:D4"/>
    <mergeCell ref="M3:M4"/>
    <mergeCell ref="E3:F3"/>
    <mergeCell ref="G3:H3"/>
    <mergeCell ref="I3:J3"/>
    <mergeCell ref="K3:L3"/>
    <mergeCell ref="A5:M5"/>
    <mergeCell ref="A29:M29"/>
    <mergeCell ref="A53:M53"/>
    <mergeCell ref="A77:M77"/>
  </mergeCells>
  <phoneticPr fontId="1" type="noConversion"/>
  <conditionalFormatting sqref="A5 M6:M340 A240:L340 A6:L238 A239:M239">
    <cfRule type="containsText" dxfId="1" priority="1" stopIfTrue="1" operator="containsText" text=".">
      <formula>NOT(ISERROR(SEARCH(".",A5)))</formula>
    </cfRule>
    <cfRule type="notContainsText" dxfId="0" priority="2" stopIfTrue="1" operator="notContains" text=".">
      <formula>ISERROR(SEARCH(".",A5))</formula>
    </cfRule>
  </conditionalFormatting>
  <pageMargins left="0.59055118110236227" right="0" top="0.59055118110236227" bottom="0.15748031496062992" header="0.31496062992125984" footer="0.15748031496062992"/>
  <pageSetup paperSize="9" orientation="landscape" r:id="rId1"/>
  <rowBreaks count="14" manualBreakCount="14">
    <brk id="28" max="16383" man="1"/>
    <brk id="52" max="16383" man="1"/>
    <brk id="76" max="16383" man="1"/>
    <brk id="100" max="16383" man="1"/>
    <brk id="124" max="16383" man="1"/>
    <brk id="148" max="16383" man="1"/>
    <brk id="172" max="16383" man="1"/>
    <brk id="196" max="16383" man="1"/>
    <brk id="220" max="16383" man="1"/>
    <brk id="244" max="16383" man="1"/>
    <brk id="268" max="16383" man="1"/>
    <brk id="292" max="16383" man="1"/>
    <brk id="316" max="16383" man="1"/>
    <brk id="34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이름이 지정된 범위</vt:lpstr>
      </vt:variant>
      <vt:variant>
        <vt:i4>6</vt:i4>
      </vt:variant>
    </vt:vector>
  </HeadingPairs>
  <TitlesOfParts>
    <vt:vector size="10" baseType="lpstr">
      <vt:lpstr>원가계산서</vt:lpstr>
      <vt:lpstr>집계표</vt:lpstr>
      <vt:lpstr>내역서</vt:lpstr>
      <vt:lpstr>Sheet1</vt:lpstr>
      <vt:lpstr>내역서!Print_Area</vt:lpstr>
      <vt:lpstr>원가계산서!Print_Area</vt:lpstr>
      <vt:lpstr>집계표!Print_Area</vt:lpstr>
      <vt:lpstr>내역서!Print_Titles</vt:lpstr>
      <vt:lpstr>원가계산서!Print_Titles</vt:lpstr>
      <vt:lpstr>집계표!Print_Titles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Owner</cp:lastModifiedBy>
  <cp:lastPrinted>2019-08-09T04:06:23Z</cp:lastPrinted>
  <dcterms:created xsi:type="dcterms:W3CDTF">2019-08-08T05:01:25Z</dcterms:created>
  <dcterms:modified xsi:type="dcterms:W3CDTF">2019-08-13T01:18:31Z</dcterms:modified>
</cp:coreProperties>
</file>