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4240" windowHeight="13740"/>
  </bookViews>
  <sheets>
    <sheet name="원가계산서" sheetId="9" r:id="rId1"/>
    <sheet name="내역서" sheetId="7" r:id="rId2"/>
  </sheets>
  <definedNames>
    <definedName name="_xlnm.Print_Area" localSheetId="1">내역서!$A$1:$M$228</definedName>
    <definedName name="_xlnm.Print_Area" localSheetId="0">원가계산서!$A$1:$F$33</definedName>
    <definedName name="_xlnm.Print_Titles" localSheetId="1">내역서!$1:$4</definedName>
    <definedName name="_xlnm.Print_Titles" localSheetId="0">원가계산서!$1:$4</definedName>
  </definedNames>
  <calcPr calcId="145621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1" i="9" l="1"/>
  <c r="D27" i="9"/>
  <c r="D26" i="9"/>
  <c r="D23" i="9"/>
  <c r="D22" i="9"/>
  <c r="D21" i="9"/>
  <c r="D20" i="9"/>
  <c r="D19" i="9"/>
  <c r="D18" i="9"/>
  <c r="D17" i="9"/>
  <c r="D16" i="9"/>
  <c r="D15" i="9"/>
  <c r="D14" i="9"/>
  <c r="D13" i="9"/>
  <c r="D12" i="9"/>
  <c r="D9" i="9"/>
  <c r="J228" i="7"/>
  <c r="AL228" i="7"/>
  <c r="O215" i="7"/>
  <c r="R215" i="7"/>
  <c r="S215" i="7"/>
  <c r="S228" i="7" s="1"/>
  <c r="T215" i="7"/>
  <c r="U215" i="7"/>
  <c r="V215" i="7"/>
  <c r="W215" i="7"/>
  <c r="W228" i="7" s="1"/>
  <c r="X215" i="7"/>
  <c r="Y215" i="7"/>
  <c r="Z215" i="7"/>
  <c r="AA215" i="7"/>
  <c r="AA228" i="7" s="1"/>
  <c r="AB215" i="7"/>
  <c r="AC215" i="7"/>
  <c r="AD215" i="7"/>
  <c r="AE215" i="7"/>
  <c r="AE228" i="7" s="1"/>
  <c r="AF215" i="7"/>
  <c r="AG215" i="7"/>
  <c r="AH215" i="7"/>
  <c r="AI215" i="7"/>
  <c r="AI228" i="7" s="1"/>
  <c r="AJ215" i="7"/>
  <c r="AK215" i="7"/>
  <c r="O214" i="7"/>
  <c r="R214" i="7"/>
  <c r="S214" i="7"/>
  <c r="T214" i="7"/>
  <c r="T228" i="7" s="1"/>
  <c r="U214" i="7"/>
  <c r="V214" i="7"/>
  <c r="W214" i="7"/>
  <c r="X214" i="7"/>
  <c r="X228" i="7" s="1"/>
  <c r="Y214" i="7"/>
  <c r="Z214" i="7"/>
  <c r="AA214" i="7"/>
  <c r="AB214" i="7"/>
  <c r="AB228" i="7" s="1"/>
  <c r="AC214" i="7"/>
  <c r="AD214" i="7"/>
  <c r="AE214" i="7"/>
  <c r="AF214" i="7"/>
  <c r="AF228" i="7" s="1"/>
  <c r="AG214" i="7"/>
  <c r="AH214" i="7"/>
  <c r="AI214" i="7"/>
  <c r="AJ214" i="7"/>
  <c r="AJ228" i="7" s="1"/>
  <c r="AK214" i="7"/>
  <c r="AL212" i="7"/>
  <c r="O200" i="7"/>
  <c r="R200" i="7"/>
  <c r="S200" i="7"/>
  <c r="T200" i="7"/>
  <c r="U200" i="7"/>
  <c r="V200" i="7"/>
  <c r="W200" i="7"/>
  <c r="X200" i="7"/>
  <c r="Y200" i="7"/>
  <c r="Z200" i="7"/>
  <c r="AA200" i="7"/>
  <c r="AB200" i="7"/>
  <c r="AD200" i="7"/>
  <c r="AE200" i="7"/>
  <c r="AF200" i="7"/>
  <c r="AG200" i="7"/>
  <c r="AH200" i="7"/>
  <c r="AI200" i="7"/>
  <c r="AJ200" i="7"/>
  <c r="AK200" i="7"/>
  <c r="O199" i="7"/>
  <c r="R199" i="7"/>
  <c r="S199" i="7"/>
  <c r="T199" i="7"/>
  <c r="U199" i="7"/>
  <c r="V199" i="7"/>
  <c r="W199" i="7"/>
  <c r="X199" i="7"/>
  <c r="Y199" i="7"/>
  <c r="Z199" i="7"/>
  <c r="AA199" i="7"/>
  <c r="AB199" i="7"/>
  <c r="AD199" i="7"/>
  <c r="AE199" i="7"/>
  <c r="AF199" i="7"/>
  <c r="AG199" i="7"/>
  <c r="AH199" i="7"/>
  <c r="AI199" i="7"/>
  <c r="AJ199" i="7"/>
  <c r="AK199" i="7"/>
  <c r="H212" i="7"/>
  <c r="J212" i="7"/>
  <c r="O198" i="7"/>
  <c r="R198" i="7"/>
  <c r="R212" i="7" s="1"/>
  <c r="S198" i="7"/>
  <c r="T198" i="7"/>
  <c r="U198" i="7"/>
  <c r="U212" i="7" s="1"/>
  <c r="V198" i="7"/>
  <c r="V212" i="7" s="1"/>
  <c r="W198" i="7"/>
  <c r="X198" i="7"/>
  <c r="Y198" i="7"/>
  <c r="Y212" i="7" s="1"/>
  <c r="Z198" i="7"/>
  <c r="Z212" i="7" s="1"/>
  <c r="AA198" i="7"/>
  <c r="AB198" i="7"/>
  <c r="AD198" i="7"/>
  <c r="AE198" i="7"/>
  <c r="AE212" i="7" s="1"/>
  <c r="AF198" i="7"/>
  <c r="AF212" i="7" s="1"/>
  <c r="AG198" i="7"/>
  <c r="AH198" i="7"/>
  <c r="AI198" i="7"/>
  <c r="AI212" i="7" s="1"/>
  <c r="AJ198" i="7"/>
  <c r="AJ212" i="7" s="1"/>
  <c r="AK198" i="7"/>
  <c r="AL196" i="7"/>
  <c r="O187" i="7"/>
  <c r="R187" i="7"/>
  <c r="S187" i="7"/>
  <c r="T187" i="7"/>
  <c r="U187" i="7"/>
  <c r="V187" i="7"/>
  <c r="W187" i="7"/>
  <c r="Y187" i="7"/>
  <c r="Z187" i="7"/>
  <c r="AA187" i="7"/>
  <c r="AB187" i="7"/>
  <c r="AC187" i="7"/>
  <c r="AD187" i="7"/>
  <c r="AE187" i="7"/>
  <c r="AF187" i="7"/>
  <c r="AG187" i="7"/>
  <c r="AH187" i="7"/>
  <c r="AI187" i="7"/>
  <c r="AJ187" i="7"/>
  <c r="AK187" i="7"/>
  <c r="O186" i="7"/>
  <c r="R186" i="7"/>
  <c r="S186" i="7"/>
  <c r="T186" i="7"/>
  <c r="U186" i="7"/>
  <c r="V186" i="7"/>
  <c r="W186" i="7"/>
  <c r="Y186" i="7"/>
  <c r="Z186" i="7"/>
  <c r="AA186" i="7"/>
  <c r="AB186" i="7"/>
  <c r="AC186" i="7"/>
  <c r="AD186" i="7"/>
  <c r="AE186" i="7"/>
  <c r="AF186" i="7"/>
  <c r="AG186" i="7"/>
  <c r="AH186" i="7"/>
  <c r="AI186" i="7"/>
  <c r="AJ186" i="7"/>
  <c r="AK186" i="7"/>
  <c r="O185" i="7"/>
  <c r="R185" i="7"/>
  <c r="S185" i="7"/>
  <c r="T185" i="7"/>
  <c r="U185" i="7"/>
  <c r="V185" i="7"/>
  <c r="W185" i="7"/>
  <c r="Y185" i="7"/>
  <c r="Z185" i="7"/>
  <c r="AA185" i="7"/>
  <c r="AB185" i="7"/>
  <c r="AC185" i="7"/>
  <c r="AD185" i="7"/>
  <c r="AE185" i="7"/>
  <c r="AF185" i="7"/>
  <c r="AG185" i="7"/>
  <c r="AH185" i="7"/>
  <c r="AI185" i="7"/>
  <c r="AJ185" i="7"/>
  <c r="AK185" i="7"/>
  <c r="O184" i="7"/>
  <c r="R184" i="7"/>
  <c r="S184" i="7"/>
  <c r="T184" i="7"/>
  <c r="U184" i="7"/>
  <c r="V184" i="7"/>
  <c r="W184" i="7"/>
  <c r="Y184" i="7"/>
  <c r="Z184" i="7"/>
  <c r="AA184" i="7"/>
  <c r="AB184" i="7"/>
  <c r="AC184" i="7"/>
  <c r="AD184" i="7"/>
  <c r="AE184" i="7"/>
  <c r="AF184" i="7"/>
  <c r="AG184" i="7"/>
  <c r="AH184" i="7"/>
  <c r="AI184" i="7"/>
  <c r="AJ184" i="7"/>
  <c r="AK184" i="7"/>
  <c r="O183" i="7"/>
  <c r="R183" i="7"/>
  <c r="S183" i="7"/>
  <c r="T183" i="7"/>
  <c r="U183" i="7"/>
  <c r="V183" i="7"/>
  <c r="W183" i="7"/>
  <c r="Y183" i="7"/>
  <c r="Z183" i="7"/>
  <c r="AA183" i="7"/>
  <c r="AB183" i="7"/>
  <c r="AC183" i="7"/>
  <c r="AD183" i="7"/>
  <c r="AE183" i="7"/>
  <c r="AF183" i="7"/>
  <c r="AG183" i="7"/>
  <c r="AH183" i="7"/>
  <c r="AI183" i="7"/>
  <c r="AJ183" i="7"/>
  <c r="AK183" i="7"/>
  <c r="O182" i="7"/>
  <c r="R182" i="7"/>
  <c r="S182" i="7"/>
  <c r="T182" i="7"/>
  <c r="T196" i="7" s="1"/>
  <c r="U182" i="7"/>
  <c r="V182" i="7"/>
  <c r="W182" i="7"/>
  <c r="Y182" i="7"/>
  <c r="Z182" i="7"/>
  <c r="AA182" i="7"/>
  <c r="AB182" i="7"/>
  <c r="AC182" i="7"/>
  <c r="AD182" i="7"/>
  <c r="AE182" i="7"/>
  <c r="AE196" i="7" s="1"/>
  <c r="AF182" i="7"/>
  <c r="AG182" i="7"/>
  <c r="AG196" i="7" s="1"/>
  <c r="AH182" i="7"/>
  <c r="AI182" i="7"/>
  <c r="AI196" i="7" s="1"/>
  <c r="AJ182" i="7"/>
  <c r="AK182" i="7"/>
  <c r="AK196" i="7" s="1"/>
  <c r="Y180" i="7"/>
  <c r="AG180" i="7"/>
  <c r="AL180" i="7"/>
  <c r="O167" i="7"/>
  <c r="S167" i="7"/>
  <c r="T167" i="7"/>
  <c r="U167" i="7"/>
  <c r="V167" i="7"/>
  <c r="W167" i="7"/>
  <c r="X167" i="7"/>
  <c r="Y167" i="7"/>
  <c r="Z167" i="7"/>
  <c r="AA167" i="7"/>
  <c r="AB167" i="7"/>
  <c r="AC167" i="7"/>
  <c r="AD167" i="7"/>
  <c r="AE167" i="7"/>
  <c r="AF167" i="7"/>
  <c r="AG167" i="7"/>
  <c r="AH167" i="7"/>
  <c r="AI167" i="7"/>
  <c r="AJ167" i="7"/>
  <c r="AK167" i="7"/>
  <c r="O166" i="7"/>
  <c r="S166" i="7"/>
  <c r="S180" i="7" s="1"/>
  <c r="T166" i="7"/>
  <c r="U166" i="7"/>
  <c r="U180" i="7" s="1"/>
  <c r="V166" i="7"/>
  <c r="W166" i="7"/>
  <c r="W180" i="7" s="1"/>
  <c r="X166" i="7"/>
  <c r="Y166" i="7"/>
  <c r="Z166" i="7"/>
  <c r="AA166" i="7"/>
  <c r="AA180" i="7" s="1"/>
  <c r="AB166" i="7"/>
  <c r="AC166" i="7"/>
  <c r="AC180" i="7" s="1"/>
  <c r="AD166" i="7"/>
  <c r="AE166" i="7"/>
  <c r="AE180" i="7" s="1"/>
  <c r="AF166" i="7"/>
  <c r="AG166" i="7"/>
  <c r="AH166" i="7"/>
  <c r="AI166" i="7"/>
  <c r="AI180" i="7" s="1"/>
  <c r="AJ166" i="7"/>
  <c r="AK166" i="7"/>
  <c r="AK180" i="7" s="1"/>
  <c r="AL164" i="7"/>
  <c r="O159" i="7"/>
  <c r="S159" i="7"/>
  <c r="T159" i="7"/>
  <c r="U159" i="7"/>
  <c r="V159" i="7"/>
  <c r="W159" i="7"/>
  <c r="X159" i="7"/>
  <c r="Y159" i="7"/>
  <c r="Z159" i="7"/>
  <c r="AA159" i="7"/>
  <c r="AB159" i="7"/>
  <c r="AC159" i="7"/>
  <c r="AD159" i="7"/>
  <c r="AE159" i="7"/>
  <c r="AF159" i="7"/>
  <c r="AG159" i="7"/>
  <c r="AH159" i="7"/>
  <c r="AI159" i="7"/>
  <c r="AJ159" i="7"/>
  <c r="AK159" i="7"/>
  <c r="O158" i="7"/>
  <c r="S158" i="7"/>
  <c r="T158" i="7"/>
  <c r="U158" i="7"/>
  <c r="V158" i="7"/>
  <c r="W158" i="7"/>
  <c r="X158" i="7"/>
  <c r="Y158" i="7"/>
  <c r="Z158" i="7"/>
  <c r="AA158" i="7"/>
  <c r="AB158" i="7"/>
  <c r="AC158" i="7"/>
  <c r="AD158" i="7"/>
  <c r="AE158" i="7"/>
  <c r="AF158" i="7"/>
  <c r="AG158" i="7"/>
  <c r="AH158" i="7"/>
  <c r="AI158" i="7"/>
  <c r="AJ158" i="7"/>
  <c r="AK158" i="7"/>
  <c r="O157" i="7"/>
  <c r="S157" i="7"/>
  <c r="T157" i="7"/>
  <c r="U157" i="7"/>
  <c r="V157" i="7"/>
  <c r="W157" i="7"/>
  <c r="X157" i="7"/>
  <c r="Y157" i="7"/>
  <c r="Z157" i="7"/>
  <c r="AA157" i="7"/>
  <c r="AB157" i="7"/>
  <c r="AC157" i="7"/>
  <c r="AD157" i="7"/>
  <c r="AE157" i="7"/>
  <c r="AF157" i="7"/>
  <c r="AG157" i="7"/>
  <c r="AH157" i="7"/>
  <c r="AI157" i="7"/>
  <c r="AJ157" i="7"/>
  <c r="AK157" i="7"/>
  <c r="O156" i="7"/>
  <c r="S156" i="7"/>
  <c r="T156" i="7"/>
  <c r="U156" i="7"/>
  <c r="V156" i="7"/>
  <c r="W156" i="7"/>
  <c r="X156" i="7"/>
  <c r="Y156" i="7"/>
  <c r="Z156" i="7"/>
  <c r="AA156" i="7"/>
  <c r="AB156" i="7"/>
  <c r="AC156" i="7"/>
  <c r="AD156" i="7"/>
  <c r="AE156" i="7"/>
  <c r="AF156" i="7"/>
  <c r="AG156" i="7"/>
  <c r="AH156" i="7"/>
  <c r="AI156" i="7"/>
  <c r="AJ156" i="7"/>
  <c r="AK156" i="7"/>
  <c r="O155" i="7"/>
  <c r="S155" i="7"/>
  <c r="T155" i="7"/>
  <c r="U155" i="7"/>
  <c r="V155" i="7"/>
  <c r="W155" i="7"/>
  <c r="X155" i="7"/>
  <c r="Y155" i="7"/>
  <c r="Z155" i="7"/>
  <c r="AA155" i="7"/>
  <c r="AB155" i="7"/>
  <c r="AC155" i="7"/>
  <c r="AD155" i="7"/>
  <c r="AE155" i="7"/>
  <c r="AF155" i="7"/>
  <c r="AG155" i="7"/>
  <c r="AH155" i="7"/>
  <c r="AI155" i="7"/>
  <c r="AJ155" i="7"/>
  <c r="AK155" i="7"/>
  <c r="O154" i="7"/>
  <c r="R154" i="7"/>
  <c r="S154" i="7"/>
  <c r="T154" i="7"/>
  <c r="U154" i="7"/>
  <c r="V154" i="7"/>
  <c r="W154" i="7"/>
  <c r="X154" i="7"/>
  <c r="Y154" i="7"/>
  <c r="Z154" i="7"/>
  <c r="AA154" i="7"/>
  <c r="AB154" i="7"/>
  <c r="AC154" i="7"/>
  <c r="AD154" i="7"/>
  <c r="AE154" i="7"/>
  <c r="AF154" i="7"/>
  <c r="AG154" i="7"/>
  <c r="AH154" i="7"/>
  <c r="AI154" i="7"/>
  <c r="AJ154" i="7"/>
  <c r="AK154" i="7"/>
  <c r="O153" i="7"/>
  <c r="S153" i="7"/>
  <c r="T153" i="7"/>
  <c r="U153" i="7"/>
  <c r="V153" i="7"/>
  <c r="W153" i="7"/>
  <c r="X153" i="7"/>
  <c r="Y153" i="7"/>
  <c r="Z153" i="7"/>
  <c r="AA153" i="7"/>
  <c r="AB153" i="7"/>
  <c r="AC153" i="7"/>
  <c r="AD153" i="7"/>
  <c r="AE153" i="7"/>
  <c r="AF153" i="7"/>
  <c r="AG153" i="7"/>
  <c r="AH153" i="7"/>
  <c r="AI153" i="7"/>
  <c r="AJ153" i="7"/>
  <c r="AK153" i="7"/>
  <c r="O152" i="7"/>
  <c r="S152" i="7"/>
  <c r="T152" i="7"/>
  <c r="U152" i="7"/>
  <c r="V152" i="7"/>
  <c r="W152" i="7"/>
  <c r="X152" i="7"/>
  <c r="Y152" i="7"/>
  <c r="Z152" i="7"/>
  <c r="AA152" i="7"/>
  <c r="AB152" i="7"/>
  <c r="AC152" i="7"/>
  <c r="AD152" i="7"/>
  <c r="AE152" i="7"/>
  <c r="AF152" i="7"/>
  <c r="AG152" i="7"/>
  <c r="AH152" i="7"/>
  <c r="AI152" i="7"/>
  <c r="AJ152" i="7"/>
  <c r="AK152" i="7"/>
  <c r="R151" i="7"/>
  <c r="O151" i="7"/>
  <c r="S151" i="7"/>
  <c r="T151" i="7"/>
  <c r="U151" i="7"/>
  <c r="V151" i="7"/>
  <c r="W151" i="7"/>
  <c r="X151" i="7"/>
  <c r="Y151" i="7"/>
  <c r="Z151" i="7"/>
  <c r="AA151" i="7"/>
  <c r="AB151" i="7"/>
  <c r="AC151" i="7"/>
  <c r="AD151" i="7"/>
  <c r="AE151" i="7"/>
  <c r="AF151" i="7"/>
  <c r="AG151" i="7"/>
  <c r="AG164" i="7" s="1"/>
  <c r="AH151" i="7"/>
  <c r="AI151" i="7"/>
  <c r="AJ151" i="7"/>
  <c r="AK151" i="7"/>
  <c r="O150" i="7"/>
  <c r="R150" i="7"/>
  <c r="S150" i="7"/>
  <c r="T150" i="7"/>
  <c r="U150" i="7"/>
  <c r="U164" i="7" s="1"/>
  <c r="V150" i="7"/>
  <c r="W150" i="7"/>
  <c r="X150" i="7"/>
  <c r="Y150" i="7"/>
  <c r="Y164" i="7" s="1"/>
  <c r="Z150" i="7"/>
  <c r="AA150" i="7"/>
  <c r="AB150" i="7"/>
  <c r="AC150" i="7"/>
  <c r="AC164" i="7" s="1"/>
  <c r="AD150" i="7"/>
  <c r="AE150" i="7"/>
  <c r="AF150" i="7"/>
  <c r="AG150" i="7"/>
  <c r="AH150" i="7"/>
  <c r="AI150" i="7"/>
  <c r="AJ150" i="7"/>
  <c r="AK150" i="7"/>
  <c r="AK164" i="7" s="1"/>
  <c r="W148" i="7"/>
  <c r="AE148" i="7"/>
  <c r="AL148" i="7"/>
  <c r="O135" i="7"/>
  <c r="S135" i="7"/>
  <c r="T135" i="7"/>
  <c r="U135" i="7"/>
  <c r="V135" i="7"/>
  <c r="W135" i="7"/>
  <c r="X135" i="7"/>
  <c r="Y135" i="7"/>
  <c r="Z135" i="7"/>
  <c r="AA135" i="7"/>
  <c r="AB135" i="7"/>
  <c r="AC135" i="7"/>
  <c r="AD135" i="7"/>
  <c r="AE135" i="7"/>
  <c r="AF135" i="7"/>
  <c r="AG135" i="7"/>
  <c r="AH135" i="7"/>
  <c r="AI135" i="7"/>
  <c r="AJ135" i="7"/>
  <c r="AK135" i="7"/>
  <c r="O134" i="7"/>
  <c r="S134" i="7"/>
  <c r="S148" i="7" s="1"/>
  <c r="T134" i="7"/>
  <c r="T148" i="7" s="1"/>
  <c r="U134" i="7"/>
  <c r="U148" i="7" s="1"/>
  <c r="V134" i="7"/>
  <c r="V148" i="7" s="1"/>
  <c r="W134" i="7"/>
  <c r="X134" i="7"/>
  <c r="X148" i="7" s="1"/>
  <c r="Y134" i="7"/>
  <c r="Y148" i="7" s="1"/>
  <c r="Z134" i="7"/>
  <c r="Z148" i="7" s="1"/>
  <c r="AA134" i="7"/>
  <c r="AA148" i="7" s="1"/>
  <c r="AB134" i="7"/>
  <c r="AB148" i="7" s="1"/>
  <c r="AC134" i="7"/>
  <c r="AC148" i="7" s="1"/>
  <c r="AD134" i="7"/>
  <c r="AD148" i="7" s="1"/>
  <c r="AE134" i="7"/>
  <c r="AF134" i="7"/>
  <c r="AF148" i="7" s="1"/>
  <c r="AG134" i="7"/>
  <c r="AG148" i="7" s="1"/>
  <c r="AH134" i="7"/>
  <c r="AH148" i="7" s="1"/>
  <c r="AI134" i="7"/>
  <c r="AI148" i="7" s="1"/>
  <c r="AJ134" i="7"/>
  <c r="AJ148" i="7" s="1"/>
  <c r="AK134" i="7"/>
  <c r="AK148" i="7" s="1"/>
  <c r="AL132" i="7"/>
  <c r="O122" i="7"/>
  <c r="S122" i="7"/>
  <c r="T122" i="7"/>
  <c r="U122" i="7"/>
  <c r="V122" i="7"/>
  <c r="W122" i="7"/>
  <c r="X122" i="7"/>
  <c r="Y122" i="7"/>
  <c r="Z122" i="7"/>
  <c r="AA122" i="7"/>
  <c r="AB122" i="7"/>
  <c r="AC122" i="7"/>
  <c r="AD122" i="7"/>
  <c r="AE122" i="7"/>
  <c r="AF122" i="7"/>
  <c r="AG122" i="7"/>
  <c r="AH122" i="7"/>
  <c r="AI122" i="7"/>
  <c r="AJ122" i="7"/>
  <c r="AK122" i="7"/>
  <c r="O121" i="7"/>
  <c r="S121" i="7"/>
  <c r="T121" i="7"/>
  <c r="U121" i="7"/>
  <c r="V121" i="7"/>
  <c r="W121" i="7"/>
  <c r="X121" i="7"/>
  <c r="Y121" i="7"/>
  <c r="Z121" i="7"/>
  <c r="AA121" i="7"/>
  <c r="AB121" i="7"/>
  <c r="AC121" i="7"/>
  <c r="AD121" i="7"/>
  <c r="AE121" i="7"/>
  <c r="AF121" i="7"/>
  <c r="AG121" i="7"/>
  <c r="AH121" i="7"/>
  <c r="AI121" i="7"/>
  <c r="AJ121" i="7"/>
  <c r="AK121" i="7"/>
  <c r="O120" i="7"/>
  <c r="S120" i="7"/>
  <c r="T120" i="7"/>
  <c r="U120" i="7"/>
  <c r="V120" i="7"/>
  <c r="W120" i="7"/>
  <c r="X120" i="7"/>
  <c r="Y120" i="7"/>
  <c r="Z120" i="7"/>
  <c r="AA120" i="7"/>
  <c r="AB120" i="7"/>
  <c r="AC120" i="7"/>
  <c r="AD120" i="7"/>
  <c r="AE120" i="7"/>
  <c r="AF120" i="7"/>
  <c r="AG120" i="7"/>
  <c r="AH120" i="7"/>
  <c r="AI120" i="7"/>
  <c r="AJ120" i="7"/>
  <c r="AK120" i="7"/>
  <c r="O119" i="7"/>
  <c r="S119" i="7"/>
  <c r="T119" i="7"/>
  <c r="U119" i="7"/>
  <c r="V119" i="7"/>
  <c r="W119" i="7"/>
  <c r="X119" i="7"/>
  <c r="Y119" i="7"/>
  <c r="Z119" i="7"/>
  <c r="AA119" i="7"/>
  <c r="AB119" i="7"/>
  <c r="AC119" i="7"/>
  <c r="AD119" i="7"/>
  <c r="AE119" i="7"/>
  <c r="AF119" i="7"/>
  <c r="AG119" i="7"/>
  <c r="AH119" i="7"/>
  <c r="AI119" i="7"/>
  <c r="AJ119" i="7"/>
  <c r="AK119" i="7"/>
  <c r="O118" i="7"/>
  <c r="S118" i="7"/>
  <c r="S132" i="7" s="1"/>
  <c r="T118" i="7"/>
  <c r="T132" i="7" s="1"/>
  <c r="U118" i="7"/>
  <c r="U132" i="7" s="1"/>
  <c r="V118" i="7"/>
  <c r="V132" i="7" s="1"/>
  <c r="W118" i="7"/>
  <c r="W132" i="7" s="1"/>
  <c r="X118" i="7"/>
  <c r="X132" i="7" s="1"/>
  <c r="Y118" i="7"/>
  <c r="Y132" i="7" s="1"/>
  <c r="Z118" i="7"/>
  <c r="Z132" i="7" s="1"/>
  <c r="AA118" i="7"/>
  <c r="AA132" i="7" s="1"/>
  <c r="AB118" i="7"/>
  <c r="AB132" i="7" s="1"/>
  <c r="AC118" i="7"/>
  <c r="AC132" i="7" s="1"/>
  <c r="AD118" i="7"/>
  <c r="AD132" i="7" s="1"/>
  <c r="AE118" i="7"/>
  <c r="AE132" i="7" s="1"/>
  <c r="AF118" i="7"/>
  <c r="AF132" i="7" s="1"/>
  <c r="AG118" i="7"/>
  <c r="AG132" i="7" s="1"/>
  <c r="AH118" i="7"/>
  <c r="AH132" i="7" s="1"/>
  <c r="AI118" i="7"/>
  <c r="AI132" i="7" s="1"/>
  <c r="AJ118" i="7"/>
  <c r="AJ132" i="7" s="1"/>
  <c r="AK118" i="7"/>
  <c r="AK132" i="7" s="1"/>
  <c r="AL116" i="7"/>
  <c r="O102" i="7"/>
  <c r="S102" i="7"/>
  <c r="S116" i="7" s="1"/>
  <c r="T102" i="7"/>
  <c r="T116" i="7" s="1"/>
  <c r="U102" i="7"/>
  <c r="U116" i="7" s="1"/>
  <c r="V102" i="7"/>
  <c r="V116" i="7" s="1"/>
  <c r="W102" i="7"/>
  <c r="W116" i="7" s="1"/>
  <c r="X102" i="7"/>
  <c r="X116" i="7" s="1"/>
  <c r="Y102" i="7"/>
  <c r="Y116" i="7" s="1"/>
  <c r="Z102" i="7"/>
  <c r="Z116" i="7" s="1"/>
  <c r="AA102" i="7"/>
  <c r="AA116" i="7" s="1"/>
  <c r="AB102" i="7"/>
  <c r="AB116" i="7" s="1"/>
  <c r="AC102" i="7"/>
  <c r="AC116" i="7" s="1"/>
  <c r="AD102" i="7"/>
  <c r="AD116" i="7" s="1"/>
  <c r="AE102" i="7"/>
  <c r="AE116" i="7" s="1"/>
  <c r="AF102" i="7"/>
  <c r="AF116" i="7" s="1"/>
  <c r="AG102" i="7"/>
  <c r="AG116" i="7" s="1"/>
  <c r="AH102" i="7"/>
  <c r="AH116" i="7" s="1"/>
  <c r="AI102" i="7"/>
  <c r="AI116" i="7" s="1"/>
  <c r="AJ102" i="7"/>
  <c r="AJ116" i="7" s="1"/>
  <c r="AK102" i="7"/>
  <c r="AK116" i="7" s="1"/>
  <c r="AL100" i="7"/>
  <c r="O86" i="7"/>
  <c r="S86" i="7"/>
  <c r="S100" i="7" s="1"/>
  <c r="T86" i="7"/>
  <c r="T100" i="7" s="1"/>
  <c r="U86" i="7"/>
  <c r="U100" i="7" s="1"/>
  <c r="V86" i="7"/>
  <c r="V100" i="7" s="1"/>
  <c r="W86" i="7"/>
  <c r="W100" i="7" s="1"/>
  <c r="X86" i="7"/>
  <c r="X100" i="7" s="1"/>
  <c r="Y86" i="7"/>
  <c r="Y100" i="7" s="1"/>
  <c r="Z86" i="7"/>
  <c r="Z100" i="7" s="1"/>
  <c r="AA86" i="7"/>
  <c r="AA100" i="7" s="1"/>
  <c r="AB86" i="7"/>
  <c r="AB100" i="7" s="1"/>
  <c r="AC86" i="7"/>
  <c r="AC100" i="7" s="1"/>
  <c r="AD86" i="7"/>
  <c r="AD100" i="7" s="1"/>
  <c r="AE86" i="7"/>
  <c r="AE100" i="7" s="1"/>
  <c r="AF86" i="7"/>
  <c r="AF100" i="7" s="1"/>
  <c r="AG86" i="7"/>
  <c r="AG100" i="7" s="1"/>
  <c r="AH86" i="7"/>
  <c r="AH100" i="7" s="1"/>
  <c r="AI86" i="7"/>
  <c r="AI100" i="7" s="1"/>
  <c r="AJ86" i="7"/>
  <c r="AJ100" i="7" s="1"/>
  <c r="AK86" i="7"/>
  <c r="AK100" i="7" s="1"/>
  <c r="AL84" i="7"/>
  <c r="O70" i="7"/>
  <c r="S70" i="7"/>
  <c r="S84" i="7" s="1"/>
  <c r="T70" i="7"/>
  <c r="T84" i="7" s="1"/>
  <c r="U70" i="7"/>
  <c r="U84" i="7" s="1"/>
  <c r="V70" i="7"/>
  <c r="V84" i="7" s="1"/>
  <c r="W70" i="7"/>
  <c r="W84" i="7" s="1"/>
  <c r="X70" i="7"/>
  <c r="X84" i="7" s="1"/>
  <c r="Y70" i="7"/>
  <c r="Y84" i="7" s="1"/>
  <c r="Z70" i="7"/>
  <c r="Z84" i="7" s="1"/>
  <c r="AA70" i="7"/>
  <c r="AA84" i="7" s="1"/>
  <c r="AB70" i="7"/>
  <c r="AB84" i="7" s="1"/>
  <c r="AC70" i="7"/>
  <c r="AC84" i="7" s="1"/>
  <c r="AD70" i="7"/>
  <c r="AD84" i="7" s="1"/>
  <c r="AE70" i="7"/>
  <c r="AE84" i="7" s="1"/>
  <c r="AF70" i="7"/>
  <c r="AF84" i="7" s="1"/>
  <c r="AG70" i="7"/>
  <c r="AG84" i="7" s="1"/>
  <c r="AH70" i="7"/>
  <c r="AH84" i="7" s="1"/>
  <c r="AI70" i="7"/>
  <c r="AI84" i="7" s="1"/>
  <c r="AJ70" i="7"/>
  <c r="AJ84" i="7" s="1"/>
  <c r="AK70" i="7"/>
  <c r="AK84" i="7" s="1"/>
  <c r="AL68" i="7"/>
  <c r="O62" i="7"/>
  <c r="S62" i="7"/>
  <c r="T62" i="7"/>
  <c r="U62" i="7"/>
  <c r="V62" i="7"/>
  <c r="W62" i="7"/>
  <c r="X62" i="7"/>
  <c r="Y62" i="7"/>
  <c r="Z62" i="7"/>
  <c r="AA62" i="7"/>
  <c r="AB62" i="7"/>
  <c r="AC62" i="7"/>
  <c r="AD62" i="7"/>
  <c r="AE62" i="7"/>
  <c r="AF62" i="7"/>
  <c r="AG62" i="7"/>
  <c r="AH62" i="7"/>
  <c r="AI62" i="7"/>
  <c r="AJ62" i="7"/>
  <c r="AK62" i="7"/>
  <c r="O61" i="7"/>
  <c r="S61" i="7"/>
  <c r="T61" i="7"/>
  <c r="U61" i="7"/>
  <c r="V61" i="7"/>
  <c r="W61" i="7"/>
  <c r="X61" i="7"/>
  <c r="Y61" i="7"/>
  <c r="Z61" i="7"/>
  <c r="AA61" i="7"/>
  <c r="AB61" i="7"/>
  <c r="AC61" i="7"/>
  <c r="AD61" i="7"/>
  <c r="AE61" i="7"/>
  <c r="AF61" i="7"/>
  <c r="AG61" i="7"/>
  <c r="AH61" i="7"/>
  <c r="AI61" i="7"/>
  <c r="AJ61" i="7"/>
  <c r="AK61" i="7"/>
  <c r="O60" i="7"/>
  <c r="S60" i="7"/>
  <c r="T60" i="7"/>
  <c r="U60" i="7"/>
  <c r="V60" i="7"/>
  <c r="W60" i="7"/>
  <c r="X60" i="7"/>
  <c r="Y60" i="7"/>
  <c r="Z60" i="7"/>
  <c r="AA60" i="7"/>
  <c r="AB60" i="7"/>
  <c r="AC60" i="7"/>
  <c r="AD60" i="7"/>
  <c r="AE60" i="7"/>
  <c r="AF60" i="7"/>
  <c r="AG60" i="7"/>
  <c r="AH60" i="7"/>
  <c r="AI60" i="7"/>
  <c r="AJ60" i="7"/>
  <c r="AK60" i="7"/>
  <c r="O59" i="7"/>
  <c r="S59" i="7"/>
  <c r="T59" i="7"/>
  <c r="U59" i="7"/>
  <c r="V59" i="7"/>
  <c r="W59" i="7"/>
  <c r="X59" i="7"/>
  <c r="Y59" i="7"/>
  <c r="Z59" i="7"/>
  <c r="AA59" i="7"/>
  <c r="AB59" i="7"/>
  <c r="AC59" i="7"/>
  <c r="AD59" i="7"/>
  <c r="AE59" i="7"/>
  <c r="AF59" i="7"/>
  <c r="AG59" i="7"/>
  <c r="AH59" i="7"/>
  <c r="AI59" i="7"/>
  <c r="AJ59" i="7"/>
  <c r="AK59" i="7"/>
  <c r="O58" i="7"/>
  <c r="S58" i="7"/>
  <c r="T58" i="7"/>
  <c r="U58" i="7"/>
  <c r="V58" i="7"/>
  <c r="W58" i="7"/>
  <c r="X58" i="7"/>
  <c r="Y58" i="7"/>
  <c r="Z58" i="7"/>
  <c r="AA58" i="7"/>
  <c r="AB58" i="7"/>
  <c r="AC58" i="7"/>
  <c r="AD58" i="7"/>
  <c r="AE58" i="7"/>
  <c r="AF58" i="7"/>
  <c r="AG58" i="7"/>
  <c r="AH58" i="7"/>
  <c r="AI58" i="7"/>
  <c r="AJ58" i="7"/>
  <c r="AK58" i="7"/>
  <c r="O57" i="7"/>
  <c r="S57" i="7"/>
  <c r="T57" i="7"/>
  <c r="U57" i="7"/>
  <c r="V57" i="7"/>
  <c r="W57" i="7"/>
  <c r="X57" i="7"/>
  <c r="Y57" i="7"/>
  <c r="Z57" i="7"/>
  <c r="AA57" i="7"/>
  <c r="AB57" i="7"/>
  <c r="AC57" i="7"/>
  <c r="AD57" i="7"/>
  <c r="AE57" i="7"/>
  <c r="AF57" i="7"/>
  <c r="AG57" i="7"/>
  <c r="AH57" i="7"/>
  <c r="AI57" i="7"/>
  <c r="AJ57" i="7"/>
  <c r="AK57" i="7"/>
  <c r="O56" i="7"/>
  <c r="S56" i="7"/>
  <c r="T56" i="7"/>
  <c r="U56" i="7"/>
  <c r="V56" i="7"/>
  <c r="W56" i="7"/>
  <c r="X56" i="7"/>
  <c r="Y56" i="7"/>
  <c r="Z56" i="7"/>
  <c r="AA56" i="7"/>
  <c r="AB56" i="7"/>
  <c r="AC56" i="7"/>
  <c r="AD56" i="7"/>
  <c r="AE56" i="7"/>
  <c r="AF56" i="7"/>
  <c r="AG56" i="7"/>
  <c r="AH56" i="7"/>
  <c r="AI56" i="7"/>
  <c r="AJ56" i="7"/>
  <c r="AK56" i="7"/>
  <c r="O55" i="7"/>
  <c r="S55" i="7"/>
  <c r="T55" i="7"/>
  <c r="U55" i="7"/>
  <c r="V55" i="7"/>
  <c r="W55" i="7"/>
  <c r="X55" i="7"/>
  <c r="Y55" i="7"/>
  <c r="Z55" i="7"/>
  <c r="AA55" i="7"/>
  <c r="AB55" i="7"/>
  <c r="AC55" i="7"/>
  <c r="AD55" i="7"/>
  <c r="AE55" i="7"/>
  <c r="AF55" i="7"/>
  <c r="AG55" i="7"/>
  <c r="AH55" i="7"/>
  <c r="AI55" i="7"/>
  <c r="AJ55" i="7"/>
  <c r="AK55" i="7"/>
  <c r="O54" i="7"/>
  <c r="S54" i="7"/>
  <c r="S68" i="7" s="1"/>
  <c r="T54" i="7"/>
  <c r="T68" i="7" s="1"/>
  <c r="U54" i="7"/>
  <c r="U68" i="7" s="1"/>
  <c r="V54" i="7"/>
  <c r="V68" i="7" s="1"/>
  <c r="W54" i="7"/>
  <c r="W68" i="7" s="1"/>
  <c r="X54" i="7"/>
  <c r="X68" i="7" s="1"/>
  <c r="Y54" i="7"/>
  <c r="Y68" i="7" s="1"/>
  <c r="Z54" i="7"/>
  <c r="Z68" i="7" s="1"/>
  <c r="AA54" i="7"/>
  <c r="AA68" i="7" s="1"/>
  <c r="AB54" i="7"/>
  <c r="AB68" i="7" s="1"/>
  <c r="AC54" i="7"/>
  <c r="AC68" i="7" s="1"/>
  <c r="AD54" i="7"/>
  <c r="AD68" i="7" s="1"/>
  <c r="AE54" i="7"/>
  <c r="AE68" i="7" s="1"/>
  <c r="AF54" i="7"/>
  <c r="AF68" i="7" s="1"/>
  <c r="AG54" i="7"/>
  <c r="AG68" i="7" s="1"/>
  <c r="AH54" i="7"/>
  <c r="AH68" i="7" s="1"/>
  <c r="AI54" i="7"/>
  <c r="AI68" i="7" s="1"/>
  <c r="AJ54" i="7"/>
  <c r="AJ68" i="7" s="1"/>
  <c r="AK54" i="7"/>
  <c r="AK68" i="7" s="1"/>
  <c r="AL52" i="7"/>
  <c r="O42" i="7"/>
  <c r="S42" i="7"/>
  <c r="T42" i="7"/>
  <c r="U42" i="7"/>
  <c r="V42" i="7"/>
  <c r="W42" i="7"/>
  <c r="X42" i="7"/>
  <c r="Y42" i="7"/>
  <c r="Z42" i="7"/>
  <c r="AA42" i="7"/>
  <c r="AB42" i="7"/>
  <c r="AC42" i="7"/>
  <c r="AD42" i="7"/>
  <c r="AE42" i="7"/>
  <c r="AF42" i="7"/>
  <c r="AG42" i="7"/>
  <c r="AH42" i="7"/>
  <c r="AI42" i="7"/>
  <c r="AJ42" i="7"/>
  <c r="AK42" i="7"/>
  <c r="O41" i="7"/>
  <c r="S41" i="7"/>
  <c r="T41" i="7"/>
  <c r="U41" i="7"/>
  <c r="V41" i="7"/>
  <c r="W41" i="7"/>
  <c r="X41" i="7"/>
  <c r="Y41" i="7"/>
  <c r="Z41" i="7"/>
  <c r="AA41" i="7"/>
  <c r="AB41" i="7"/>
  <c r="AC41" i="7"/>
  <c r="AD41" i="7"/>
  <c r="AE41" i="7"/>
  <c r="AF41" i="7"/>
  <c r="AG41" i="7"/>
  <c r="AH41" i="7"/>
  <c r="AI41" i="7"/>
  <c r="AJ41" i="7"/>
  <c r="AK41" i="7"/>
  <c r="O40" i="7"/>
  <c r="S40" i="7"/>
  <c r="T40" i="7"/>
  <c r="U40" i="7"/>
  <c r="V40" i="7"/>
  <c r="W40" i="7"/>
  <c r="X40" i="7"/>
  <c r="Y40" i="7"/>
  <c r="Z40" i="7"/>
  <c r="AA40" i="7"/>
  <c r="AB40" i="7"/>
  <c r="AC40" i="7"/>
  <c r="AD40" i="7"/>
  <c r="AE40" i="7"/>
  <c r="AF40" i="7"/>
  <c r="AG40" i="7"/>
  <c r="AH40" i="7"/>
  <c r="AI40" i="7"/>
  <c r="AJ40" i="7"/>
  <c r="AK40" i="7"/>
  <c r="O39" i="7"/>
  <c r="R39" i="7"/>
  <c r="S39" i="7"/>
  <c r="T39" i="7"/>
  <c r="T52" i="7" s="1"/>
  <c r="U39" i="7"/>
  <c r="V39" i="7"/>
  <c r="W39" i="7"/>
  <c r="X39" i="7"/>
  <c r="X52" i="7" s="1"/>
  <c r="Y39" i="7"/>
  <c r="Z39" i="7"/>
  <c r="AA39" i="7"/>
  <c r="AB39" i="7"/>
  <c r="AB52" i="7" s="1"/>
  <c r="AC39" i="7"/>
  <c r="AD39" i="7"/>
  <c r="AE39" i="7"/>
  <c r="AF39" i="7"/>
  <c r="AF52" i="7" s="1"/>
  <c r="AG39" i="7"/>
  <c r="AH39" i="7"/>
  <c r="AI39" i="7"/>
  <c r="AJ39" i="7"/>
  <c r="AJ52" i="7" s="1"/>
  <c r="AK39" i="7"/>
  <c r="R38" i="7"/>
  <c r="O38" i="7"/>
  <c r="S38" i="7"/>
  <c r="S52" i="7" s="1"/>
  <c r="T38" i="7"/>
  <c r="U38" i="7"/>
  <c r="V38" i="7"/>
  <c r="W38" i="7"/>
  <c r="W52" i="7" s="1"/>
  <c r="X38" i="7"/>
  <c r="Y38" i="7"/>
  <c r="Z38" i="7"/>
  <c r="AA38" i="7"/>
  <c r="AA52" i="7" s="1"/>
  <c r="AB38" i="7"/>
  <c r="AC38" i="7"/>
  <c r="AD38" i="7"/>
  <c r="AE38" i="7"/>
  <c r="AE52" i="7" s="1"/>
  <c r="AF38" i="7"/>
  <c r="AG38" i="7"/>
  <c r="AH38" i="7"/>
  <c r="AI38" i="7"/>
  <c r="AI52" i="7" s="1"/>
  <c r="AJ38" i="7"/>
  <c r="AK38" i="7"/>
  <c r="AL36" i="7"/>
  <c r="O35" i="7"/>
  <c r="S35" i="7"/>
  <c r="T35" i="7"/>
  <c r="U35" i="7"/>
  <c r="V35" i="7"/>
  <c r="W35" i="7"/>
  <c r="X35" i="7"/>
  <c r="Y35" i="7"/>
  <c r="Z35" i="7"/>
  <c r="AA35" i="7"/>
  <c r="AB35" i="7"/>
  <c r="AC35" i="7"/>
  <c r="AD35" i="7"/>
  <c r="AE35" i="7"/>
  <c r="AF35" i="7"/>
  <c r="AG35" i="7"/>
  <c r="AH35" i="7"/>
  <c r="AI35" i="7"/>
  <c r="AJ35" i="7"/>
  <c r="AK35" i="7"/>
  <c r="O34" i="7"/>
  <c r="S34" i="7"/>
  <c r="T34" i="7"/>
  <c r="U34" i="7"/>
  <c r="V34" i="7"/>
  <c r="W34" i="7"/>
  <c r="X34" i="7"/>
  <c r="Y34" i="7"/>
  <c r="Z34" i="7"/>
  <c r="AA34" i="7"/>
  <c r="AB34" i="7"/>
  <c r="AC34" i="7"/>
  <c r="AD34" i="7"/>
  <c r="AE34" i="7"/>
  <c r="AF34" i="7"/>
  <c r="AG34" i="7"/>
  <c r="AH34" i="7"/>
  <c r="AI34" i="7"/>
  <c r="AJ34" i="7"/>
  <c r="AK34" i="7"/>
  <c r="O33" i="7"/>
  <c r="S33" i="7"/>
  <c r="T33" i="7"/>
  <c r="U33" i="7"/>
  <c r="V33" i="7"/>
  <c r="W33" i="7"/>
  <c r="X33" i="7"/>
  <c r="Y33" i="7"/>
  <c r="Z33" i="7"/>
  <c r="AA33" i="7"/>
  <c r="AB33" i="7"/>
  <c r="AC33" i="7"/>
  <c r="AD33" i="7"/>
  <c r="AE33" i="7"/>
  <c r="AF33" i="7"/>
  <c r="AG33" i="7"/>
  <c r="AH33" i="7"/>
  <c r="AI33" i="7"/>
  <c r="AJ33" i="7"/>
  <c r="AK33" i="7"/>
  <c r="O32" i="7"/>
  <c r="S32" i="7"/>
  <c r="T32" i="7"/>
  <c r="U32" i="7"/>
  <c r="V32" i="7"/>
  <c r="W32" i="7"/>
  <c r="X32" i="7"/>
  <c r="Y32" i="7"/>
  <c r="Z32" i="7"/>
  <c r="AA32" i="7"/>
  <c r="AB32" i="7"/>
  <c r="AC32" i="7"/>
  <c r="AD32" i="7"/>
  <c r="AE32" i="7"/>
  <c r="AF32" i="7"/>
  <c r="AG32" i="7"/>
  <c r="AH32" i="7"/>
  <c r="AI32" i="7"/>
  <c r="AJ32" i="7"/>
  <c r="AK32" i="7"/>
  <c r="O31" i="7"/>
  <c r="S31" i="7"/>
  <c r="T31" i="7"/>
  <c r="U31" i="7"/>
  <c r="V31" i="7"/>
  <c r="W31" i="7"/>
  <c r="X31" i="7"/>
  <c r="Y31" i="7"/>
  <c r="Z31" i="7"/>
  <c r="AA31" i="7"/>
  <c r="AB31" i="7"/>
  <c r="AC31" i="7"/>
  <c r="AD31" i="7"/>
  <c r="AE31" i="7"/>
  <c r="AF31" i="7"/>
  <c r="AG31" i="7"/>
  <c r="AH31" i="7"/>
  <c r="AI31" i="7"/>
  <c r="AJ31" i="7"/>
  <c r="AK31" i="7"/>
  <c r="O30" i="7"/>
  <c r="S30" i="7"/>
  <c r="T30" i="7"/>
  <c r="U30" i="7"/>
  <c r="V30" i="7"/>
  <c r="W30" i="7"/>
  <c r="X30" i="7"/>
  <c r="Y30" i="7"/>
  <c r="Z30" i="7"/>
  <c r="AA30" i="7"/>
  <c r="AB30" i="7"/>
  <c r="AC30" i="7"/>
  <c r="AD30" i="7"/>
  <c r="AE30" i="7"/>
  <c r="AF30" i="7"/>
  <c r="AG30" i="7"/>
  <c r="AH30" i="7"/>
  <c r="AI30" i="7"/>
  <c r="AJ30" i="7"/>
  <c r="AK30" i="7"/>
  <c r="O29" i="7"/>
  <c r="S29" i="7"/>
  <c r="T29" i="7"/>
  <c r="U29" i="7"/>
  <c r="V29" i="7"/>
  <c r="W29" i="7"/>
  <c r="X29" i="7"/>
  <c r="Y29" i="7"/>
  <c r="Z29" i="7"/>
  <c r="AA29" i="7"/>
  <c r="AB29" i="7"/>
  <c r="AC29" i="7"/>
  <c r="AD29" i="7"/>
  <c r="AE29" i="7"/>
  <c r="AF29" i="7"/>
  <c r="AG29" i="7"/>
  <c r="AH29" i="7"/>
  <c r="AI29" i="7"/>
  <c r="AJ29" i="7"/>
  <c r="AK29" i="7"/>
  <c r="O28" i="7"/>
  <c r="S28" i="7"/>
  <c r="T28" i="7"/>
  <c r="U28" i="7"/>
  <c r="V28" i="7"/>
  <c r="W28" i="7"/>
  <c r="X28" i="7"/>
  <c r="Y28" i="7"/>
  <c r="Z28" i="7"/>
  <c r="AA28" i="7"/>
  <c r="AB28" i="7"/>
  <c r="AC28" i="7"/>
  <c r="AD28" i="7"/>
  <c r="AE28" i="7"/>
  <c r="AF28" i="7"/>
  <c r="AG28" i="7"/>
  <c r="AH28" i="7"/>
  <c r="AI28" i="7"/>
  <c r="AJ28" i="7"/>
  <c r="AK28" i="7"/>
  <c r="O27" i="7"/>
  <c r="S27" i="7"/>
  <c r="T27" i="7"/>
  <c r="U27" i="7"/>
  <c r="V27" i="7"/>
  <c r="W27" i="7"/>
  <c r="X27" i="7"/>
  <c r="Y27" i="7"/>
  <c r="Z27" i="7"/>
  <c r="AA27" i="7"/>
  <c r="AB27" i="7"/>
  <c r="AC27" i="7"/>
  <c r="AD27" i="7"/>
  <c r="AE27" i="7"/>
  <c r="AF27" i="7"/>
  <c r="AG27" i="7"/>
  <c r="AH27" i="7"/>
  <c r="AI27" i="7"/>
  <c r="AJ27" i="7"/>
  <c r="AK27" i="7"/>
  <c r="O26" i="7"/>
  <c r="S26" i="7"/>
  <c r="T26" i="7"/>
  <c r="U26" i="7"/>
  <c r="V26" i="7"/>
  <c r="W26" i="7"/>
  <c r="X26" i="7"/>
  <c r="Y26" i="7"/>
  <c r="Z26" i="7"/>
  <c r="AA26" i="7"/>
  <c r="AB26" i="7"/>
  <c r="AC26" i="7"/>
  <c r="AD26" i="7"/>
  <c r="AE26" i="7"/>
  <c r="AF26" i="7"/>
  <c r="AG26" i="7"/>
  <c r="AH26" i="7"/>
  <c r="AI26" i="7"/>
  <c r="AJ26" i="7"/>
  <c r="AK26" i="7"/>
  <c r="O25" i="7"/>
  <c r="S25" i="7"/>
  <c r="T25" i="7"/>
  <c r="U25" i="7"/>
  <c r="V25" i="7"/>
  <c r="W25" i="7"/>
  <c r="X25" i="7"/>
  <c r="Y25" i="7"/>
  <c r="Z25" i="7"/>
  <c r="AA25" i="7"/>
  <c r="AB25" i="7"/>
  <c r="AC25" i="7"/>
  <c r="AD25" i="7"/>
  <c r="AE25" i="7"/>
  <c r="AF25" i="7"/>
  <c r="AG25" i="7"/>
  <c r="AH25" i="7"/>
  <c r="AI25" i="7"/>
  <c r="AJ25" i="7"/>
  <c r="AK25" i="7"/>
  <c r="O24" i="7"/>
  <c r="S24" i="7"/>
  <c r="T24" i="7"/>
  <c r="U24" i="7"/>
  <c r="V24" i="7"/>
  <c r="W24" i="7"/>
  <c r="X24" i="7"/>
  <c r="Y24" i="7"/>
  <c r="Z24" i="7"/>
  <c r="AA24" i="7"/>
  <c r="AB24" i="7"/>
  <c r="AC24" i="7"/>
  <c r="AD24" i="7"/>
  <c r="AE24" i="7"/>
  <c r="AF24" i="7"/>
  <c r="AG24" i="7"/>
  <c r="AH24" i="7"/>
  <c r="AI24" i="7"/>
  <c r="AJ24" i="7"/>
  <c r="AK24" i="7"/>
  <c r="O23" i="7"/>
  <c r="S23" i="7"/>
  <c r="T23" i="7"/>
  <c r="U23" i="7"/>
  <c r="V23" i="7"/>
  <c r="W23" i="7"/>
  <c r="X23" i="7"/>
  <c r="Y23" i="7"/>
  <c r="Z23" i="7"/>
  <c r="AA23" i="7"/>
  <c r="AB23" i="7"/>
  <c r="AC23" i="7"/>
  <c r="AD23" i="7"/>
  <c r="AE23" i="7"/>
  <c r="AF23" i="7"/>
  <c r="AG23" i="7"/>
  <c r="AH23" i="7"/>
  <c r="AI23" i="7"/>
  <c r="AJ23" i="7"/>
  <c r="AK23" i="7"/>
  <c r="O22" i="7"/>
  <c r="S22" i="7"/>
  <c r="S36" i="7" s="1"/>
  <c r="T22" i="7"/>
  <c r="T36" i="7" s="1"/>
  <c r="U22" i="7"/>
  <c r="U36" i="7" s="1"/>
  <c r="V22" i="7"/>
  <c r="V36" i="7" s="1"/>
  <c r="W22" i="7"/>
  <c r="W36" i="7" s="1"/>
  <c r="X22" i="7"/>
  <c r="X36" i="7" s="1"/>
  <c r="Y22" i="7"/>
  <c r="Y36" i="7" s="1"/>
  <c r="Z22" i="7"/>
  <c r="Z36" i="7" s="1"/>
  <c r="AA22" i="7"/>
  <c r="AA36" i="7" s="1"/>
  <c r="AB22" i="7"/>
  <c r="AB36" i="7" s="1"/>
  <c r="AC22" i="7"/>
  <c r="AC36" i="7" s="1"/>
  <c r="AD22" i="7"/>
  <c r="AD36" i="7" s="1"/>
  <c r="AE22" i="7"/>
  <c r="AE36" i="7" s="1"/>
  <c r="AF22" i="7"/>
  <c r="AF36" i="7" s="1"/>
  <c r="AG22" i="7"/>
  <c r="AG36" i="7" s="1"/>
  <c r="AH22" i="7"/>
  <c r="AH36" i="7" s="1"/>
  <c r="AI22" i="7"/>
  <c r="AI36" i="7" s="1"/>
  <c r="AJ22" i="7"/>
  <c r="AJ36" i="7" s="1"/>
  <c r="AK22" i="7"/>
  <c r="AK36" i="7" s="1"/>
  <c r="U20" i="7"/>
  <c r="Y20" i="7"/>
  <c r="AC20" i="7"/>
  <c r="AG20" i="7"/>
  <c r="AK20" i="7"/>
  <c r="AL20" i="7"/>
  <c r="O7" i="7"/>
  <c r="S7" i="7"/>
  <c r="T7" i="7"/>
  <c r="U7" i="7"/>
  <c r="V7" i="7"/>
  <c r="W7" i="7"/>
  <c r="X7" i="7"/>
  <c r="Y7" i="7"/>
  <c r="Z7" i="7"/>
  <c r="AA7" i="7"/>
  <c r="AB7" i="7"/>
  <c r="AC7" i="7"/>
  <c r="AD7" i="7"/>
  <c r="AE7" i="7"/>
  <c r="AF7" i="7"/>
  <c r="AG7" i="7"/>
  <c r="AH7" i="7"/>
  <c r="AI7" i="7"/>
  <c r="AJ7" i="7"/>
  <c r="AK7" i="7"/>
  <c r="O6" i="7"/>
  <c r="S6" i="7"/>
  <c r="S20" i="7" s="1"/>
  <c r="T6" i="7"/>
  <c r="T20" i="7" s="1"/>
  <c r="U6" i="7"/>
  <c r="V6" i="7"/>
  <c r="V20" i="7" s="1"/>
  <c r="W6" i="7"/>
  <c r="W20" i="7" s="1"/>
  <c r="X6" i="7"/>
  <c r="X20" i="7" s="1"/>
  <c r="Y6" i="7"/>
  <c r="Z6" i="7"/>
  <c r="Z20" i="7" s="1"/>
  <c r="AA6" i="7"/>
  <c r="AA20" i="7" s="1"/>
  <c r="AB6" i="7"/>
  <c r="AB20" i="7" s="1"/>
  <c r="AC6" i="7"/>
  <c r="AD6" i="7"/>
  <c r="AD20" i="7" s="1"/>
  <c r="AE6" i="7"/>
  <c r="AE20" i="7" s="1"/>
  <c r="AF6" i="7"/>
  <c r="AF20" i="7" s="1"/>
  <c r="AG6" i="7"/>
  <c r="AH6" i="7"/>
  <c r="AH20" i="7" s="1"/>
  <c r="AI6" i="7"/>
  <c r="AI20" i="7" s="1"/>
  <c r="AJ6" i="7"/>
  <c r="AJ20" i="7" s="1"/>
  <c r="AK6" i="7"/>
  <c r="R135" i="7"/>
  <c r="H116" i="7"/>
  <c r="R28" i="7"/>
  <c r="R156" i="7"/>
  <c r="R167" i="7"/>
  <c r="H180" i="7"/>
  <c r="R159" i="7"/>
  <c r="R157" i="7"/>
  <c r="R155" i="7"/>
  <c r="R153" i="7"/>
  <c r="R152" i="7"/>
  <c r="R41" i="7"/>
  <c r="R35" i="7"/>
  <c r="R27" i="7"/>
  <c r="R23" i="7"/>
  <c r="AC199" i="7"/>
  <c r="AH228" i="7" l="1"/>
  <c r="AD228" i="7"/>
  <c r="Z228" i="7"/>
  <c r="V228" i="7"/>
  <c r="R228" i="7"/>
  <c r="AK228" i="7"/>
  <c r="AG228" i="7"/>
  <c r="AC228" i="7"/>
  <c r="Y228" i="7"/>
  <c r="U228" i="7"/>
  <c r="AH212" i="7"/>
  <c r="AD212" i="7"/>
  <c r="AA212" i="7"/>
  <c r="W212" i="7"/>
  <c r="S212" i="7"/>
  <c r="AK212" i="7"/>
  <c r="AG212" i="7"/>
  <c r="AB212" i="7"/>
  <c r="X212" i="7"/>
  <c r="T212" i="7"/>
  <c r="V196" i="7"/>
  <c r="R196" i="7"/>
  <c r="AI164" i="7"/>
  <c r="AE164" i="7"/>
  <c r="AA164" i="7"/>
  <c r="W164" i="7"/>
  <c r="S164" i="7"/>
  <c r="AK52" i="7"/>
  <c r="AG52" i="7"/>
  <c r="AC52" i="7"/>
  <c r="Y52" i="7"/>
  <c r="U52" i="7"/>
  <c r="AH52" i="7"/>
  <c r="AD52" i="7"/>
  <c r="Z52" i="7"/>
  <c r="V52" i="7"/>
  <c r="R62" i="7"/>
  <c r="R6" i="7"/>
  <c r="R22" i="7"/>
  <c r="R58" i="7"/>
  <c r="R55" i="7"/>
  <c r="R56" i="7"/>
  <c r="R7" i="7"/>
  <c r="R59" i="7"/>
  <c r="R86" i="7"/>
  <c r="R100" i="7" s="1"/>
  <c r="J100" i="7"/>
  <c r="J180" i="7"/>
  <c r="R166" i="7"/>
  <c r="R180" i="7" s="1"/>
  <c r="H196" i="7"/>
  <c r="R61" i="7"/>
  <c r="R60" i="7"/>
  <c r="R24" i="7"/>
  <c r="H52" i="7"/>
  <c r="AJ164" i="7"/>
  <c r="AH164" i="7"/>
  <c r="AF164" i="7"/>
  <c r="AD164" i="7"/>
  <c r="AB164" i="7"/>
  <c r="Z164" i="7"/>
  <c r="X164" i="7"/>
  <c r="V164" i="7"/>
  <c r="T164" i="7"/>
  <c r="AJ180" i="7"/>
  <c r="AH180" i="7"/>
  <c r="AF180" i="7"/>
  <c r="AD180" i="7"/>
  <c r="AB180" i="7"/>
  <c r="Z180" i="7"/>
  <c r="X180" i="7"/>
  <c r="V180" i="7"/>
  <c r="T180" i="7"/>
  <c r="AJ196" i="7"/>
  <c r="AH196" i="7"/>
  <c r="AF196" i="7"/>
  <c r="AD196" i="7"/>
  <c r="AB196" i="7"/>
  <c r="Z196" i="7"/>
  <c r="W196" i="7"/>
  <c r="U196" i="7"/>
  <c r="S196" i="7"/>
  <c r="AC196" i="7"/>
  <c r="AA196" i="7"/>
  <c r="Y196" i="7"/>
  <c r="H228" i="7"/>
  <c r="X185" i="7"/>
  <c r="R119" i="7"/>
  <c r="R34" i="7"/>
  <c r="R33" i="7"/>
  <c r="R32" i="7"/>
  <c r="R30" i="7"/>
  <c r="R31" i="7"/>
  <c r="R29" i="7"/>
  <c r="H84" i="7"/>
  <c r="H148" i="7"/>
  <c r="R120" i="7"/>
  <c r="R121" i="7"/>
  <c r="R57" i="7"/>
  <c r="X183" i="7" l="1"/>
  <c r="R20" i="7"/>
  <c r="AC200" i="7"/>
  <c r="R118" i="7"/>
  <c r="R102" i="7"/>
  <c r="R116" i="7" s="1"/>
  <c r="J116" i="7"/>
  <c r="F116" i="7"/>
  <c r="H68" i="7"/>
  <c r="H100" i="7"/>
  <c r="AC198" i="7"/>
  <c r="F212" i="7"/>
  <c r="R54" i="7"/>
  <c r="R68" i="7" s="1"/>
  <c r="J68" i="7"/>
  <c r="F228" i="7"/>
  <c r="R42" i="7"/>
  <c r="AC212" i="7" l="1"/>
  <c r="I29" i="9" s="1"/>
  <c r="R40" i="7"/>
  <c r="R52" i="7" s="1"/>
  <c r="J52" i="7"/>
  <c r="L116" i="7"/>
  <c r="H132" i="7"/>
  <c r="L228" i="7"/>
  <c r="L212" i="7"/>
  <c r="X184" i="7" l="1"/>
  <c r="X182" i="7" l="1"/>
  <c r="F196" i="7"/>
  <c r="X187" i="7" l="1"/>
  <c r="J196" i="7"/>
  <c r="X186" i="7"/>
  <c r="X196" i="7" s="1"/>
  <c r="I28" i="9" s="1"/>
  <c r="R158" i="7"/>
  <c r="R164" i="7" s="1"/>
  <c r="R122" i="7"/>
  <c r="R132" i="7" s="1"/>
  <c r="J132" i="7"/>
  <c r="F100" i="7" l="1"/>
  <c r="R70" i="7"/>
  <c r="R84" i="7" s="1"/>
  <c r="J84" i="7"/>
  <c r="L196" i="7"/>
  <c r="L100" i="7" l="1"/>
  <c r="J148" i="7"/>
  <c r="R134" i="7"/>
  <c r="R148" i="7" s="1"/>
  <c r="I8" i="9"/>
  <c r="I15" i="9"/>
  <c r="I9" i="9"/>
  <c r="I17" i="9"/>
  <c r="I14" i="9" l="1"/>
  <c r="I16" i="9"/>
  <c r="R26" i="7"/>
  <c r="I10" i="9" l="1"/>
  <c r="I13" i="9"/>
  <c r="I12" i="9"/>
  <c r="F180" i="7"/>
  <c r="L180" i="7" l="1"/>
  <c r="F68" i="7" l="1"/>
  <c r="R25" i="7"/>
  <c r="R36" i="7" s="1"/>
  <c r="I11" i="9" l="1"/>
  <c r="L68" i="7"/>
  <c r="F52" i="7" l="1"/>
  <c r="L52" i="7" l="1"/>
  <c r="F84" i="7"/>
  <c r="L84" i="7" l="1"/>
  <c r="F132" i="7"/>
  <c r="L132" i="7" l="1"/>
  <c r="F148" i="7" l="1"/>
  <c r="L148" i="7" l="1"/>
  <c r="I6" i="9" l="1"/>
  <c r="I5" i="9"/>
  <c r="I21" i="9" l="1"/>
  <c r="I23" i="9"/>
  <c r="I22" i="9"/>
  <c r="I20" i="9"/>
  <c r="I19" i="9"/>
  <c r="I7" i="9"/>
  <c r="I18" i="9" l="1"/>
  <c r="I24" i="9" l="1"/>
  <c r="I25" i="9"/>
  <c r="I26" i="9"/>
  <c r="I27" i="9" l="1"/>
  <c r="I30" i="9" s="1"/>
  <c r="I31" i="9" l="1"/>
  <c r="I32" i="9" s="1"/>
  <c r="I33" i="9" l="1"/>
</calcChain>
</file>

<file path=xl/sharedStrings.xml><?xml version="1.0" encoding="utf-8"?>
<sst xmlns="http://schemas.openxmlformats.org/spreadsheetml/2006/main" count="431" uniqueCount="245">
  <si>
    <t>단위</t>
  </si>
  <si>
    <t>강설</t>
  </si>
  <si>
    <t>고철, 중량철A</t>
  </si>
  <si>
    <t>KG</t>
  </si>
  <si>
    <t>고철, 경량철A</t>
  </si>
  <si>
    <t>알루미늄, 샤시</t>
  </si>
  <si>
    <t>m</t>
  </si>
  <si>
    <t>L</t>
  </si>
  <si>
    <t>레미콘</t>
  </si>
  <si>
    <t>레미콘, 대구, 25-24-15</t>
  </si>
  <si>
    <t>㎥</t>
  </si>
  <si>
    <t>모래</t>
  </si>
  <si>
    <t>복층유리</t>
  </si>
  <si>
    <t>복층유리, 투명+아르곤가스+투명로이, 24mm 5+14A+5</t>
  </si>
  <si>
    <t>㎡</t>
  </si>
  <si>
    <t>시멘트</t>
  </si>
  <si>
    <t>포</t>
  </si>
  <si>
    <t>톤</t>
  </si>
  <si>
    <t>TON</t>
  </si>
  <si>
    <t>철근콘크리트용봉강</t>
  </si>
  <si>
    <t>철근콘크리트용봉강, HD-16, SD350/400</t>
  </si>
  <si>
    <t>인</t>
  </si>
  <si>
    <t>보통인부</t>
  </si>
  <si>
    <t>M3</t>
  </si>
  <si>
    <t>24TON 덤프,중간처리,30km</t>
  </si>
  <si>
    <t>굴삭기(타이어)</t>
  </si>
  <si>
    <t>소형브레이커(전기식)</t>
  </si>
  <si>
    <t>크레인(타이어)</t>
  </si>
  <si>
    <t>폐콘크리트</t>
  </si>
  <si>
    <t>수  량</t>
  </si>
  <si>
    <t>단  가</t>
  </si>
  <si>
    <t>금   액</t>
  </si>
  <si>
    <t>손료요율</t>
  </si>
  <si>
    <t>손료구분</t>
  </si>
  <si>
    <t>적용구분</t>
  </si>
  <si>
    <t>합계구분</t>
  </si>
  <si>
    <t/>
  </si>
  <si>
    <t>기계경비</t>
  </si>
  <si>
    <t>합  계</t>
  </si>
  <si>
    <t>0.6㎥</t>
  </si>
  <si>
    <t>HR</t>
  </si>
  <si>
    <t>10ton</t>
  </si>
  <si>
    <t>재  료  비</t>
  </si>
  <si>
    <t>노  무  비</t>
  </si>
  <si>
    <t>경      비</t>
  </si>
  <si>
    <t>합      계</t>
  </si>
  <si>
    <t>M2</t>
  </si>
  <si>
    <t>건축물 구조체별 철거</t>
  </si>
  <si>
    <t>M</t>
  </si>
  <si>
    <t>재료비</t>
  </si>
  <si>
    <t>1회.1종</t>
  </si>
  <si>
    <t>철재면 2회 1급</t>
  </si>
  <si>
    <t>건축물현장정리</t>
  </si>
  <si>
    <t>개보수</t>
  </si>
  <si>
    <t>시스템비계(발판1열) 10m 초과~20m 이하</t>
  </si>
  <si>
    <t>3개월</t>
  </si>
  <si>
    <t>바닥 및 수장부분(모르타르,회반죽,플라스터)</t>
  </si>
  <si>
    <t>인조석및화강석 철거</t>
  </si>
  <si>
    <t>콘크리트 절단(Wheel Saw)</t>
  </si>
  <si>
    <t>T=300mm이하</t>
  </si>
  <si>
    <t>철근콘크리트 철거</t>
  </si>
  <si>
    <t>외벽단열철거</t>
  </si>
  <si>
    <t>4층이하, 80mm</t>
  </si>
  <si>
    <t>철제계단 철거</t>
  </si>
  <si>
    <t>LPG사용</t>
  </si>
  <si>
    <t>강판 지붕 철거</t>
  </si>
  <si>
    <t>AD1 철거</t>
  </si>
  <si>
    <t>3800*2100</t>
  </si>
  <si>
    <t>개소</t>
  </si>
  <si>
    <t>CAW1 철거</t>
  </si>
  <si>
    <t>1200*1800</t>
  </si>
  <si>
    <t>PD1 철거</t>
  </si>
  <si>
    <t>1800*2100</t>
  </si>
  <si>
    <t>PD2 철거</t>
  </si>
  <si>
    <t>1500*2100</t>
  </si>
  <si>
    <t>PD3 철거</t>
  </si>
  <si>
    <t>1900*2100</t>
  </si>
  <si>
    <t>PD4 철거</t>
  </si>
  <si>
    <t>1100*1700</t>
  </si>
  <si>
    <t>실내가구 및 외부화분 이동</t>
  </si>
  <si>
    <t>레디믹스트콘크리트 타설(장비사용 타설)</t>
  </si>
  <si>
    <t>철근구조물, 굴삭기(무한궤도), 0.6m3</t>
  </si>
  <si>
    <t>철근 현장가공 및 조립(건축)</t>
  </si>
  <si>
    <t>보통가공 및 조립</t>
  </si>
  <si>
    <t>철골계단 ㄷ-형강설치</t>
  </si>
  <si>
    <t>300×90×9×13mm</t>
  </si>
  <si>
    <t>100×50×5×7.5mm</t>
  </si>
  <si>
    <t>철골계단 베이스PL설치</t>
  </si>
  <si>
    <t>150×350×10mm</t>
  </si>
  <si>
    <t>EA</t>
  </si>
  <si>
    <t>철골계단 디딤판PL설치</t>
  </si>
  <si>
    <t>620×270×6mm</t>
  </si>
  <si>
    <t>철골계단 첼판PL설치</t>
  </si>
  <si>
    <t>620×210×6mm</t>
  </si>
  <si>
    <t>철골계단 계단참PL설치</t>
  </si>
  <si>
    <t>620×600×6mm</t>
  </si>
  <si>
    <t>앵커볼트설치</t>
  </si>
  <si>
    <t>M16  L320</t>
  </si>
  <si>
    <t>M16  L125+케미컬약액</t>
  </si>
  <si>
    <t>화강석붙임(바닥)</t>
  </si>
  <si>
    <t>거창,T=30,버너,몰탈60</t>
  </si>
  <si>
    <t>DRY WALL(C-150)</t>
  </si>
  <si>
    <t>GS9.5T 2겹양면</t>
  </si>
  <si>
    <t>우레탄도막방수</t>
  </si>
  <si>
    <t>바닥, 비노출 3MM</t>
  </si>
  <si>
    <t>스테인리스핸드레일</t>
  </si>
  <si>
    <t>D38.1+25*6t, H:900</t>
  </si>
  <si>
    <t>스테인리스핸드레일/벽부형</t>
  </si>
  <si>
    <t>D38.1+7t, H:900</t>
  </si>
  <si>
    <t>스틸핸드레일</t>
  </si>
  <si>
    <t>T9, H=1000, W=50@135+방청1회,조합2회</t>
  </si>
  <si>
    <t>스틸핸드레일 베이스PL</t>
  </si>
  <si>
    <t>120×80×6mm, M10 세트앙카</t>
  </si>
  <si>
    <t>금속판</t>
  </si>
  <si>
    <t>평잇기(재사용)</t>
  </si>
  <si>
    <t>모르타르바름(바닥)</t>
  </si>
  <si>
    <t>T:30mm,인력마감</t>
  </si>
  <si>
    <t>외벽단열공법(습식)</t>
  </si>
  <si>
    <t>TOTAL SYSTEM(EPS단열100t, 표준마감)</t>
  </si>
  <si>
    <t>PD2</t>
  </si>
  <si>
    <t>1100*2100 부속철물일체</t>
  </si>
  <si>
    <t>PD4</t>
  </si>
  <si>
    <t>1000*2000 부속철물일체</t>
  </si>
  <si>
    <t>창호유리 설치/복층유리</t>
  </si>
  <si>
    <t>24mm 이하</t>
  </si>
  <si>
    <t>수밀코킹(10mm각)</t>
  </si>
  <si>
    <t>실리콘</t>
  </si>
  <si>
    <t>유리주위코킹</t>
  </si>
  <si>
    <t>10*10, 실리콘</t>
  </si>
  <si>
    <t>창문틀주위충전</t>
  </si>
  <si>
    <t>모르타르</t>
  </si>
  <si>
    <t>발포우레탄</t>
  </si>
  <si>
    <t>녹막이페인트(뿜칠)</t>
  </si>
  <si>
    <t>조합페인트(뿜칠)</t>
  </si>
  <si>
    <t>건설폐기물처리비</t>
  </si>
  <si>
    <t>건설(건축)폐자재</t>
  </si>
  <si>
    <t>혼합폐기물(불연성95%이상)</t>
  </si>
  <si>
    <t>혼합폐기물(소각 약 5%)</t>
  </si>
  <si>
    <t>건설폐기물수집운반비</t>
  </si>
  <si>
    <t>내       역       서</t>
  </si>
  <si>
    <t>품      명</t>
  </si>
  <si>
    <t>규      격</t>
  </si>
  <si>
    <t>비고</t>
  </si>
  <si>
    <t>운반비</t>
  </si>
  <si>
    <t>작업부산물</t>
  </si>
  <si>
    <t>관급</t>
  </si>
  <si>
    <t>외주비</t>
  </si>
  <si>
    <t>장비비</t>
  </si>
  <si>
    <t>폐기물처리비</t>
  </si>
  <si>
    <t>가설비</t>
  </si>
  <si>
    <t>잡비제외분</t>
  </si>
  <si>
    <t>사급자재대</t>
  </si>
  <si>
    <t>관급자재대</t>
  </si>
  <si>
    <t>(비)철강설</t>
  </si>
  <si>
    <t>사용자항목2</t>
  </si>
  <si>
    <t>사용자항목3</t>
  </si>
  <si>
    <t>사용자항목4</t>
  </si>
  <si>
    <t>사용자항목5</t>
  </si>
  <si>
    <t>사용자항목6</t>
  </si>
  <si>
    <t>사용자항목7</t>
  </si>
  <si>
    <t>사용자항목8</t>
  </si>
  <si>
    <t>사용자항목9</t>
  </si>
  <si>
    <t>간접재료비</t>
  </si>
  <si>
    <t>01. 주1동 &gt; 0101. 가설공사</t>
  </si>
  <si>
    <t>01. 주1동 &gt; 0102. 철거공사</t>
  </si>
  <si>
    <t>01. 주1동 &gt; 0103. 철근콘크리트공사</t>
  </si>
  <si>
    <t>01. 주1동 &gt; 0104. 철골공사</t>
  </si>
  <si>
    <t>01. 주1동 &gt; 0105. 석공사</t>
  </si>
  <si>
    <t>01. 주1동 &gt; 0106. 수장공사</t>
  </si>
  <si>
    <t>01. 주1동 &gt; 0107. 방수공사</t>
  </si>
  <si>
    <t>01. 주1동 &gt; 0108. 금속공사</t>
  </si>
  <si>
    <t>01. 주1동 &gt; 0109. 미장공사</t>
  </si>
  <si>
    <t>01. 주1동 &gt; 0110. 창호및유리공사</t>
  </si>
  <si>
    <t>AD-1</t>
  </si>
  <si>
    <t>2400*2100 부속철물일체</t>
  </si>
  <si>
    <t>AD-2</t>
  </si>
  <si>
    <t>1200*2200 부속철물일체</t>
  </si>
  <si>
    <t>01. 주1동 &gt; 0111. 도장공사</t>
  </si>
  <si>
    <t>01. 주1동 &gt; 0112. 폐기물처리비</t>
  </si>
  <si>
    <t>01. 주1동 &gt; 0113. (비)철강설</t>
  </si>
  <si>
    <t>02. 골재대</t>
  </si>
  <si>
    <t>공 사 원 가 계 산 서</t>
  </si>
  <si>
    <t xml:space="preserve">                     구  분
  비   목</t>
  </si>
  <si>
    <t>구    성   비</t>
  </si>
  <si>
    <t>금      액</t>
  </si>
  <si>
    <t>비    고</t>
  </si>
  <si>
    <t>직   접   재  료  비</t>
  </si>
  <si>
    <t>A1</t>
  </si>
  <si>
    <t>간   접   재  료  비</t>
  </si>
  <si>
    <t>A2</t>
  </si>
  <si>
    <t>A</t>
  </si>
  <si>
    <t>직   접   노  무  비</t>
  </si>
  <si>
    <t>B1</t>
  </si>
  <si>
    <t>간   접   노  무  비</t>
  </si>
  <si>
    <t>B2</t>
  </si>
  <si>
    <t>B</t>
  </si>
  <si>
    <t>기    계    경    비</t>
  </si>
  <si>
    <t>C4</t>
  </si>
  <si>
    <t>산  재  보   험   료</t>
  </si>
  <si>
    <t>C10</t>
  </si>
  <si>
    <t>고  용  보   험   료</t>
  </si>
  <si>
    <t>C11</t>
  </si>
  <si>
    <t>건  강  보   험   료</t>
  </si>
  <si>
    <t>C12</t>
  </si>
  <si>
    <t>연  금  보   험   료</t>
  </si>
  <si>
    <t>C13</t>
  </si>
  <si>
    <t>노인 장기 요양보험료</t>
  </si>
  <si>
    <t>C14</t>
  </si>
  <si>
    <t>퇴 직 공 제 부 금 비</t>
  </si>
  <si>
    <t>C15</t>
  </si>
  <si>
    <t>산업 안전 보건관리비</t>
  </si>
  <si>
    <t>1,697,134 &lt; 2,036,560</t>
  </si>
  <si>
    <t>C16</t>
  </si>
  <si>
    <t>기    타    경    비</t>
  </si>
  <si>
    <t>C20</t>
  </si>
  <si>
    <t>환  경  보   전   비</t>
  </si>
  <si>
    <t>C25</t>
  </si>
  <si>
    <t>건설하도급보증수수료</t>
  </si>
  <si>
    <t>C30</t>
  </si>
  <si>
    <t>공사 이행 보증수수료</t>
  </si>
  <si>
    <t>C31</t>
  </si>
  <si>
    <t>건설기계대여보증수수료</t>
  </si>
  <si>
    <t>C32</t>
  </si>
  <si>
    <t>C</t>
  </si>
  <si>
    <t xml:space="preserve">         계</t>
  </si>
  <si>
    <t>X</t>
  </si>
  <si>
    <t>일  반   관   리  비</t>
  </si>
  <si>
    <t>D</t>
  </si>
  <si>
    <t>이                윤</t>
  </si>
  <si>
    <t>E</t>
  </si>
  <si>
    <t>폐  기  물  처 리 비</t>
  </si>
  <si>
    <t>(비)    철   강   설</t>
  </si>
  <si>
    <t>U1</t>
  </si>
  <si>
    <t>총       원       가</t>
  </si>
  <si>
    <t>F</t>
  </si>
  <si>
    <t>부   가   가  치  세</t>
  </si>
  <si>
    <t>H</t>
  </si>
  <si>
    <t>도    급    금    액</t>
  </si>
  <si>
    <t>Y</t>
  </si>
  <si>
    <t>총   공   사  금  액</t>
  </si>
  <si>
    <t>노무비</t>
  </si>
  <si>
    <t>경  비</t>
  </si>
  <si>
    <t>순  공  사  원  가</t>
  </si>
  <si>
    <t>소              계</t>
    <phoneticPr fontId="1" type="noConversion"/>
  </si>
  <si>
    <t>공사명 : 평리동 1102-4번지 윤성어린이집 외벽리모델링공사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</si>
</sst>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u/>
      <sz val="18"/>
      <color rgb="FF000000"/>
      <name val="굴림체"/>
      <family val="3"/>
      <charset val="129"/>
    </font>
    <font>
      <sz val="9"/>
      <color theme="1"/>
      <name val="굴림체"/>
      <family val="3"/>
      <charset val="129"/>
    </font>
    <font>
      <b/>
      <u/>
      <sz val="9"/>
      <color rgb="FF0000FF"/>
      <name val="굴림체"/>
      <family val="3"/>
      <charset val="129"/>
    </font>
    <font>
      <b/>
      <u/>
      <sz val="9"/>
      <color rgb="FF0000FF"/>
      <name val="맑은 고딕"/>
      <family val="2"/>
      <charset val="129"/>
      <scheme val="minor"/>
    </font>
    <font>
      <sz val="8"/>
      <color rgb="FF000080"/>
      <name val="굴림체"/>
      <family val="3"/>
      <charset val="129"/>
    </font>
    <font>
      <sz val="8"/>
      <color theme="1"/>
      <name val="굴림체"/>
      <family val="3"/>
      <charset val="129"/>
    </font>
    <font>
      <b/>
      <sz val="8"/>
      <color rgb="FF000000"/>
      <name val="굴림체"/>
      <family val="3"/>
      <charset val="129"/>
    </font>
    <font>
      <b/>
      <sz val="8"/>
      <color rgb="FF800000"/>
      <name val="굴림체"/>
      <family val="3"/>
      <charset val="129"/>
    </font>
    <font>
      <sz val="9"/>
      <color rgb="FF000080"/>
      <name val="굴림체"/>
      <family val="3"/>
      <charset val="129"/>
    </font>
    <font>
      <sz val="9"/>
      <color rgb="FF000000"/>
      <name val="굴림체"/>
      <family val="3"/>
      <charset val="129"/>
    </font>
    <font>
      <b/>
      <sz val="9"/>
      <color rgb="FF000000"/>
      <name val="굴림체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rgb="FFFCE4D6"/>
        <bgColor indexed="64"/>
      </patternFill>
    </fill>
    <fill>
      <patternFill patternType="solid">
        <fgColor rgb="FFFFFFE7"/>
        <bgColor indexed="64"/>
      </patternFill>
    </fill>
    <fill>
      <patternFill patternType="solid">
        <fgColor rgb="FFF4F4FD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58">
    <xf numFmtId="0" fontId="0" fillId="0" borderId="0" xfId="0">
      <alignment vertical="center"/>
    </xf>
    <xf numFmtId="0" fontId="0" fillId="0" borderId="0" xfId="0" quotePrefix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6" fillId="3" borderId="1" xfId="0" applyFont="1" applyFill="1" applyBorder="1" applyAlignment="1">
      <alignment horizontal="center" vertical="center" wrapText="1"/>
    </xf>
    <xf numFmtId="0" fontId="7" fillId="0" borderId="1" xfId="0" quotePrefix="1" applyFont="1" applyBorder="1" applyAlignment="1">
      <alignment horizontal="left" vertical="center" wrapText="1" shrinkToFit="1"/>
    </xf>
    <xf numFmtId="0" fontId="7" fillId="0" borderId="1" xfId="0" applyFont="1" applyBorder="1" applyAlignment="1">
      <alignment horizontal="left" vertical="center" wrapText="1" shrinkToFit="1"/>
    </xf>
    <xf numFmtId="0" fontId="7" fillId="0" borderId="1" xfId="0" quotePrefix="1" applyFont="1" applyBorder="1" applyAlignment="1">
      <alignment horizontal="center" vertical="center" wrapText="1" shrinkToFit="1"/>
    </xf>
    <xf numFmtId="0" fontId="7" fillId="0" borderId="1" xfId="0" applyFont="1" applyBorder="1" applyAlignment="1">
      <alignment horizontal="right" vertical="center" wrapText="1" shrinkToFit="1"/>
    </xf>
    <xf numFmtId="0" fontId="8" fillId="2" borderId="1" xfId="0" quotePrefix="1" applyFont="1" applyFill="1" applyBorder="1" applyAlignment="1">
      <alignment horizontal="center" vertical="center" wrapText="1" shrinkToFit="1"/>
    </xf>
    <xf numFmtId="0" fontId="8" fillId="2" borderId="1" xfId="0" applyFont="1" applyFill="1" applyBorder="1" applyAlignment="1">
      <alignment horizontal="left" vertical="center" wrapText="1" shrinkToFit="1"/>
    </xf>
    <xf numFmtId="0" fontId="8" fillId="2" borderId="1" xfId="0" applyFont="1" applyFill="1" applyBorder="1" applyAlignment="1">
      <alignment horizontal="center" vertical="center" wrapText="1" shrinkToFit="1"/>
    </xf>
    <xf numFmtId="0" fontId="8" fillId="2" borderId="1" xfId="0" applyFont="1" applyFill="1" applyBorder="1" applyAlignment="1">
      <alignment horizontal="right" vertical="center" wrapText="1" shrinkToFit="1"/>
    </xf>
    <xf numFmtId="0" fontId="7" fillId="0" borderId="1" xfId="0" applyFont="1" applyBorder="1" applyAlignment="1">
      <alignment horizontal="center" vertical="center" wrapText="1" shrinkToFit="1"/>
    </xf>
    <xf numFmtId="0" fontId="7" fillId="0" borderId="1" xfId="0" quotePrefix="1" applyFont="1" applyBorder="1" applyAlignment="1">
      <alignment horizontal="right" vertical="center" wrapText="1" shrinkToFit="1"/>
    </xf>
    <xf numFmtId="0" fontId="11" fillId="0" borderId="11" xfId="0" quotePrefix="1" applyFont="1" applyBorder="1" applyAlignment="1">
      <alignment horizontal="left" vertical="center" wrapText="1" shrinkToFit="1"/>
    </xf>
    <xf numFmtId="0" fontId="11" fillId="0" borderId="11" xfId="0" applyFont="1" applyBorder="1" applyAlignment="1">
      <alignment horizontal="right" vertical="center" wrapText="1" shrinkToFit="1"/>
    </xf>
    <xf numFmtId="0" fontId="11" fillId="0" borderId="12" xfId="0" quotePrefix="1" applyFont="1" applyBorder="1" applyAlignment="1">
      <alignment horizontal="left" vertical="center" wrapText="1" shrinkToFit="1"/>
    </xf>
    <xf numFmtId="0" fontId="11" fillId="0" borderId="12" xfId="0" applyFont="1" applyBorder="1" applyAlignment="1">
      <alignment horizontal="right" vertical="center" wrapText="1" shrinkToFit="1"/>
    </xf>
    <xf numFmtId="0" fontId="12" fillId="2" borderId="1" xfId="0" quotePrefix="1" applyFont="1" applyFill="1" applyBorder="1" applyAlignment="1">
      <alignment horizontal="left" vertical="center" wrapText="1" shrinkToFit="1"/>
    </xf>
    <xf numFmtId="0" fontId="12" fillId="2" borderId="1" xfId="0" applyFont="1" applyFill="1" applyBorder="1" applyAlignment="1">
      <alignment horizontal="right" vertical="center" wrapText="1" shrinkToFit="1"/>
    </xf>
    <xf numFmtId="0" fontId="11" fillId="0" borderId="12" xfId="0" applyFont="1" applyBorder="1" applyAlignment="1">
      <alignment horizontal="left" vertical="center" wrapText="1" shrinkToFit="1"/>
    </xf>
    <xf numFmtId="0" fontId="11" fillId="0" borderId="13" xfId="0" quotePrefix="1" applyFont="1" applyBorder="1" applyAlignment="1">
      <alignment horizontal="left" vertical="center" wrapText="1" shrinkToFit="1"/>
    </xf>
    <xf numFmtId="0" fontId="11" fillId="0" borderId="13" xfId="0" applyFont="1" applyBorder="1" applyAlignment="1">
      <alignment horizontal="left" vertical="center" wrapText="1" shrinkToFit="1"/>
    </xf>
    <xf numFmtId="0" fontId="11" fillId="0" borderId="13" xfId="0" applyFont="1" applyBorder="1" applyAlignment="1">
      <alignment horizontal="right" vertical="center" wrapText="1" shrinkToFit="1"/>
    </xf>
    <xf numFmtId="0" fontId="12" fillId="2" borderId="1" xfId="0" quotePrefix="1" applyFont="1" applyFill="1" applyBorder="1" applyAlignment="1">
      <alignment horizontal="center" vertical="center" wrapText="1" shrinkToFit="1"/>
    </xf>
    <xf numFmtId="0" fontId="11" fillId="0" borderId="1" xfId="0" applyFont="1" applyBorder="1" applyAlignment="1">
      <alignment horizontal="left" vertical="center" wrapText="1" shrinkToFit="1"/>
    </xf>
    <xf numFmtId="0" fontId="11" fillId="0" borderId="1" xfId="0" applyFont="1" applyBorder="1" applyAlignment="1">
      <alignment horizontal="right" vertical="center" wrapText="1" shrinkToFit="1"/>
    </xf>
    <xf numFmtId="0" fontId="11" fillId="0" borderId="1" xfId="0" quotePrefix="1" applyFont="1" applyBorder="1" applyAlignment="1">
      <alignment horizontal="left" vertical="center" wrapText="1" shrinkToFit="1"/>
    </xf>
    <xf numFmtId="0" fontId="11" fillId="0" borderId="11" xfId="0" quotePrefix="1" applyFont="1" applyBorder="1" applyAlignment="1">
      <alignment horizontal="center" vertical="center" wrapText="1" shrinkToFit="1"/>
    </xf>
    <xf numFmtId="0" fontId="11" fillId="0" borderId="12" xfId="0" quotePrefix="1" applyFont="1" applyBorder="1" applyAlignment="1">
      <alignment horizontal="center" vertical="center" wrapText="1" shrinkToFit="1"/>
    </xf>
    <xf numFmtId="0" fontId="11" fillId="0" borderId="13" xfId="0" quotePrefix="1" applyFont="1" applyBorder="1" applyAlignment="1">
      <alignment horizontal="center" vertical="center" wrapText="1" shrinkToFit="1"/>
    </xf>
    <xf numFmtId="0" fontId="2" fillId="0" borderId="0" xfId="0" applyFont="1" applyAlignment="1">
      <alignment horizontal="center" vertical="center"/>
    </xf>
    <xf numFmtId="0" fontId="4" fillId="0" borderId="0" xfId="0" quotePrefix="1" applyFont="1">
      <alignment vertical="center"/>
    </xf>
    <xf numFmtId="0" fontId="5" fillId="0" borderId="0" xfId="0" applyFont="1">
      <alignment vertical="center"/>
    </xf>
    <xf numFmtId="0" fontId="10" fillId="3" borderId="10" xfId="0" applyFont="1" applyFill="1" applyBorder="1" applyAlignment="1">
      <alignment horizontal="left" vertical="center" wrapText="1"/>
    </xf>
    <xf numFmtId="0" fontId="10" fillId="3" borderId="2" xfId="0" applyFont="1" applyFill="1" applyBorder="1" applyAlignment="1">
      <alignment horizontal="left" vertical="center" wrapText="1"/>
    </xf>
    <xf numFmtId="0" fontId="10" fillId="3" borderId="6" xfId="0" applyFont="1" applyFill="1" applyBorder="1" applyAlignment="1">
      <alignment horizontal="left" vertical="center" wrapText="1"/>
    </xf>
    <xf numFmtId="0" fontId="10" fillId="3" borderId="7" xfId="0" applyFont="1" applyFill="1" applyBorder="1" applyAlignment="1">
      <alignment horizontal="left" vertical="center" wrapText="1"/>
    </xf>
    <xf numFmtId="0" fontId="10" fillId="3" borderId="8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3" fillId="0" borderId="11" xfId="0" quotePrefix="1" applyFont="1" applyBorder="1" applyAlignment="1">
      <alignment horizontal="center" vertical="center" textRotation="255" wrapText="1" shrinkToFit="1"/>
    </xf>
    <xf numFmtId="0" fontId="3" fillId="0" borderId="13" xfId="0" applyFont="1" applyBorder="1" applyAlignment="1">
      <alignment horizontal="center" vertical="center" textRotation="255" wrapText="1" shrinkToFit="1"/>
    </xf>
    <xf numFmtId="0" fontId="3" fillId="0" borderId="12" xfId="0" applyFont="1" applyBorder="1" applyAlignment="1">
      <alignment horizontal="center" vertical="center" textRotation="255" wrapText="1" shrinkToFit="1"/>
    </xf>
    <xf numFmtId="0" fontId="3" fillId="0" borderId="1" xfId="0" applyFont="1" applyBorder="1" applyAlignment="1">
      <alignment horizontal="center" vertical="center" textRotation="255" wrapText="1" shrinkToFit="1"/>
    </xf>
    <xf numFmtId="0" fontId="3" fillId="0" borderId="11" xfId="0" applyFont="1" applyBorder="1" applyAlignment="1">
      <alignment horizontal="center" vertical="center" textRotation="255" wrapText="1" shrinkToFit="1"/>
    </xf>
    <xf numFmtId="0" fontId="3" fillId="0" borderId="1" xfId="0" quotePrefix="1" applyFont="1" applyBorder="1" applyAlignment="1">
      <alignment horizontal="center" vertical="center" wrapText="1" shrinkToFit="1"/>
    </xf>
    <xf numFmtId="0" fontId="3" fillId="0" borderId="1" xfId="0" applyFont="1" applyBorder="1" applyAlignment="1">
      <alignment horizontal="center" vertical="center" wrapText="1" shrinkToFit="1"/>
    </xf>
    <xf numFmtId="0" fontId="12" fillId="2" borderId="1" xfId="0" quotePrefix="1" applyFont="1" applyFill="1" applyBorder="1" applyAlignment="1">
      <alignment horizontal="center" vertical="center" wrapText="1" shrinkToFit="1"/>
    </xf>
    <xf numFmtId="0" fontId="12" fillId="2" borderId="1" xfId="0" applyFont="1" applyFill="1" applyBorder="1" applyAlignment="1">
      <alignment horizontal="center" vertical="center" wrapText="1" shrinkToFit="1"/>
    </xf>
    <xf numFmtId="0" fontId="9" fillId="4" borderId="1" xfId="0" quotePrefix="1" applyFont="1" applyFill="1" applyBorder="1" applyAlignment="1">
      <alignment horizontal="left" vertical="center" wrapText="1" shrinkToFit="1"/>
    </xf>
    <xf numFmtId="0" fontId="9" fillId="4" borderId="1" xfId="0" applyFont="1" applyFill="1" applyBorder="1" applyAlignment="1">
      <alignment horizontal="left" vertical="center" wrapText="1" shrinkToFit="1"/>
    </xf>
    <xf numFmtId="0" fontId="6" fillId="3" borderId="1" xfId="0" applyFont="1" applyFill="1" applyBorder="1" applyAlignment="1">
      <alignment horizontal="center" vertical="center" wrapText="1"/>
    </xf>
    <xf numFmtId="0" fontId="9" fillId="4" borderId="3" xfId="0" quotePrefix="1" applyFont="1" applyFill="1" applyBorder="1" applyAlignment="1">
      <alignment horizontal="left" vertical="center" wrapText="1" shrinkToFit="1"/>
    </xf>
    <xf numFmtId="0" fontId="9" fillId="4" borderId="4" xfId="0" quotePrefix="1" applyFont="1" applyFill="1" applyBorder="1" applyAlignment="1">
      <alignment horizontal="left" vertical="center" wrapText="1" shrinkToFit="1"/>
    </xf>
    <xf numFmtId="0" fontId="9" fillId="4" borderId="5" xfId="0" quotePrefix="1" applyFont="1" applyFill="1" applyBorder="1" applyAlignment="1">
      <alignment horizontal="left" vertical="center" wrapText="1" shrinkToFit="1"/>
    </xf>
  </cellXfs>
  <cellStyles count="1">
    <cellStyle name="표준" xfId="0" builtinId="0"/>
  </cellStyles>
  <dxfs count="4">
    <dxf>
      <numFmt numFmtId="176" formatCode="#,###"/>
    </dxf>
    <dxf>
      <numFmt numFmtId="177" formatCode="#,##0.0#####"/>
    </dxf>
    <dxf>
      <numFmt numFmtId="176" formatCode="#,###"/>
    </dxf>
    <dxf>
      <numFmt numFmtId="177" formatCode="#,##0.0#####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19D86"/>
  </sheetPr>
  <dimension ref="A1:J33"/>
  <sheetViews>
    <sheetView tabSelected="1" workbookViewId="0">
      <pane xSplit="3" ySplit="4" topLeftCell="D5" activePane="bottomRight" state="frozen"/>
      <selection activeCell="L8" sqref="L8"/>
      <selection pane="topRight" activeCell="L8" sqref="L8"/>
      <selection pane="bottomLeft" activeCell="L8" sqref="L8"/>
      <selection pane="bottomRight" activeCell="N28" sqref="N28"/>
    </sheetView>
  </sheetViews>
  <sheetFormatPr defaultRowHeight="16.5" x14ac:dyDescent="0.3"/>
  <cols>
    <col min="1" max="2" width="3.625" customWidth="1"/>
    <col min="3" max="3" width="17.625" style="2" customWidth="1"/>
    <col min="4" max="4" width="64.625" style="2" customWidth="1"/>
    <col min="5" max="5" width="15.625" style="4" customWidth="1"/>
    <col min="6" max="6" width="18.625" style="2" customWidth="1"/>
    <col min="7" max="11" width="0" hidden="1" customWidth="1"/>
  </cols>
  <sheetData>
    <row r="1" spans="1:9" ht="30" customHeight="1" x14ac:dyDescent="0.3">
      <c r="A1" s="33" t="s">
        <v>181</v>
      </c>
      <c r="B1" s="33"/>
      <c r="C1" s="33"/>
      <c r="D1" s="33"/>
      <c r="E1" s="33"/>
      <c r="F1" s="33"/>
    </row>
    <row r="2" spans="1:9" ht="16.149999999999999" customHeight="1" x14ac:dyDescent="0.3">
      <c r="A2" s="34" t="s">
        <v>244</v>
      </c>
      <c r="B2" s="35"/>
      <c r="C2" s="35"/>
      <c r="D2" s="35"/>
      <c r="E2" s="35"/>
      <c r="F2" s="35"/>
    </row>
    <row r="3" spans="1:9" ht="12" customHeight="1" x14ac:dyDescent="0.3">
      <c r="A3" s="36" t="s">
        <v>182</v>
      </c>
      <c r="B3" s="37"/>
      <c r="C3" s="38"/>
      <c r="D3" s="42" t="s">
        <v>183</v>
      </c>
      <c r="E3" s="42" t="s">
        <v>184</v>
      </c>
      <c r="F3" s="42" t="s">
        <v>185</v>
      </c>
    </row>
    <row r="4" spans="1:9" ht="12" customHeight="1" x14ac:dyDescent="0.3">
      <c r="A4" s="39"/>
      <c r="B4" s="40"/>
      <c r="C4" s="41"/>
      <c r="D4" s="42"/>
      <c r="E4" s="42"/>
      <c r="F4" s="42"/>
    </row>
    <row r="5" spans="1:9" ht="16.149999999999999" customHeight="1" x14ac:dyDescent="0.3">
      <c r="A5" s="43" t="s">
        <v>242</v>
      </c>
      <c r="B5" s="43" t="s">
        <v>49</v>
      </c>
      <c r="C5" s="30" t="s">
        <v>186</v>
      </c>
      <c r="D5" s="16" t="s">
        <v>36</v>
      </c>
      <c r="E5" s="17"/>
      <c r="F5" s="16" t="s">
        <v>36</v>
      </c>
      <c r="G5" s="1" t="s">
        <v>187</v>
      </c>
      <c r="H5">
        <v>0</v>
      </c>
      <c r="I5">
        <f t="shared" ref="I5:I26" si="0">E5</f>
        <v>0</v>
      </c>
    </row>
    <row r="6" spans="1:9" ht="16.149999999999999" customHeight="1" x14ac:dyDescent="0.3">
      <c r="A6" s="45"/>
      <c r="B6" s="45"/>
      <c r="C6" s="31" t="s">
        <v>188</v>
      </c>
      <c r="D6" s="18" t="s">
        <v>36</v>
      </c>
      <c r="E6" s="19"/>
      <c r="F6" s="18" t="s">
        <v>36</v>
      </c>
      <c r="G6" s="1" t="s">
        <v>189</v>
      </c>
      <c r="H6">
        <v>0</v>
      </c>
      <c r="I6">
        <f t="shared" si="0"/>
        <v>0</v>
      </c>
    </row>
    <row r="7" spans="1:9" ht="16.149999999999999" customHeight="1" x14ac:dyDescent="0.3">
      <c r="A7" s="46"/>
      <c r="B7" s="46"/>
      <c r="C7" s="26" t="s">
        <v>243</v>
      </c>
      <c r="D7" s="20" t="s">
        <v>36</v>
      </c>
      <c r="E7" s="21"/>
      <c r="F7" s="20" t="s">
        <v>36</v>
      </c>
      <c r="G7" s="1" t="s">
        <v>190</v>
      </c>
      <c r="H7">
        <v>0</v>
      </c>
      <c r="I7">
        <f t="shared" si="0"/>
        <v>0</v>
      </c>
    </row>
    <row r="8" spans="1:9" ht="16.149999999999999" customHeight="1" x14ac:dyDescent="0.3">
      <c r="A8" s="47"/>
      <c r="B8" s="43" t="s">
        <v>240</v>
      </c>
      <c r="C8" s="30" t="s">
        <v>191</v>
      </c>
      <c r="D8" s="16" t="s">
        <v>36</v>
      </c>
      <c r="E8" s="17"/>
      <c r="F8" s="16" t="s">
        <v>36</v>
      </c>
      <c r="G8" s="1" t="s">
        <v>192</v>
      </c>
      <c r="H8">
        <v>0</v>
      </c>
      <c r="I8">
        <f t="shared" si="0"/>
        <v>0</v>
      </c>
    </row>
    <row r="9" spans="1:9" ht="16.149999999999999" customHeight="1" x14ac:dyDescent="0.3">
      <c r="A9" s="45"/>
      <c r="B9" s="45"/>
      <c r="C9" s="31" t="s">
        <v>193</v>
      </c>
      <c r="D9" s="22" t="str">
        <f>"직.노*"&amp;H9*100&amp;"%"</f>
        <v>직.노*13%</v>
      </c>
      <c r="E9" s="19"/>
      <c r="F9" s="18" t="s">
        <v>36</v>
      </c>
      <c r="G9" s="1" t="s">
        <v>194</v>
      </c>
      <c r="H9">
        <v>0.13</v>
      </c>
      <c r="I9">
        <f t="shared" si="0"/>
        <v>0</v>
      </c>
    </row>
    <row r="10" spans="1:9" ht="16.149999999999999" customHeight="1" x14ac:dyDescent="0.3">
      <c r="A10" s="46"/>
      <c r="B10" s="46"/>
      <c r="C10" s="26" t="s">
        <v>243</v>
      </c>
      <c r="D10" s="20" t="s">
        <v>36</v>
      </c>
      <c r="E10" s="21"/>
      <c r="F10" s="20" t="s">
        <v>36</v>
      </c>
      <c r="G10" s="1" t="s">
        <v>195</v>
      </c>
      <c r="H10">
        <v>0</v>
      </c>
      <c r="I10">
        <f t="shared" si="0"/>
        <v>0</v>
      </c>
    </row>
    <row r="11" spans="1:9" ht="16.149999999999999" customHeight="1" x14ac:dyDescent="0.3">
      <c r="A11" s="47"/>
      <c r="B11" s="43" t="s">
        <v>241</v>
      </c>
      <c r="C11" s="30" t="s">
        <v>196</v>
      </c>
      <c r="D11" s="16" t="s">
        <v>36</v>
      </c>
      <c r="E11" s="17"/>
      <c r="F11" s="16" t="s">
        <v>36</v>
      </c>
      <c r="G11" s="1" t="s">
        <v>197</v>
      </c>
      <c r="H11">
        <v>0</v>
      </c>
      <c r="I11">
        <f t="shared" si="0"/>
        <v>0</v>
      </c>
    </row>
    <row r="12" spans="1:9" ht="16.149999999999999" customHeight="1" x14ac:dyDescent="0.3">
      <c r="A12" s="44"/>
      <c r="B12" s="44"/>
      <c r="C12" s="32" t="s">
        <v>198</v>
      </c>
      <c r="D12" s="24" t="str">
        <f>"(노)*"&amp;H12*100&amp;"%"</f>
        <v>(노)*3.7%</v>
      </c>
      <c r="E12" s="25"/>
      <c r="F12" s="23" t="s">
        <v>36</v>
      </c>
      <c r="G12" s="1" t="s">
        <v>199</v>
      </c>
      <c r="H12">
        <v>3.7000000000000005E-2</v>
      </c>
      <c r="I12">
        <f t="shared" si="0"/>
        <v>0</v>
      </c>
    </row>
    <row r="13" spans="1:9" ht="16.149999999999999" customHeight="1" x14ac:dyDescent="0.3">
      <c r="A13" s="44"/>
      <c r="B13" s="44"/>
      <c r="C13" s="32" t="s">
        <v>200</v>
      </c>
      <c r="D13" s="24" t="str">
        <f>"(노)*"&amp;H13*100&amp;"%"</f>
        <v>(노)*1.01%</v>
      </c>
      <c r="E13" s="25"/>
      <c r="F13" s="23" t="s">
        <v>36</v>
      </c>
      <c r="G13" s="1" t="s">
        <v>201</v>
      </c>
      <c r="H13">
        <v>1.01E-2</v>
      </c>
      <c r="I13">
        <f t="shared" si="0"/>
        <v>0</v>
      </c>
    </row>
    <row r="14" spans="1:9" ht="16.149999999999999" customHeight="1" x14ac:dyDescent="0.3">
      <c r="A14" s="44"/>
      <c r="B14" s="44"/>
      <c r="C14" s="32" t="s">
        <v>202</v>
      </c>
      <c r="D14" s="24" t="str">
        <f>"(직.노)*"&amp;H14*100&amp;"%"</f>
        <v>(직.노)*3.43%</v>
      </c>
      <c r="E14" s="25">
        <v>1368145</v>
      </c>
      <c r="F14" s="23" t="s">
        <v>36</v>
      </c>
      <c r="G14" s="1" t="s">
        <v>203</v>
      </c>
      <c r="H14">
        <v>3.4300000000000004E-2</v>
      </c>
      <c r="I14">
        <f t="shared" si="0"/>
        <v>1368145</v>
      </c>
    </row>
    <row r="15" spans="1:9" ht="16.149999999999999" customHeight="1" x14ac:dyDescent="0.3">
      <c r="A15" s="44"/>
      <c r="B15" s="44"/>
      <c r="C15" s="32" t="s">
        <v>204</v>
      </c>
      <c r="D15" s="24" t="str">
        <f>"(직.노)*"&amp;H15*100&amp;"%"</f>
        <v>(직.노)*4.5%</v>
      </c>
      <c r="E15" s="25">
        <v>1794943</v>
      </c>
      <c r="F15" s="23" t="s">
        <v>36</v>
      </c>
      <c r="G15" s="1" t="s">
        <v>205</v>
      </c>
      <c r="H15">
        <v>4.4999999999999998E-2</v>
      </c>
      <c r="I15">
        <f t="shared" si="0"/>
        <v>1794943</v>
      </c>
    </row>
    <row r="16" spans="1:9" ht="16.149999999999999" customHeight="1" x14ac:dyDescent="0.3">
      <c r="A16" s="44"/>
      <c r="B16" s="44"/>
      <c r="C16" s="32" t="s">
        <v>206</v>
      </c>
      <c r="D16" s="24" t="str">
        <f>"(건강보험료)*"&amp;H16*100&amp;"%"</f>
        <v>(건강보험료)*11.52%</v>
      </c>
      <c r="E16" s="25">
        <v>157610</v>
      </c>
      <c r="F16" s="23" t="s">
        <v>36</v>
      </c>
      <c r="G16" s="1" t="s">
        <v>207</v>
      </c>
      <c r="H16">
        <v>0.1152</v>
      </c>
      <c r="I16">
        <f t="shared" si="0"/>
        <v>157610</v>
      </c>
    </row>
    <row r="17" spans="1:10" ht="16.149999999999999" customHeight="1" x14ac:dyDescent="0.3">
      <c r="A17" s="44"/>
      <c r="B17" s="44"/>
      <c r="C17" s="32" t="s">
        <v>208</v>
      </c>
      <c r="D17" s="24" t="str">
        <f>"(직.노)*"&amp;H17*100&amp;"%"</f>
        <v>(직.노)*2.3%</v>
      </c>
      <c r="E17" s="25">
        <v>917415</v>
      </c>
      <c r="F17" s="23" t="s">
        <v>36</v>
      </c>
      <c r="G17" s="1" t="s">
        <v>209</v>
      </c>
      <c r="H17">
        <v>2.3E-2</v>
      </c>
      <c r="I17">
        <f t="shared" si="0"/>
        <v>917415</v>
      </c>
    </row>
    <row r="18" spans="1:10" ht="16.149999999999999" customHeight="1" x14ac:dyDescent="0.3">
      <c r="A18" s="44"/>
      <c r="B18" s="44"/>
      <c r="C18" s="32" t="s">
        <v>210</v>
      </c>
      <c r="D18" s="24" t="str">
        <f>"(재+직.노+/1.1)*"&amp;H18*100&amp;"%"&amp;" &lt; (재+직.노)*2.93%*1.2"</f>
        <v>(재+직.노+/1.1)*2.93% &lt; (재+직.노)*2.93%*1.2</v>
      </c>
      <c r="E18" s="25">
        <v>1697134</v>
      </c>
      <c r="F18" s="23" t="s">
        <v>211</v>
      </c>
      <c r="G18" s="1" t="s">
        <v>212</v>
      </c>
      <c r="H18">
        <v>2.9300000000000003E-2</v>
      </c>
      <c r="I18">
        <f t="shared" si="0"/>
        <v>1697134</v>
      </c>
    </row>
    <row r="19" spans="1:10" ht="16.149999999999999" customHeight="1" x14ac:dyDescent="0.3">
      <c r="A19" s="44"/>
      <c r="B19" s="44"/>
      <c r="C19" s="32" t="s">
        <v>213</v>
      </c>
      <c r="D19" s="24" t="str">
        <f>"(재+노)*"&amp;H19*100&amp;"%"</f>
        <v>(재+노)*5.8%</v>
      </c>
      <c r="E19" s="25"/>
      <c r="F19" s="23" t="s">
        <v>36</v>
      </c>
      <c r="G19" s="1" t="s">
        <v>214</v>
      </c>
      <c r="H19">
        <v>5.7999999999999996E-2</v>
      </c>
      <c r="I19">
        <f t="shared" si="0"/>
        <v>0</v>
      </c>
    </row>
    <row r="20" spans="1:10" ht="16.149999999999999" customHeight="1" x14ac:dyDescent="0.3">
      <c r="A20" s="44"/>
      <c r="B20" s="44"/>
      <c r="C20" s="32" t="s">
        <v>215</v>
      </c>
      <c r="D20" s="24" t="str">
        <f>"(재+직.노+기.경)*"&amp;H20*100&amp;"%"</f>
        <v>(재+직.노+기.경)*0.3%</v>
      </c>
      <c r="E20" s="25"/>
      <c r="F20" s="23" t="s">
        <v>36</v>
      </c>
      <c r="G20" s="1" t="s">
        <v>216</v>
      </c>
      <c r="H20">
        <v>3.0000000000000001E-3</v>
      </c>
      <c r="I20">
        <f t="shared" si="0"/>
        <v>0</v>
      </c>
    </row>
    <row r="21" spans="1:10" ht="16.149999999999999" customHeight="1" x14ac:dyDescent="0.3">
      <c r="A21" s="44"/>
      <c r="B21" s="44"/>
      <c r="C21" s="32" t="s">
        <v>217</v>
      </c>
      <c r="D21" s="24" t="str">
        <f>"(재+직.노+기.경)*"&amp;H21*100&amp;"%"</f>
        <v>(재+직.노+기.경)*0.081%</v>
      </c>
      <c r="E21" s="25"/>
      <c r="F21" s="23" t="s">
        <v>36</v>
      </c>
      <c r="G21" s="1" t="s">
        <v>218</v>
      </c>
      <c r="H21">
        <v>8.1000000000000006E-4</v>
      </c>
      <c r="I21">
        <f t="shared" si="0"/>
        <v>0</v>
      </c>
    </row>
    <row r="22" spans="1:10" ht="16.149999999999999" customHeight="1" x14ac:dyDescent="0.3">
      <c r="A22" s="44"/>
      <c r="B22" s="44"/>
      <c r="C22" s="32" t="s">
        <v>219</v>
      </c>
      <c r="D22" s="24" t="str">
        <f>"(재+직.노+기.경)*"&amp;H22*100&amp;"%"&amp;"*(6/12)"</f>
        <v>(재+직.노+기.경)*0.0141%*(6/12)</v>
      </c>
      <c r="E22" s="25"/>
      <c r="F22" s="23" t="s">
        <v>36</v>
      </c>
      <c r="G22" s="1" t="s">
        <v>220</v>
      </c>
      <c r="H22">
        <v>1.4099999999999998E-4</v>
      </c>
      <c r="I22">
        <f t="shared" si="0"/>
        <v>0</v>
      </c>
    </row>
    <row r="23" spans="1:10" ht="16.149999999999999" customHeight="1" x14ac:dyDescent="0.3">
      <c r="A23" s="45"/>
      <c r="B23" s="45"/>
      <c r="C23" s="31" t="s">
        <v>221</v>
      </c>
      <c r="D23" s="22" t="str">
        <f>"(재+직.노+기.경)*"&amp;H23*100&amp;"%"</f>
        <v>(재+직.노+기.경)*0.07%</v>
      </c>
      <c r="E23" s="19"/>
      <c r="F23" s="18" t="s">
        <v>36</v>
      </c>
      <c r="G23" s="1" t="s">
        <v>222</v>
      </c>
      <c r="H23">
        <v>7.000000000000001E-4</v>
      </c>
      <c r="I23">
        <f t="shared" si="0"/>
        <v>0</v>
      </c>
    </row>
    <row r="24" spans="1:10" ht="16.149999999999999" customHeight="1" x14ac:dyDescent="0.3">
      <c r="A24" s="46"/>
      <c r="B24" s="46"/>
      <c r="C24" s="26" t="s">
        <v>243</v>
      </c>
      <c r="D24" s="20" t="s">
        <v>36</v>
      </c>
      <c r="E24" s="21"/>
      <c r="F24" s="20" t="s">
        <v>36</v>
      </c>
      <c r="G24" s="1" t="s">
        <v>223</v>
      </c>
      <c r="H24">
        <v>0</v>
      </c>
      <c r="I24">
        <f t="shared" si="0"/>
        <v>0</v>
      </c>
    </row>
    <row r="25" spans="1:10" ht="16.149999999999999" customHeight="1" x14ac:dyDescent="0.3">
      <c r="A25" s="46"/>
      <c r="B25" s="50" t="s">
        <v>224</v>
      </c>
      <c r="C25" s="51"/>
      <c r="D25" s="20" t="s">
        <v>36</v>
      </c>
      <c r="E25" s="21"/>
      <c r="F25" s="20" t="s">
        <v>36</v>
      </c>
      <c r="G25" s="1" t="s">
        <v>225</v>
      </c>
      <c r="H25">
        <v>0</v>
      </c>
      <c r="I25">
        <f t="shared" si="0"/>
        <v>0</v>
      </c>
    </row>
    <row r="26" spans="1:10" ht="16.149999999999999" customHeight="1" x14ac:dyDescent="0.3">
      <c r="A26" s="48" t="s">
        <v>226</v>
      </c>
      <c r="B26" s="49"/>
      <c r="C26" s="49"/>
      <c r="D26" s="27" t="str">
        <f>"(재+노+경)*"&amp;H26*100&amp;"%"</f>
        <v>(재+노+경)*6%</v>
      </c>
      <c r="E26" s="28"/>
      <c r="F26" s="29" t="s">
        <v>36</v>
      </c>
      <c r="G26" s="1" t="s">
        <v>227</v>
      </c>
      <c r="H26">
        <v>0.06</v>
      </c>
      <c r="I26">
        <f t="shared" si="0"/>
        <v>0</v>
      </c>
    </row>
    <row r="27" spans="1:10" ht="16.149999999999999" customHeight="1" x14ac:dyDescent="0.3">
      <c r="A27" s="48" t="s">
        <v>228</v>
      </c>
      <c r="B27" s="49"/>
      <c r="C27" s="49"/>
      <c r="D27" s="27" t="str">
        <f>"(노+경+일)*"&amp;H27*100&amp;"%"</f>
        <v>(노+경+일)*15%</v>
      </c>
      <c r="E27" s="28"/>
      <c r="F27" s="29" t="s">
        <v>36</v>
      </c>
      <c r="G27" s="1" t="s">
        <v>229</v>
      </c>
      <c r="H27">
        <v>0.15</v>
      </c>
      <c r="I27">
        <f>(I10+I24+I26)*H27+-1</f>
        <v>-1</v>
      </c>
    </row>
    <row r="28" spans="1:10" ht="16.149999999999999" customHeight="1" x14ac:dyDescent="0.3">
      <c r="A28" s="48" t="s">
        <v>230</v>
      </c>
      <c r="B28" s="49"/>
      <c r="C28" s="49"/>
      <c r="D28" s="29" t="s">
        <v>36</v>
      </c>
      <c r="E28" s="28"/>
      <c r="F28" s="29" t="s">
        <v>36</v>
      </c>
      <c r="G28" s="1" t="s">
        <v>7</v>
      </c>
      <c r="H28">
        <v>0</v>
      </c>
      <c r="I28">
        <f>E28</f>
        <v>0</v>
      </c>
    </row>
    <row r="29" spans="1:10" ht="16.149999999999999" customHeight="1" x14ac:dyDescent="0.3">
      <c r="A29" s="48" t="s">
        <v>231</v>
      </c>
      <c r="B29" s="49"/>
      <c r="C29" s="49"/>
      <c r="D29" s="29" t="s">
        <v>36</v>
      </c>
      <c r="E29" s="28"/>
      <c r="F29" s="29" t="s">
        <v>36</v>
      </c>
      <c r="G29" s="1" t="s">
        <v>232</v>
      </c>
      <c r="H29">
        <v>0</v>
      </c>
      <c r="I29">
        <f>E29</f>
        <v>0</v>
      </c>
    </row>
    <row r="30" spans="1:10" ht="16.149999999999999" customHeight="1" x14ac:dyDescent="0.3">
      <c r="A30" s="48" t="s">
        <v>233</v>
      </c>
      <c r="B30" s="49"/>
      <c r="C30" s="49"/>
      <c r="D30" s="29" t="s">
        <v>36</v>
      </c>
      <c r="E30" s="28"/>
      <c r="F30" s="29" t="s">
        <v>36</v>
      </c>
      <c r="G30" s="1" t="s">
        <v>234</v>
      </c>
      <c r="H30">
        <v>0</v>
      </c>
      <c r="I30">
        <f>SUM(I25:I29)+-1</f>
        <v>-2</v>
      </c>
    </row>
    <row r="31" spans="1:10" ht="16.149999999999999" customHeight="1" x14ac:dyDescent="0.3">
      <c r="A31" s="48" t="s">
        <v>235</v>
      </c>
      <c r="B31" s="49"/>
      <c r="C31" s="49"/>
      <c r="D31" s="27" t="str">
        <f>"(총원가)*"&amp;H31*100&amp;"%"</f>
        <v>(총원가)*10%</v>
      </c>
      <c r="E31" s="28"/>
      <c r="F31" s="29" t="s">
        <v>36</v>
      </c>
      <c r="G31" s="1" t="s">
        <v>236</v>
      </c>
      <c r="H31">
        <v>0.1</v>
      </c>
      <c r="I31">
        <f>ROUNDDOWN((I30)*H31, 0)+1</f>
        <v>1</v>
      </c>
      <c r="J31">
        <v>1</v>
      </c>
    </row>
    <row r="32" spans="1:10" ht="16.149999999999999" customHeight="1" x14ac:dyDescent="0.3">
      <c r="A32" s="50" t="s">
        <v>237</v>
      </c>
      <c r="B32" s="51"/>
      <c r="C32" s="51"/>
      <c r="D32" s="20" t="s">
        <v>36</v>
      </c>
      <c r="E32" s="21"/>
      <c r="F32" s="20" t="s">
        <v>36</v>
      </c>
      <c r="G32" s="1" t="s">
        <v>238</v>
      </c>
      <c r="H32">
        <v>0</v>
      </c>
      <c r="I32">
        <f>I30+I31</f>
        <v>-1</v>
      </c>
    </row>
    <row r="33" spans="1:9" ht="16.149999999999999" customHeight="1" x14ac:dyDescent="0.3">
      <c r="A33" s="50" t="s">
        <v>239</v>
      </c>
      <c r="B33" s="51"/>
      <c r="C33" s="51"/>
      <c r="D33" s="20" t="s">
        <v>36</v>
      </c>
      <c r="E33" s="21">
        <v>99786000</v>
      </c>
      <c r="F33" s="20" t="s">
        <v>36</v>
      </c>
      <c r="H33">
        <v>0</v>
      </c>
      <c r="I33">
        <f>I32</f>
        <v>-1</v>
      </c>
    </row>
  </sheetData>
  <mergeCells count="19">
    <mergeCell ref="B11:B24"/>
    <mergeCell ref="A5:A25"/>
    <mergeCell ref="A31:C31"/>
    <mergeCell ref="A32:C32"/>
    <mergeCell ref="A33:C33"/>
    <mergeCell ref="B25:C25"/>
    <mergeCell ref="A26:C26"/>
    <mergeCell ref="A27:C27"/>
    <mergeCell ref="A28:C28"/>
    <mergeCell ref="A29:C29"/>
    <mergeCell ref="A30:C30"/>
    <mergeCell ref="B5:B7"/>
    <mergeCell ref="B8:B10"/>
    <mergeCell ref="A1:F1"/>
    <mergeCell ref="A2:F2"/>
    <mergeCell ref="A3:C4"/>
    <mergeCell ref="D3:D4"/>
    <mergeCell ref="E3:E4"/>
    <mergeCell ref="F3:F4"/>
  </mergeCells>
  <phoneticPr fontId="1" type="noConversion"/>
  <conditionalFormatting sqref="A5:F33">
    <cfRule type="containsText" dxfId="3" priority="1" stopIfTrue="1" operator="containsText" text=".">
      <formula>NOT(ISERROR(SEARCH(".",A5)))</formula>
    </cfRule>
    <cfRule type="notContainsText" dxfId="2" priority="2" stopIfTrue="1" operator="notContains" text=".">
      <formula>ISERROR(SEARCH(".",A5))</formula>
    </cfRule>
  </conditionalFormatting>
  <pageMargins left="0.72075144150288306" right="0.41666666666666669" top="0.39959079918159834" bottom="0.1388888888888889" header="0.3" footer="0.1388888888888889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B7"/>
  </sheetPr>
  <dimension ref="A1:AL228"/>
  <sheetViews>
    <sheetView workbookViewId="0">
      <pane xSplit="4" ySplit="4" topLeftCell="E5" activePane="bottomRight" state="frozen"/>
      <selection activeCell="L8" sqref="L8"/>
      <selection pane="topRight" activeCell="L8" sqref="L8"/>
      <selection pane="bottomLeft" activeCell="L8" sqref="L8"/>
      <selection pane="bottomRight" activeCell="A5" sqref="A5:M5"/>
    </sheetView>
  </sheetViews>
  <sheetFormatPr defaultRowHeight="16.5" x14ac:dyDescent="0.3"/>
  <cols>
    <col min="1" max="2" width="20.625" style="2" customWidth="1"/>
    <col min="3" max="3" width="4.625" style="3" customWidth="1"/>
    <col min="4" max="5" width="6.625" style="4" customWidth="1"/>
    <col min="6" max="6" width="9.625" style="4" customWidth="1"/>
    <col min="7" max="7" width="6.625" style="4" customWidth="1"/>
    <col min="8" max="8" width="9.625" style="4" customWidth="1"/>
    <col min="9" max="9" width="6.625" style="4" customWidth="1"/>
    <col min="10" max="10" width="9.625" style="4" customWidth="1"/>
    <col min="11" max="11" width="6.625" style="4" customWidth="1"/>
    <col min="12" max="12" width="9.625" style="4" customWidth="1"/>
    <col min="13" max="13" width="8.625" style="4" customWidth="1"/>
    <col min="14" max="38" width="0" hidden="1" customWidth="1"/>
  </cols>
  <sheetData>
    <row r="1" spans="1:38" ht="30" customHeight="1" x14ac:dyDescent="0.3">
      <c r="A1" s="33" t="s">
        <v>139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</row>
    <row r="2" spans="1:38" ht="26.1" customHeight="1" x14ac:dyDescent="0.3">
      <c r="A2" s="34" t="s">
        <v>244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</row>
    <row r="3" spans="1:38" ht="26.1" customHeight="1" x14ac:dyDescent="0.3">
      <c r="A3" s="54" t="s">
        <v>140</v>
      </c>
      <c r="B3" s="54" t="s">
        <v>141</v>
      </c>
      <c r="C3" s="54" t="s">
        <v>0</v>
      </c>
      <c r="D3" s="54" t="s">
        <v>29</v>
      </c>
      <c r="E3" s="54" t="s">
        <v>42</v>
      </c>
      <c r="F3" s="54"/>
      <c r="G3" s="54" t="s">
        <v>43</v>
      </c>
      <c r="H3" s="54"/>
      <c r="I3" s="54" t="s">
        <v>44</v>
      </c>
      <c r="J3" s="54"/>
      <c r="K3" s="54" t="s">
        <v>45</v>
      </c>
      <c r="L3" s="54"/>
      <c r="M3" s="54" t="s">
        <v>142</v>
      </c>
    </row>
    <row r="4" spans="1:38" ht="26.1" customHeight="1" x14ac:dyDescent="0.3">
      <c r="A4" s="54"/>
      <c r="B4" s="54"/>
      <c r="C4" s="54"/>
      <c r="D4" s="54"/>
      <c r="E4" s="5" t="s">
        <v>30</v>
      </c>
      <c r="F4" s="5" t="s">
        <v>31</v>
      </c>
      <c r="G4" s="5" t="s">
        <v>30</v>
      </c>
      <c r="H4" s="5" t="s">
        <v>31</v>
      </c>
      <c r="I4" s="5" t="s">
        <v>30</v>
      </c>
      <c r="J4" s="5" t="s">
        <v>31</v>
      </c>
      <c r="K4" s="5" t="s">
        <v>30</v>
      </c>
      <c r="L4" s="5" t="s">
        <v>31</v>
      </c>
      <c r="M4" s="54"/>
      <c r="N4" t="s">
        <v>32</v>
      </c>
      <c r="O4" t="s">
        <v>33</v>
      </c>
      <c r="P4" t="s">
        <v>34</v>
      </c>
      <c r="Q4" t="s">
        <v>35</v>
      </c>
      <c r="R4" t="s">
        <v>37</v>
      </c>
      <c r="S4" t="s">
        <v>143</v>
      </c>
      <c r="T4" t="s">
        <v>144</v>
      </c>
      <c r="U4" t="s">
        <v>145</v>
      </c>
      <c r="V4" t="s">
        <v>146</v>
      </c>
      <c r="W4" t="s">
        <v>147</v>
      </c>
      <c r="X4" t="s">
        <v>148</v>
      </c>
      <c r="Y4" t="s">
        <v>149</v>
      </c>
      <c r="Z4" t="s">
        <v>150</v>
      </c>
      <c r="AA4" t="s">
        <v>151</v>
      </c>
      <c r="AB4" t="s">
        <v>152</v>
      </c>
      <c r="AC4" t="s">
        <v>153</v>
      </c>
      <c r="AD4" t="s">
        <v>154</v>
      </c>
      <c r="AE4" t="s">
        <v>155</v>
      </c>
      <c r="AF4" t="s">
        <v>156</v>
      </c>
      <c r="AG4" t="s">
        <v>157</v>
      </c>
      <c r="AH4" t="s">
        <v>158</v>
      </c>
      <c r="AI4" t="s">
        <v>159</v>
      </c>
      <c r="AJ4" t="s">
        <v>160</v>
      </c>
      <c r="AK4" t="s">
        <v>161</v>
      </c>
      <c r="AL4" t="s">
        <v>162</v>
      </c>
    </row>
    <row r="5" spans="1:38" ht="26.1" customHeight="1" x14ac:dyDescent="0.3">
      <c r="A5" s="55" t="s">
        <v>163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7"/>
    </row>
    <row r="6" spans="1:38" ht="26.1" customHeight="1" x14ac:dyDescent="0.3">
      <c r="A6" s="6" t="s">
        <v>52</v>
      </c>
      <c r="B6" s="6" t="s">
        <v>53</v>
      </c>
      <c r="C6" s="8" t="s">
        <v>46</v>
      </c>
      <c r="D6" s="9">
        <v>256</v>
      </c>
      <c r="E6" s="9"/>
      <c r="F6" s="9"/>
      <c r="G6" s="9"/>
      <c r="H6" s="9"/>
      <c r="I6" s="9"/>
      <c r="J6" s="9"/>
      <c r="K6" s="9"/>
      <c r="L6" s="9"/>
      <c r="M6" s="15"/>
      <c r="O6" t="str">
        <f>""</f>
        <v/>
      </c>
      <c r="P6" s="1" t="s">
        <v>37</v>
      </c>
      <c r="Q6">
        <v>1</v>
      </c>
      <c r="R6">
        <f>IF(P6="기계경비", J6, 0)</f>
        <v>0</v>
      </c>
      <c r="S6">
        <f>IF(P6="운반비", J6, 0)</f>
        <v>0</v>
      </c>
      <c r="T6">
        <f>IF(P6="작업부산물", F6, 0)</f>
        <v>0</v>
      </c>
      <c r="U6">
        <f>IF(P6="관급", F6, 0)</f>
        <v>0</v>
      </c>
      <c r="V6">
        <f>IF(P6="외주비", J6, 0)</f>
        <v>0</v>
      </c>
      <c r="W6">
        <f>IF(P6="장비비", J6, 0)</f>
        <v>0</v>
      </c>
      <c r="X6">
        <f>IF(P6="폐기물처리비", J6, 0)</f>
        <v>0</v>
      </c>
      <c r="Y6">
        <f>IF(P6="가설비", J6, 0)</f>
        <v>0</v>
      </c>
      <c r="Z6">
        <f>IF(P6="잡비제외분", F6, 0)</f>
        <v>0</v>
      </c>
      <c r="AA6">
        <f>IF(P6="사급자재대", L6, 0)</f>
        <v>0</v>
      </c>
      <c r="AB6">
        <f>IF(P6="관급자재대", L6, 0)</f>
        <v>0</v>
      </c>
      <c r="AC6">
        <f>IF(P6="(비)철강설", L6, 0)</f>
        <v>0</v>
      </c>
      <c r="AD6">
        <f>IF(P6="사용자항목2", L6, 0)</f>
        <v>0</v>
      </c>
      <c r="AE6">
        <f>IF(P6="사용자항목3", L6, 0)</f>
        <v>0</v>
      </c>
      <c r="AF6">
        <f>IF(P6="사용자항목4", L6, 0)</f>
        <v>0</v>
      </c>
      <c r="AG6">
        <f>IF(P6="사용자항목5", L6, 0)</f>
        <v>0</v>
      </c>
      <c r="AH6">
        <f>IF(P6="사용자항목6", L6, 0)</f>
        <v>0</v>
      </c>
      <c r="AI6">
        <f>IF(P6="사용자항목7", L6, 0)</f>
        <v>0</v>
      </c>
      <c r="AJ6">
        <f>IF(P6="사용자항목8", L6, 0)</f>
        <v>0</v>
      </c>
      <c r="AK6">
        <f>IF(P6="사용자항목9", L6, 0)</f>
        <v>0</v>
      </c>
    </row>
    <row r="7" spans="1:38" ht="26.1" customHeight="1" x14ac:dyDescent="0.3">
      <c r="A7" s="6" t="s">
        <v>54</v>
      </c>
      <c r="B7" s="6" t="s">
        <v>55</v>
      </c>
      <c r="C7" s="8" t="s">
        <v>46</v>
      </c>
      <c r="D7" s="9">
        <v>731</v>
      </c>
      <c r="E7" s="9"/>
      <c r="F7" s="9"/>
      <c r="G7" s="9"/>
      <c r="H7" s="9"/>
      <c r="I7" s="9"/>
      <c r="J7" s="9"/>
      <c r="K7" s="9"/>
      <c r="L7" s="9"/>
      <c r="M7" s="15"/>
      <c r="O7" t="str">
        <f>""</f>
        <v/>
      </c>
      <c r="P7" s="1" t="s">
        <v>37</v>
      </c>
      <c r="Q7">
        <v>1</v>
      </c>
      <c r="R7">
        <f>IF(P7="기계경비", J7, 0)</f>
        <v>0</v>
      </c>
      <c r="S7">
        <f>IF(P7="운반비", J7, 0)</f>
        <v>0</v>
      </c>
      <c r="T7">
        <f>IF(P7="작업부산물", F7, 0)</f>
        <v>0</v>
      </c>
      <c r="U7">
        <f>IF(P7="관급", F7, 0)</f>
        <v>0</v>
      </c>
      <c r="V7">
        <f>IF(P7="외주비", J7, 0)</f>
        <v>0</v>
      </c>
      <c r="W7">
        <f>IF(P7="장비비", J7, 0)</f>
        <v>0</v>
      </c>
      <c r="X7">
        <f>IF(P7="폐기물처리비", J7, 0)</f>
        <v>0</v>
      </c>
      <c r="Y7">
        <f>IF(P7="가설비", J7, 0)</f>
        <v>0</v>
      </c>
      <c r="Z7">
        <f>IF(P7="잡비제외분", F7, 0)</f>
        <v>0</v>
      </c>
      <c r="AA7">
        <f>IF(P7="사급자재대", L7, 0)</f>
        <v>0</v>
      </c>
      <c r="AB7">
        <f>IF(P7="관급자재대", L7, 0)</f>
        <v>0</v>
      </c>
      <c r="AC7">
        <f>IF(P7="(비)철강설", L7, 0)</f>
        <v>0</v>
      </c>
      <c r="AD7">
        <f>IF(P7="사용자항목2", L7, 0)</f>
        <v>0</v>
      </c>
      <c r="AE7">
        <f>IF(P7="사용자항목3", L7, 0)</f>
        <v>0</v>
      </c>
      <c r="AF7">
        <f>IF(P7="사용자항목4", L7, 0)</f>
        <v>0</v>
      </c>
      <c r="AG7">
        <f>IF(P7="사용자항목5", L7, 0)</f>
        <v>0</v>
      </c>
      <c r="AH7">
        <f>IF(P7="사용자항목6", L7, 0)</f>
        <v>0</v>
      </c>
      <c r="AI7">
        <f>IF(P7="사용자항목7", L7, 0)</f>
        <v>0</v>
      </c>
      <c r="AJ7">
        <f>IF(P7="사용자항목8", L7, 0)</f>
        <v>0</v>
      </c>
      <c r="AK7">
        <f>IF(P7="사용자항목9", L7, 0)</f>
        <v>0</v>
      </c>
    </row>
    <row r="8" spans="1:38" ht="26.1" customHeight="1" x14ac:dyDescent="0.3">
      <c r="A8" s="7"/>
      <c r="B8" s="7"/>
      <c r="C8" s="14"/>
      <c r="D8" s="9"/>
      <c r="E8" s="9"/>
      <c r="F8" s="9"/>
      <c r="G8" s="9"/>
      <c r="H8" s="9"/>
      <c r="I8" s="9"/>
      <c r="J8" s="9"/>
      <c r="K8" s="9"/>
      <c r="L8" s="9"/>
      <c r="M8" s="9"/>
    </row>
    <row r="9" spans="1:38" ht="26.1" customHeight="1" x14ac:dyDescent="0.3">
      <c r="A9" s="7"/>
      <c r="B9" s="7"/>
      <c r="C9" s="14"/>
      <c r="D9" s="9"/>
      <c r="E9" s="9"/>
      <c r="F9" s="9"/>
      <c r="G9" s="9"/>
      <c r="H9" s="9"/>
      <c r="I9" s="9"/>
      <c r="J9" s="9"/>
      <c r="K9" s="9"/>
      <c r="L9" s="9"/>
      <c r="M9" s="9"/>
    </row>
    <row r="10" spans="1:38" ht="26.1" customHeight="1" x14ac:dyDescent="0.3">
      <c r="A10" s="7"/>
      <c r="B10" s="7"/>
      <c r="C10" s="14"/>
      <c r="D10" s="9"/>
      <c r="E10" s="9"/>
      <c r="F10" s="9"/>
      <c r="G10" s="9"/>
      <c r="H10" s="9"/>
      <c r="I10" s="9"/>
      <c r="J10" s="9"/>
      <c r="K10" s="9"/>
      <c r="L10" s="9"/>
      <c r="M10" s="9"/>
    </row>
    <row r="11" spans="1:38" ht="26.1" customHeight="1" x14ac:dyDescent="0.3">
      <c r="A11" s="7"/>
      <c r="B11" s="7"/>
      <c r="C11" s="14"/>
      <c r="D11" s="9"/>
      <c r="E11" s="9"/>
      <c r="F11" s="9"/>
      <c r="G11" s="9"/>
      <c r="H11" s="9"/>
      <c r="I11" s="9"/>
      <c r="J11" s="9"/>
      <c r="K11" s="9"/>
      <c r="L11" s="9"/>
      <c r="M11" s="9"/>
    </row>
    <row r="12" spans="1:38" ht="26.1" customHeight="1" x14ac:dyDescent="0.3">
      <c r="A12" s="7"/>
      <c r="B12" s="7"/>
      <c r="C12" s="14"/>
      <c r="D12" s="9"/>
      <c r="E12" s="9"/>
      <c r="F12" s="9"/>
      <c r="G12" s="9"/>
      <c r="H12" s="9"/>
      <c r="I12" s="9"/>
      <c r="J12" s="9"/>
      <c r="K12" s="9"/>
      <c r="L12" s="9"/>
      <c r="M12" s="9"/>
    </row>
    <row r="13" spans="1:38" ht="26.1" customHeight="1" x14ac:dyDescent="0.3">
      <c r="A13" s="7"/>
      <c r="B13" s="7"/>
      <c r="C13" s="14"/>
      <c r="D13" s="9"/>
      <c r="E13" s="9"/>
      <c r="F13" s="9"/>
      <c r="G13" s="9"/>
      <c r="H13" s="9"/>
      <c r="I13" s="9"/>
      <c r="J13" s="9"/>
      <c r="K13" s="9"/>
      <c r="L13" s="9"/>
      <c r="M13" s="9"/>
    </row>
    <row r="14" spans="1:38" ht="26.1" customHeight="1" x14ac:dyDescent="0.3">
      <c r="A14" s="7"/>
      <c r="B14" s="7"/>
      <c r="C14" s="14"/>
      <c r="D14" s="9"/>
      <c r="E14" s="9"/>
      <c r="F14" s="9"/>
      <c r="G14" s="9"/>
      <c r="H14" s="9"/>
      <c r="I14" s="9"/>
      <c r="J14" s="9"/>
      <c r="K14" s="9"/>
      <c r="L14" s="9"/>
      <c r="M14" s="9"/>
    </row>
    <row r="15" spans="1:38" ht="26.1" customHeight="1" x14ac:dyDescent="0.3">
      <c r="A15" s="7"/>
      <c r="B15" s="7"/>
      <c r="C15" s="14"/>
      <c r="D15" s="9"/>
      <c r="E15" s="9"/>
      <c r="F15" s="9"/>
      <c r="G15" s="9"/>
      <c r="H15" s="9"/>
      <c r="I15" s="9"/>
      <c r="J15" s="9"/>
      <c r="K15" s="9"/>
      <c r="L15" s="9"/>
      <c r="M15" s="9"/>
    </row>
    <row r="16" spans="1:38" ht="26.1" customHeight="1" x14ac:dyDescent="0.3">
      <c r="A16" s="7"/>
      <c r="B16" s="7"/>
      <c r="C16" s="14"/>
      <c r="D16" s="9"/>
      <c r="E16" s="9"/>
      <c r="F16" s="9"/>
      <c r="G16" s="9"/>
      <c r="H16" s="9"/>
      <c r="I16" s="9"/>
      <c r="J16" s="9"/>
      <c r="K16" s="9"/>
      <c r="L16" s="9"/>
      <c r="M16" s="9"/>
    </row>
    <row r="17" spans="1:38" ht="26.1" customHeight="1" x14ac:dyDescent="0.3">
      <c r="A17" s="7"/>
      <c r="B17" s="7"/>
      <c r="C17" s="14"/>
      <c r="D17" s="9"/>
      <c r="E17" s="9"/>
      <c r="F17" s="9"/>
      <c r="G17" s="9"/>
      <c r="H17" s="9"/>
      <c r="I17" s="9"/>
      <c r="J17" s="9"/>
      <c r="K17" s="9"/>
      <c r="L17" s="9"/>
      <c r="M17" s="9"/>
    </row>
    <row r="18" spans="1:38" ht="26.1" customHeight="1" x14ac:dyDescent="0.3">
      <c r="A18" s="7"/>
      <c r="B18" s="7"/>
      <c r="C18" s="14"/>
      <c r="D18" s="9"/>
      <c r="E18" s="9"/>
      <c r="F18" s="9"/>
      <c r="G18" s="9"/>
      <c r="H18" s="9"/>
      <c r="I18" s="9"/>
      <c r="J18" s="9"/>
      <c r="K18" s="9"/>
      <c r="L18" s="9"/>
      <c r="M18" s="9"/>
    </row>
    <row r="19" spans="1:38" ht="26.1" customHeight="1" x14ac:dyDescent="0.3">
      <c r="A19" s="7"/>
      <c r="B19" s="7"/>
      <c r="C19" s="14"/>
      <c r="D19" s="9"/>
      <c r="E19" s="9"/>
      <c r="F19" s="9"/>
      <c r="G19" s="9"/>
      <c r="H19" s="9"/>
      <c r="I19" s="9"/>
      <c r="J19" s="9"/>
      <c r="K19" s="9"/>
      <c r="L19" s="9"/>
      <c r="M19" s="9"/>
    </row>
    <row r="20" spans="1:38" ht="26.1" customHeight="1" x14ac:dyDescent="0.3">
      <c r="A20" s="10" t="s">
        <v>38</v>
      </c>
      <c r="B20" s="11"/>
      <c r="C20" s="12"/>
      <c r="D20" s="13"/>
      <c r="E20" s="13"/>
      <c r="F20" s="13"/>
      <c r="G20" s="13"/>
      <c r="H20" s="13"/>
      <c r="I20" s="13"/>
      <c r="J20" s="13"/>
      <c r="K20" s="13"/>
      <c r="L20" s="13"/>
      <c r="M20" s="13"/>
      <c r="R20">
        <f t="shared" ref="R20:AL20" si="0">ROUNDDOWN(SUM(R6:R7), 0)</f>
        <v>0</v>
      </c>
      <c r="S20">
        <f t="shared" si="0"/>
        <v>0</v>
      </c>
      <c r="T20">
        <f t="shared" si="0"/>
        <v>0</v>
      </c>
      <c r="U20">
        <f t="shared" si="0"/>
        <v>0</v>
      </c>
      <c r="V20">
        <f t="shared" si="0"/>
        <v>0</v>
      </c>
      <c r="W20">
        <f t="shared" si="0"/>
        <v>0</v>
      </c>
      <c r="X20">
        <f t="shared" si="0"/>
        <v>0</v>
      </c>
      <c r="Y20">
        <f t="shared" si="0"/>
        <v>0</v>
      </c>
      <c r="Z20">
        <f t="shared" si="0"/>
        <v>0</v>
      </c>
      <c r="AA20">
        <f t="shared" si="0"/>
        <v>0</v>
      </c>
      <c r="AB20">
        <f t="shared" si="0"/>
        <v>0</v>
      </c>
      <c r="AC20">
        <f t="shared" si="0"/>
        <v>0</v>
      </c>
      <c r="AD20">
        <f t="shared" si="0"/>
        <v>0</v>
      </c>
      <c r="AE20">
        <f t="shared" si="0"/>
        <v>0</v>
      </c>
      <c r="AF20">
        <f t="shared" si="0"/>
        <v>0</v>
      </c>
      <c r="AG20">
        <f t="shared" si="0"/>
        <v>0</v>
      </c>
      <c r="AH20">
        <f t="shared" si="0"/>
        <v>0</v>
      </c>
      <c r="AI20">
        <f t="shared" si="0"/>
        <v>0</v>
      </c>
      <c r="AJ20">
        <f t="shared" si="0"/>
        <v>0</v>
      </c>
      <c r="AK20">
        <f t="shared" si="0"/>
        <v>0</v>
      </c>
      <c r="AL20">
        <f t="shared" si="0"/>
        <v>0</v>
      </c>
    </row>
    <row r="21" spans="1:38" ht="26.1" customHeight="1" x14ac:dyDescent="0.3">
      <c r="A21" s="52" t="s">
        <v>164</v>
      </c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</row>
    <row r="22" spans="1:38" ht="26.1" customHeight="1" x14ac:dyDescent="0.3">
      <c r="A22" s="6" t="s">
        <v>47</v>
      </c>
      <c r="B22" s="6" t="s">
        <v>56</v>
      </c>
      <c r="C22" s="8" t="s">
        <v>46</v>
      </c>
      <c r="D22" s="9">
        <v>13</v>
      </c>
      <c r="E22" s="9"/>
      <c r="F22" s="9"/>
      <c r="G22" s="9"/>
      <c r="H22" s="9"/>
      <c r="I22" s="9"/>
      <c r="J22" s="9"/>
      <c r="K22" s="9"/>
      <c r="L22" s="9"/>
      <c r="M22" s="15"/>
      <c r="O22" t="str">
        <f>""</f>
        <v/>
      </c>
      <c r="P22" s="1" t="s">
        <v>37</v>
      </c>
      <c r="Q22">
        <v>1</v>
      </c>
      <c r="R22">
        <f t="shared" ref="R22:R35" si="1">IF(P22="기계경비", J22, 0)</f>
        <v>0</v>
      </c>
      <c r="S22">
        <f t="shared" ref="S22:S35" si="2">IF(P22="운반비", J22, 0)</f>
        <v>0</v>
      </c>
      <c r="T22">
        <f t="shared" ref="T22:T35" si="3">IF(P22="작업부산물", F22, 0)</f>
        <v>0</v>
      </c>
      <c r="U22">
        <f t="shared" ref="U22:U35" si="4">IF(P22="관급", F22, 0)</f>
        <v>0</v>
      </c>
      <c r="V22">
        <f t="shared" ref="V22:V35" si="5">IF(P22="외주비", J22, 0)</f>
        <v>0</v>
      </c>
      <c r="W22">
        <f t="shared" ref="W22:W35" si="6">IF(P22="장비비", J22, 0)</f>
        <v>0</v>
      </c>
      <c r="X22">
        <f t="shared" ref="X22:X35" si="7">IF(P22="폐기물처리비", J22, 0)</f>
        <v>0</v>
      </c>
      <c r="Y22">
        <f t="shared" ref="Y22:Y35" si="8">IF(P22="가설비", J22, 0)</f>
        <v>0</v>
      </c>
      <c r="Z22">
        <f t="shared" ref="Z22:Z35" si="9">IF(P22="잡비제외분", F22, 0)</f>
        <v>0</v>
      </c>
      <c r="AA22">
        <f t="shared" ref="AA22:AA35" si="10">IF(P22="사급자재대", L22, 0)</f>
        <v>0</v>
      </c>
      <c r="AB22">
        <f t="shared" ref="AB22:AB35" si="11">IF(P22="관급자재대", L22, 0)</f>
        <v>0</v>
      </c>
      <c r="AC22">
        <f t="shared" ref="AC22:AC35" si="12">IF(P22="(비)철강설", L22, 0)</f>
        <v>0</v>
      </c>
      <c r="AD22">
        <f t="shared" ref="AD22:AD35" si="13">IF(P22="사용자항목2", L22, 0)</f>
        <v>0</v>
      </c>
      <c r="AE22">
        <f t="shared" ref="AE22:AE35" si="14">IF(P22="사용자항목3", L22, 0)</f>
        <v>0</v>
      </c>
      <c r="AF22">
        <f t="shared" ref="AF22:AF35" si="15">IF(P22="사용자항목4", L22, 0)</f>
        <v>0</v>
      </c>
      <c r="AG22">
        <f t="shared" ref="AG22:AG35" si="16">IF(P22="사용자항목5", L22, 0)</f>
        <v>0</v>
      </c>
      <c r="AH22">
        <f t="shared" ref="AH22:AH35" si="17">IF(P22="사용자항목6", L22, 0)</f>
        <v>0</v>
      </c>
      <c r="AI22">
        <f t="shared" ref="AI22:AI35" si="18">IF(P22="사용자항목7", L22, 0)</f>
        <v>0</v>
      </c>
      <c r="AJ22">
        <f t="shared" ref="AJ22:AJ35" si="19">IF(P22="사용자항목8", L22, 0)</f>
        <v>0</v>
      </c>
      <c r="AK22">
        <f t="shared" ref="AK22:AK35" si="20">IF(P22="사용자항목9", L22, 0)</f>
        <v>0</v>
      </c>
    </row>
    <row r="23" spans="1:38" ht="26.1" customHeight="1" x14ac:dyDescent="0.3">
      <c r="A23" s="6" t="s">
        <v>57</v>
      </c>
      <c r="B23" s="7"/>
      <c r="C23" s="8" t="s">
        <v>46</v>
      </c>
      <c r="D23" s="9">
        <v>13</v>
      </c>
      <c r="E23" s="9"/>
      <c r="F23" s="9"/>
      <c r="G23" s="9"/>
      <c r="H23" s="9"/>
      <c r="I23" s="9"/>
      <c r="J23" s="9"/>
      <c r="K23" s="9"/>
      <c r="L23" s="9"/>
      <c r="M23" s="15"/>
      <c r="O23" t="str">
        <f>""</f>
        <v/>
      </c>
      <c r="P23" s="1" t="s">
        <v>37</v>
      </c>
      <c r="Q23">
        <v>1</v>
      </c>
      <c r="R23">
        <f t="shared" si="1"/>
        <v>0</v>
      </c>
      <c r="S23">
        <f t="shared" si="2"/>
        <v>0</v>
      </c>
      <c r="T23">
        <f t="shared" si="3"/>
        <v>0</v>
      </c>
      <c r="U23">
        <f t="shared" si="4"/>
        <v>0</v>
      </c>
      <c r="V23">
        <f t="shared" si="5"/>
        <v>0</v>
      </c>
      <c r="W23">
        <f t="shared" si="6"/>
        <v>0</v>
      </c>
      <c r="X23">
        <f t="shared" si="7"/>
        <v>0</v>
      </c>
      <c r="Y23">
        <f t="shared" si="8"/>
        <v>0</v>
      </c>
      <c r="Z23">
        <f t="shared" si="9"/>
        <v>0</v>
      </c>
      <c r="AA23">
        <f t="shared" si="10"/>
        <v>0</v>
      </c>
      <c r="AB23">
        <f t="shared" si="11"/>
        <v>0</v>
      </c>
      <c r="AC23">
        <f t="shared" si="12"/>
        <v>0</v>
      </c>
      <c r="AD23">
        <f t="shared" si="13"/>
        <v>0</v>
      </c>
      <c r="AE23">
        <f t="shared" si="14"/>
        <v>0</v>
      </c>
      <c r="AF23">
        <f t="shared" si="15"/>
        <v>0</v>
      </c>
      <c r="AG23">
        <f t="shared" si="16"/>
        <v>0</v>
      </c>
      <c r="AH23">
        <f t="shared" si="17"/>
        <v>0</v>
      </c>
      <c r="AI23">
        <f t="shared" si="18"/>
        <v>0</v>
      </c>
      <c r="AJ23">
        <f t="shared" si="19"/>
        <v>0</v>
      </c>
      <c r="AK23">
        <f t="shared" si="20"/>
        <v>0</v>
      </c>
    </row>
    <row r="24" spans="1:38" ht="26.1" customHeight="1" x14ac:dyDescent="0.3">
      <c r="A24" s="6" t="s">
        <v>58</v>
      </c>
      <c r="B24" s="6" t="s">
        <v>59</v>
      </c>
      <c r="C24" s="8" t="s">
        <v>6</v>
      </c>
      <c r="D24" s="9">
        <v>4</v>
      </c>
      <c r="E24" s="9"/>
      <c r="F24" s="9"/>
      <c r="G24" s="9"/>
      <c r="H24" s="9"/>
      <c r="I24" s="9"/>
      <c r="J24" s="9"/>
      <c r="K24" s="9"/>
      <c r="L24" s="9"/>
      <c r="M24" s="15"/>
      <c r="O24" t="str">
        <f>""</f>
        <v/>
      </c>
      <c r="P24" s="1" t="s">
        <v>37</v>
      </c>
      <c r="Q24">
        <v>1</v>
      </c>
      <c r="R24">
        <f t="shared" si="1"/>
        <v>0</v>
      </c>
      <c r="S24">
        <f t="shared" si="2"/>
        <v>0</v>
      </c>
      <c r="T24">
        <f t="shared" si="3"/>
        <v>0</v>
      </c>
      <c r="U24">
        <f t="shared" si="4"/>
        <v>0</v>
      </c>
      <c r="V24">
        <f t="shared" si="5"/>
        <v>0</v>
      </c>
      <c r="W24">
        <f t="shared" si="6"/>
        <v>0</v>
      </c>
      <c r="X24">
        <f t="shared" si="7"/>
        <v>0</v>
      </c>
      <c r="Y24">
        <f t="shared" si="8"/>
        <v>0</v>
      </c>
      <c r="Z24">
        <f t="shared" si="9"/>
        <v>0</v>
      </c>
      <c r="AA24">
        <f t="shared" si="10"/>
        <v>0</v>
      </c>
      <c r="AB24">
        <f t="shared" si="11"/>
        <v>0</v>
      </c>
      <c r="AC24">
        <f t="shared" si="12"/>
        <v>0</v>
      </c>
      <c r="AD24">
        <f t="shared" si="13"/>
        <v>0</v>
      </c>
      <c r="AE24">
        <f t="shared" si="14"/>
        <v>0</v>
      </c>
      <c r="AF24">
        <f t="shared" si="15"/>
        <v>0</v>
      </c>
      <c r="AG24">
        <f t="shared" si="16"/>
        <v>0</v>
      </c>
      <c r="AH24">
        <f t="shared" si="17"/>
        <v>0</v>
      </c>
      <c r="AI24">
        <f t="shared" si="18"/>
        <v>0</v>
      </c>
      <c r="AJ24">
        <f t="shared" si="19"/>
        <v>0</v>
      </c>
      <c r="AK24">
        <f t="shared" si="20"/>
        <v>0</v>
      </c>
    </row>
    <row r="25" spans="1:38" ht="26.1" customHeight="1" x14ac:dyDescent="0.3">
      <c r="A25" s="6" t="s">
        <v>60</v>
      </c>
      <c r="B25" s="6" t="s">
        <v>26</v>
      </c>
      <c r="C25" s="8" t="s">
        <v>23</v>
      </c>
      <c r="D25" s="9">
        <v>0.16800000000000001</v>
      </c>
      <c r="E25" s="9"/>
      <c r="F25" s="9"/>
      <c r="G25" s="9"/>
      <c r="H25" s="9"/>
      <c r="I25" s="9"/>
      <c r="J25" s="9"/>
      <c r="K25" s="9"/>
      <c r="L25" s="9"/>
      <c r="M25" s="15"/>
      <c r="O25" t="str">
        <f>""</f>
        <v/>
      </c>
      <c r="P25" s="1" t="s">
        <v>37</v>
      </c>
      <c r="Q25">
        <v>1</v>
      </c>
      <c r="R25">
        <f t="shared" si="1"/>
        <v>0</v>
      </c>
      <c r="S25">
        <f t="shared" si="2"/>
        <v>0</v>
      </c>
      <c r="T25">
        <f t="shared" si="3"/>
        <v>0</v>
      </c>
      <c r="U25">
        <f t="shared" si="4"/>
        <v>0</v>
      </c>
      <c r="V25">
        <f t="shared" si="5"/>
        <v>0</v>
      </c>
      <c r="W25">
        <f t="shared" si="6"/>
        <v>0</v>
      </c>
      <c r="X25">
        <f t="shared" si="7"/>
        <v>0</v>
      </c>
      <c r="Y25">
        <f t="shared" si="8"/>
        <v>0</v>
      </c>
      <c r="Z25">
        <f t="shared" si="9"/>
        <v>0</v>
      </c>
      <c r="AA25">
        <f t="shared" si="10"/>
        <v>0</v>
      </c>
      <c r="AB25">
        <f t="shared" si="11"/>
        <v>0</v>
      </c>
      <c r="AC25">
        <f t="shared" si="12"/>
        <v>0</v>
      </c>
      <c r="AD25">
        <f t="shared" si="13"/>
        <v>0</v>
      </c>
      <c r="AE25">
        <f t="shared" si="14"/>
        <v>0</v>
      </c>
      <c r="AF25">
        <f t="shared" si="15"/>
        <v>0</v>
      </c>
      <c r="AG25">
        <f t="shared" si="16"/>
        <v>0</v>
      </c>
      <c r="AH25">
        <f t="shared" si="17"/>
        <v>0</v>
      </c>
      <c r="AI25">
        <f t="shared" si="18"/>
        <v>0</v>
      </c>
      <c r="AJ25">
        <f t="shared" si="19"/>
        <v>0</v>
      </c>
      <c r="AK25">
        <f t="shared" si="20"/>
        <v>0</v>
      </c>
    </row>
    <row r="26" spans="1:38" ht="26.1" customHeight="1" x14ac:dyDescent="0.3">
      <c r="A26" s="6" t="s">
        <v>61</v>
      </c>
      <c r="B26" s="6" t="s">
        <v>62</v>
      </c>
      <c r="C26" s="8" t="s">
        <v>46</v>
      </c>
      <c r="D26" s="9">
        <v>357</v>
      </c>
      <c r="E26" s="9"/>
      <c r="F26" s="9"/>
      <c r="G26" s="9"/>
      <c r="H26" s="9"/>
      <c r="I26" s="9"/>
      <c r="J26" s="9"/>
      <c r="K26" s="9"/>
      <c r="L26" s="9"/>
      <c r="M26" s="15"/>
      <c r="O26" t="str">
        <f>""</f>
        <v/>
      </c>
      <c r="P26" s="1" t="s">
        <v>37</v>
      </c>
      <c r="Q26">
        <v>1</v>
      </c>
      <c r="R26">
        <f t="shared" si="1"/>
        <v>0</v>
      </c>
      <c r="S26">
        <f t="shared" si="2"/>
        <v>0</v>
      </c>
      <c r="T26">
        <f t="shared" si="3"/>
        <v>0</v>
      </c>
      <c r="U26">
        <f t="shared" si="4"/>
        <v>0</v>
      </c>
      <c r="V26">
        <f t="shared" si="5"/>
        <v>0</v>
      </c>
      <c r="W26">
        <f t="shared" si="6"/>
        <v>0</v>
      </c>
      <c r="X26">
        <f t="shared" si="7"/>
        <v>0</v>
      </c>
      <c r="Y26">
        <f t="shared" si="8"/>
        <v>0</v>
      </c>
      <c r="Z26">
        <f t="shared" si="9"/>
        <v>0</v>
      </c>
      <c r="AA26">
        <f t="shared" si="10"/>
        <v>0</v>
      </c>
      <c r="AB26">
        <f t="shared" si="11"/>
        <v>0</v>
      </c>
      <c r="AC26">
        <f t="shared" si="12"/>
        <v>0</v>
      </c>
      <c r="AD26">
        <f t="shared" si="13"/>
        <v>0</v>
      </c>
      <c r="AE26">
        <f t="shared" si="14"/>
        <v>0</v>
      </c>
      <c r="AF26">
        <f t="shared" si="15"/>
        <v>0</v>
      </c>
      <c r="AG26">
        <f t="shared" si="16"/>
        <v>0</v>
      </c>
      <c r="AH26">
        <f t="shared" si="17"/>
        <v>0</v>
      </c>
      <c r="AI26">
        <f t="shared" si="18"/>
        <v>0</v>
      </c>
      <c r="AJ26">
        <f t="shared" si="19"/>
        <v>0</v>
      </c>
      <c r="AK26">
        <f t="shared" si="20"/>
        <v>0</v>
      </c>
    </row>
    <row r="27" spans="1:38" ht="26.1" customHeight="1" x14ac:dyDescent="0.3">
      <c r="A27" s="6" t="s">
        <v>63</v>
      </c>
      <c r="B27" s="6" t="s">
        <v>64</v>
      </c>
      <c r="C27" s="8" t="s">
        <v>18</v>
      </c>
      <c r="D27" s="9">
        <v>0.38500000000000001</v>
      </c>
      <c r="E27" s="9"/>
      <c r="F27" s="9"/>
      <c r="G27" s="9"/>
      <c r="H27" s="9"/>
      <c r="I27" s="9"/>
      <c r="J27" s="9"/>
      <c r="K27" s="9"/>
      <c r="L27" s="9"/>
      <c r="M27" s="15"/>
      <c r="O27" t="str">
        <f>""</f>
        <v/>
      </c>
      <c r="P27" s="1" t="s">
        <v>37</v>
      </c>
      <c r="Q27">
        <v>1</v>
      </c>
      <c r="R27">
        <f t="shared" si="1"/>
        <v>0</v>
      </c>
      <c r="S27">
        <f t="shared" si="2"/>
        <v>0</v>
      </c>
      <c r="T27">
        <f t="shared" si="3"/>
        <v>0</v>
      </c>
      <c r="U27">
        <f t="shared" si="4"/>
        <v>0</v>
      </c>
      <c r="V27">
        <f t="shared" si="5"/>
        <v>0</v>
      </c>
      <c r="W27">
        <f t="shared" si="6"/>
        <v>0</v>
      </c>
      <c r="X27">
        <f t="shared" si="7"/>
        <v>0</v>
      </c>
      <c r="Y27">
        <f t="shared" si="8"/>
        <v>0</v>
      </c>
      <c r="Z27">
        <f t="shared" si="9"/>
        <v>0</v>
      </c>
      <c r="AA27">
        <f t="shared" si="10"/>
        <v>0</v>
      </c>
      <c r="AB27">
        <f t="shared" si="11"/>
        <v>0</v>
      </c>
      <c r="AC27">
        <f t="shared" si="12"/>
        <v>0</v>
      </c>
      <c r="AD27">
        <f t="shared" si="13"/>
        <v>0</v>
      </c>
      <c r="AE27">
        <f t="shared" si="14"/>
        <v>0</v>
      </c>
      <c r="AF27">
        <f t="shared" si="15"/>
        <v>0</v>
      </c>
      <c r="AG27">
        <f t="shared" si="16"/>
        <v>0</v>
      </c>
      <c r="AH27">
        <f t="shared" si="17"/>
        <v>0</v>
      </c>
      <c r="AI27">
        <f t="shared" si="18"/>
        <v>0</v>
      </c>
      <c r="AJ27">
        <f t="shared" si="19"/>
        <v>0</v>
      </c>
      <c r="AK27">
        <f t="shared" si="20"/>
        <v>0</v>
      </c>
    </row>
    <row r="28" spans="1:38" ht="26.1" customHeight="1" x14ac:dyDescent="0.3">
      <c r="A28" s="6" t="s">
        <v>65</v>
      </c>
      <c r="B28" s="7"/>
      <c r="C28" s="8" t="s">
        <v>46</v>
      </c>
      <c r="D28" s="9">
        <v>40</v>
      </c>
      <c r="E28" s="9"/>
      <c r="F28" s="9"/>
      <c r="G28" s="9"/>
      <c r="H28" s="9"/>
      <c r="I28" s="9"/>
      <c r="J28" s="9"/>
      <c r="K28" s="9"/>
      <c r="L28" s="9"/>
      <c r="M28" s="15"/>
      <c r="O28" t="str">
        <f>""</f>
        <v/>
      </c>
      <c r="P28" s="1" t="s">
        <v>37</v>
      </c>
      <c r="Q28">
        <v>1</v>
      </c>
      <c r="R28">
        <f t="shared" si="1"/>
        <v>0</v>
      </c>
      <c r="S28">
        <f t="shared" si="2"/>
        <v>0</v>
      </c>
      <c r="T28">
        <f t="shared" si="3"/>
        <v>0</v>
      </c>
      <c r="U28">
        <f t="shared" si="4"/>
        <v>0</v>
      </c>
      <c r="V28">
        <f t="shared" si="5"/>
        <v>0</v>
      </c>
      <c r="W28">
        <f t="shared" si="6"/>
        <v>0</v>
      </c>
      <c r="X28">
        <f t="shared" si="7"/>
        <v>0</v>
      </c>
      <c r="Y28">
        <f t="shared" si="8"/>
        <v>0</v>
      </c>
      <c r="Z28">
        <f t="shared" si="9"/>
        <v>0</v>
      </c>
      <c r="AA28">
        <f t="shared" si="10"/>
        <v>0</v>
      </c>
      <c r="AB28">
        <f t="shared" si="11"/>
        <v>0</v>
      </c>
      <c r="AC28">
        <f t="shared" si="12"/>
        <v>0</v>
      </c>
      <c r="AD28">
        <f t="shared" si="13"/>
        <v>0</v>
      </c>
      <c r="AE28">
        <f t="shared" si="14"/>
        <v>0</v>
      </c>
      <c r="AF28">
        <f t="shared" si="15"/>
        <v>0</v>
      </c>
      <c r="AG28">
        <f t="shared" si="16"/>
        <v>0</v>
      </c>
      <c r="AH28">
        <f t="shared" si="17"/>
        <v>0</v>
      </c>
      <c r="AI28">
        <f t="shared" si="18"/>
        <v>0</v>
      </c>
      <c r="AJ28">
        <f t="shared" si="19"/>
        <v>0</v>
      </c>
      <c r="AK28">
        <f t="shared" si="20"/>
        <v>0</v>
      </c>
    </row>
    <row r="29" spans="1:38" ht="26.1" customHeight="1" x14ac:dyDescent="0.3">
      <c r="A29" s="6" t="s">
        <v>66</v>
      </c>
      <c r="B29" s="6" t="s">
        <v>67</v>
      </c>
      <c r="C29" s="8" t="s">
        <v>68</v>
      </c>
      <c r="D29" s="9">
        <v>1</v>
      </c>
      <c r="E29" s="9"/>
      <c r="F29" s="9"/>
      <c r="G29" s="9"/>
      <c r="H29" s="9"/>
      <c r="I29" s="9"/>
      <c r="J29" s="9"/>
      <c r="K29" s="9"/>
      <c r="L29" s="9"/>
      <c r="M29" s="15"/>
      <c r="O29" t="str">
        <f>""</f>
        <v/>
      </c>
      <c r="P29" s="1" t="s">
        <v>37</v>
      </c>
      <c r="Q29">
        <v>1</v>
      </c>
      <c r="R29">
        <f t="shared" si="1"/>
        <v>0</v>
      </c>
      <c r="S29">
        <f t="shared" si="2"/>
        <v>0</v>
      </c>
      <c r="T29">
        <f t="shared" si="3"/>
        <v>0</v>
      </c>
      <c r="U29">
        <f t="shared" si="4"/>
        <v>0</v>
      </c>
      <c r="V29">
        <f t="shared" si="5"/>
        <v>0</v>
      </c>
      <c r="W29">
        <f t="shared" si="6"/>
        <v>0</v>
      </c>
      <c r="X29">
        <f t="shared" si="7"/>
        <v>0</v>
      </c>
      <c r="Y29">
        <f t="shared" si="8"/>
        <v>0</v>
      </c>
      <c r="Z29">
        <f t="shared" si="9"/>
        <v>0</v>
      </c>
      <c r="AA29">
        <f t="shared" si="10"/>
        <v>0</v>
      </c>
      <c r="AB29">
        <f t="shared" si="11"/>
        <v>0</v>
      </c>
      <c r="AC29">
        <f t="shared" si="12"/>
        <v>0</v>
      </c>
      <c r="AD29">
        <f t="shared" si="13"/>
        <v>0</v>
      </c>
      <c r="AE29">
        <f t="shared" si="14"/>
        <v>0</v>
      </c>
      <c r="AF29">
        <f t="shared" si="15"/>
        <v>0</v>
      </c>
      <c r="AG29">
        <f t="shared" si="16"/>
        <v>0</v>
      </c>
      <c r="AH29">
        <f t="shared" si="17"/>
        <v>0</v>
      </c>
      <c r="AI29">
        <f t="shared" si="18"/>
        <v>0</v>
      </c>
      <c r="AJ29">
        <f t="shared" si="19"/>
        <v>0</v>
      </c>
      <c r="AK29">
        <f t="shared" si="20"/>
        <v>0</v>
      </c>
    </row>
    <row r="30" spans="1:38" ht="26.1" customHeight="1" x14ac:dyDescent="0.3">
      <c r="A30" s="6" t="s">
        <v>69</v>
      </c>
      <c r="B30" s="6" t="s">
        <v>70</v>
      </c>
      <c r="C30" s="8" t="s">
        <v>68</v>
      </c>
      <c r="D30" s="9">
        <v>1</v>
      </c>
      <c r="E30" s="9"/>
      <c r="F30" s="9"/>
      <c r="G30" s="9"/>
      <c r="H30" s="9"/>
      <c r="I30" s="9"/>
      <c r="J30" s="9"/>
      <c r="K30" s="9"/>
      <c r="L30" s="9"/>
      <c r="M30" s="15"/>
      <c r="O30" t="str">
        <f>""</f>
        <v/>
      </c>
      <c r="P30" s="1" t="s">
        <v>37</v>
      </c>
      <c r="Q30">
        <v>1</v>
      </c>
      <c r="R30">
        <f t="shared" si="1"/>
        <v>0</v>
      </c>
      <c r="S30">
        <f t="shared" si="2"/>
        <v>0</v>
      </c>
      <c r="T30">
        <f t="shared" si="3"/>
        <v>0</v>
      </c>
      <c r="U30">
        <f t="shared" si="4"/>
        <v>0</v>
      </c>
      <c r="V30">
        <f t="shared" si="5"/>
        <v>0</v>
      </c>
      <c r="W30">
        <f t="shared" si="6"/>
        <v>0</v>
      </c>
      <c r="X30">
        <f t="shared" si="7"/>
        <v>0</v>
      </c>
      <c r="Y30">
        <f t="shared" si="8"/>
        <v>0</v>
      </c>
      <c r="Z30">
        <f t="shared" si="9"/>
        <v>0</v>
      </c>
      <c r="AA30">
        <f t="shared" si="10"/>
        <v>0</v>
      </c>
      <c r="AB30">
        <f t="shared" si="11"/>
        <v>0</v>
      </c>
      <c r="AC30">
        <f t="shared" si="12"/>
        <v>0</v>
      </c>
      <c r="AD30">
        <f t="shared" si="13"/>
        <v>0</v>
      </c>
      <c r="AE30">
        <f t="shared" si="14"/>
        <v>0</v>
      </c>
      <c r="AF30">
        <f t="shared" si="15"/>
        <v>0</v>
      </c>
      <c r="AG30">
        <f t="shared" si="16"/>
        <v>0</v>
      </c>
      <c r="AH30">
        <f t="shared" si="17"/>
        <v>0</v>
      </c>
      <c r="AI30">
        <f t="shared" si="18"/>
        <v>0</v>
      </c>
      <c r="AJ30">
        <f t="shared" si="19"/>
        <v>0</v>
      </c>
      <c r="AK30">
        <f t="shared" si="20"/>
        <v>0</v>
      </c>
    </row>
    <row r="31" spans="1:38" ht="26.1" customHeight="1" x14ac:dyDescent="0.3">
      <c r="A31" s="6" t="s">
        <v>71</v>
      </c>
      <c r="B31" s="6" t="s">
        <v>72</v>
      </c>
      <c r="C31" s="8" t="s">
        <v>68</v>
      </c>
      <c r="D31" s="9">
        <v>4</v>
      </c>
      <c r="E31" s="9"/>
      <c r="F31" s="9"/>
      <c r="G31" s="9"/>
      <c r="H31" s="9"/>
      <c r="I31" s="9"/>
      <c r="J31" s="9"/>
      <c r="K31" s="9"/>
      <c r="L31" s="9"/>
      <c r="M31" s="15"/>
      <c r="O31" t="str">
        <f>""</f>
        <v/>
      </c>
      <c r="P31" s="1" t="s">
        <v>37</v>
      </c>
      <c r="Q31">
        <v>1</v>
      </c>
      <c r="R31">
        <f t="shared" si="1"/>
        <v>0</v>
      </c>
      <c r="S31">
        <f t="shared" si="2"/>
        <v>0</v>
      </c>
      <c r="T31">
        <f t="shared" si="3"/>
        <v>0</v>
      </c>
      <c r="U31">
        <f t="shared" si="4"/>
        <v>0</v>
      </c>
      <c r="V31">
        <f t="shared" si="5"/>
        <v>0</v>
      </c>
      <c r="W31">
        <f t="shared" si="6"/>
        <v>0</v>
      </c>
      <c r="X31">
        <f t="shared" si="7"/>
        <v>0</v>
      </c>
      <c r="Y31">
        <f t="shared" si="8"/>
        <v>0</v>
      </c>
      <c r="Z31">
        <f t="shared" si="9"/>
        <v>0</v>
      </c>
      <c r="AA31">
        <f t="shared" si="10"/>
        <v>0</v>
      </c>
      <c r="AB31">
        <f t="shared" si="11"/>
        <v>0</v>
      </c>
      <c r="AC31">
        <f t="shared" si="12"/>
        <v>0</v>
      </c>
      <c r="AD31">
        <f t="shared" si="13"/>
        <v>0</v>
      </c>
      <c r="AE31">
        <f t="shared" si="14"/>
        <v>0</v>
      </c>
      <c r="AF31">
        <f t="shared" si="15"/>
        <v>0</v>
      </c>
      <c r="AG31">
        <f t="shared" si="16"/>
        <v>0</v>
      </c>
      <c r="AH31">
        <f t="shared" si="17"/>
        <v>0</v>
      </c>
      <c r="AI31">
        <f t="shared" si="18"/>
        <v>0</v>
      </c>
      <c r="AJ31">
        <f t="shared" si="19"/>
        <v>0</v>
      </c>
      <c r="AK31">
        <f t="shared" si="20"/>
        <v>0</v>
      </c>
    </row>
    <row r="32" spans="1:38" ht="26.1" customHeight="1" x14ac:dyDescent="0.3">
      <c r="A32" s="6" t="s">
        <v>73</v>
      </c>
      <c r="B32" s="6" t="s">
        <v>74</v>
      </c>
      <c r="C32" s="8" t="s">
        <v>68</v>
      </c>
      <c r="D32" s="9">
        <v>2</v>
      </c>
      <c r="E32" s="9"/>
      <c r="F32" s="9"/>
      <c r="G32" s="9"/>
      <c r="H32" s="9"/>
      <c r="I32" s="9"/>
      <c r="J32" s="9"/>
      <c r="K32" s="9"/>
      <c r="L32" s="9"/>
      <c r="M32" s="15"/>
      <c r="O32" t="str">
        <f>""</f>
        <v/>
      </c>
      <c r="P32" s="1" t="s">
        <v>37</v>
      </c>
      <c r="Q32">
        <v>1</v>
      </c>
      <c r="R32">
        <f t="shared" si="1"/>
        <v>0</v>
      </c>
      <c r="S32">
        <f t="shared" si="2"/>
        <v>0</v>
      </c>
      <c r="T32">
        <f t="shared" si="3"/>
        <v>0</v>
      </c>
      <c r="U32">
        <f t="shared" si="4"/>
        <v>0</v>
      </c>
      <c r="V32">
        <f t="shared" si="5"/>
        <v>0</v>
      </c>
      <c r="W32">
        <f t="shared" si="6"/>
        <v>0</v>
      </c>
      <c r="X32">
        <f t="shared" si="7"/>
        <v>0</v>
      </c>
      <c r="Y32">
        <f t="shared" si="8"/>
        <v>0</v>
      </c>
      <c r="Z32">
        <f t="shared" si="9"/>
        <v>0</v>
      </c>
      <c r="AA32">
        <f t="shared" si="10"/>
        <v>0</v>
      </c>
      <c r="AB32">
        <f t="shared" si="11"/>
        <v>0</v>
      </c>
      <c r="AC32">
        <f t="shared" si="12"/>
        <v>0</v>
      </c>
      <c r="AD32">
        <f t="shared" si="13"/>
        <v>0</v>
      </c>
      <c r="AE32">
        <f t="shared" si="14"/>
        <v>0</v>
      </c>
      <c r="AF32">
        <f t="shared" si="15"/>
        <v>0</v>
      </c>
      <c r="AG32">
        <f t="shared" si="16"/>
        <v>0</v>
      </c>
      <c r="AH32">
        <f t="shared" si="17"/>
        <v>0</v>
      </c>
      <c r="AI32">
        <f t="shared" si="18"/>
        <v>0</v>
      </c>
      <c r="AJ32">
        <f t="shared" si="19"/>
        <v>0</v>
      </c>
      <c r="AK32">
        <f t="shared" si="20"/>
        <v>0</v>
      </c>
    </row>
    <row r="33" spans="1:38" ht="26.1" customHeight="1" x14ac:dyDescent="0.3">
      <c r="A33" s="6" t="s">
        <v>75</v>
      </c>
      <c r="B33" s="6" t="s">
        <v>76</v>
      </c>
      <c r="C33" s="8" t="s">
        <v>68</v>
      </c>
      <c r="D33" s="9">
        <v>1</v>
      </c>
      <c r="E33" s="9"/>
      <c r="F33" s="9"/>
      <c r="G33" s="9"/>
      <c r="H33" s="9"/>
      <c r="I33" s="9"/>
      <c r="J33" s="9"/>
      <c r="K33" s="9"/>
      <c r="L33" s="9"/>
      <c r="M33" s="15"/>
      <c r="O33" t="str">
        <f>""</f>
        <v/>
      </c>
      <c r="P33" s="1" t="s">
        <v>37</v>
      </c>
      <c r="Q33">
        <v>1</v>
      </c>
      <c r="R33">
        <f t="shared" si="1"/>
        <v>0</v>
      </c>
      <c r="S33">
        <f t="shared" si="2"/>
        <v>0</v>
      </c>
      <c r="T33">
        <f t="shared" si="3"/>
        <v>0</v>
      </c>
      <c r="U33">
        <f t="shared" si="4"/>
        <v>0</v>
      </c>
      <c r="V33">
        <f t="shared" si="5"/>
        <v>0</v>
      </c>
      <c r="W33">
        <f t="shared" si="6"/>
        <v>0</v>
      </c>
      <c r="X33">
        <f t="shared" si="7"/>
        <v>0</v>
      </c>
      <c r="Y33">
        <f t="shared" si="8"/>
        <v>0</v>
      </c>
      <c r="Z33">
        <f t="shared" si="9"/>
        <v>0</v>
      </c>
      <c r="AA33">
        <f t="shared" si="10"/>
        <v>0</v>
      </c>
      <c r="AB33">
        <f t="shared" si="11"/>
        <v>0</v>
      </c>
      <c r="AC33">
        <f t="shared" si="12"/>
        <v>0</v>
      </c>
      <c r="AD33">
        <f t="shared" si="13"/>
        <v>0</v>
      </c>
      <c r="AE33">
        <f t="shared" si="14"/>
        <v>0</v>
      </c>
      <c r="AF33">
        <f t="shared" si="15"/>
        <v>0</v>
      </c>
      <c r="AG33">
        <f t="shared" si="16"/>
        <v>0</v>
      </c>
      <c r="AH33">
        <f t="shared" si="17"/>
        <v>0</v>
      </c>
      <c r="AI33">
        <f t="shared" si="18"/>
        <v>0</v>
      </c>
      <c r="AJ33">
        <f t="shared" si="19"/>
        <v>0</v>
      </c>
      <c r="AK33">
        <f t="shared" si="20"/>
        <v>0</v>
      </c>
    </row>
    <row r="34" spans="1:38" ht="26.1" customHeight="1" x14ac:dyDescent="0.3">
      <c r="A34" s="6" t="s">
        <v>77</v>
      </c>
      <c r="B34" s="6" t="s">
        <v>78</v>
      </c>
      <c r="C34" s="8" t="s">
        <v>68</v>
      </c>
      <c r="D34" s="9">
        <v>1</v>
      </c>
      <c r="E34" s="9"/>
      <c r="F34" s="9"/>
      <c r="G34" s="9"/>
      <c r="H34" s="9"/>
      <c r="I34" s="9"/>
      <c r="J34" s="9"/>
      <c r="K34" s="9"/>
      <c r="L34" s="9"/>
      <c r="M34" s="15"/>
      <c r="O34" t="str">
        <f>""</f>
        <v/>
      </c>
      <c r="P34" s="1" t="s">
        <v>37</v>
      </c>
      <c r="Q34">
        <v>1</v>
      </c>
      <c r="R34">
        <f t="shared" si="1"/>
        <v>0</v>
      </c>
      <c r="S34">
        <f t="shared" si="2"/>
        <v>0</v>
      </c>
      <c r="T34">
        <f t="shared" si="3"/>
        <v>0</v>
      </c>
      <c r="U34">
        <f t="shared" si="4"/>
        <v>0</v>
      </c>
      <c r="V34">
        <f t="shared" si="5"/>
        <v>0</v>
      </c>
      <c r="W34">
        <f t="shared" si="6"/>
        <v>0</v>
      </c>
      <c r="X34">
        <f t="shared" si="7"/>
        <v>0</v>
      </c>
      <c r="Y34">
        <f t="shared" si="8"/>
        <v>0</v>
      </c>
      <c r="Z34">
        <f t="shared" si="9"/>
        <v>0</v>
      </c>
      <c r="AA34">
        <f t="shared" si="10"/>
        <v>0</v>
      </c>
      <c r="AB34">
        <f t="shared" si="11"/>
        <v>0</v>
      </c>
      <c r="AC34">
        <f t="shared" si="12"/>
        <v>0</v>
      </c>
      <c r="AD34">
        <f t="shared" si="13"/>
        <v>0</v>
      </c>
      <c r="AE34">
        <f t="shared" si="14"/>
        <v>0</v>
      </c>
      <c r="AF34">
        <f t="shared" si="15"/>
        <v>0</v>
      </c>
      <c r="AG34">
        <f t="shared" si="16"/>
        <v>0</v>
      </c>
      <c r="AH34">
        <f t="shared" si="17"/>
        <v>0</v>
      </c>
      <c r="AI34">
        <f t="shared" si="18"/>
        <v>0</v>
      </c>
      <c r="AJ34">
        <f t="shared" si="19"/>
        <v>0</v>
      </c>
      <c r="AK34">
        <f t="shared" si="20"/>
        <v>0</v>
      </c>
    </row>
    <row r="35" spans="1:38" ht="26.1" customHeight="1" x14ac:dyDescent="0.3">
      <c r="A35" s="6" t="s">
        <v>79</v>
      </c>
      <c r="B35" s="6" t="s">
        <v>22</v>
      </c>
      <c r="C35" s="8" t="s">
        <v>21</v>
      </c>
      <c r="D35" s="9">
        <v>3</v>
      </c>
      <c r="E35" s="9"/>
      <c r="F35" s="9"/>
      <c r="G35" s="9"/>
      <c r="H35" s="9"/>
      <c r="I35" s="9"/>
      <c r="J35" s="9"/>
      <c r="K35" s="9"/>
      <c r="L35" s="9"/>
      <c r="M35" s="15"/>
      <c r="O35" t="str">
        <f>""</f>
        <v/>
      </c>
      <c r="P35" s="1" t="s">
        <v>37</v>
      </c>
      <c r="Q35">
        <v>1</v>
      </c>
      <c r="R35">
        <f t="shared" si="1"/>
        <v>0</v>
      </c>
      <c r="S35">
        <f t="shared" si="2"/>
        <v>0</v>
      </c>
      <c r="T35">
        <f t="shared" si="3"/>
        <v>0</v>
      </c>
      <c r="U35">
        <f t="shared" si="4"/>
        <v>0</v>
      </c>
      <c r="V35">
        <f t="shared" si="5"/>
        <v>0</v>
      </c>
      <c r="W35">
        <f t="shared" si="6"/>
        <v>0</v>
      </c>
      <c r="X35">
        <f t="shared" si="7"/>
        <v>0</v>
      </c>
      <c r="Y35">
        <f t="shared" si="8"/>
        <v>0</v>
      </c>
      <c r="Z35">
        <f t="shared" si="9"/>
        <v>0</v>
      </c>
      <c r="AA35">
        <f t="shared" si="10"/>
        <v>0</v>
      </c>
      <c r="AB35">
        <f t="shared" si="11"/>
        <v>0</v>
      </c>
      <c r="AC35">
        <f t="shared" si="12"/>
        <v>0</v>
      </c>
      <c r="AD35">
        <f t="shared" si="13"/>
        <v>0</v>
      </c>
      <c r="AE35">
        <f t="shared" si="14"/>
        <v>0</v>
      </c>
      <c r="AF35">
        <f t="shared" si="15"/>
        <v>0</v>
      </c>
      <c r="AG35">
        <f t="shared" si="16"/>
        <v>0</v>
      </c>
      <c r="AH35">
        <f t="shared" si="17"/>
        <v>0</v>
      </c>
      <c r="AI35">
        <f t="shared" si="18"/>
        <v>0</v>
      </c>
      <c r="AJ35">
        <f t="shared" si="19"/>
        <v>0</v>
      </c>
      <c r="AK35">
        <f t="shared" si="20"/>
        <v>0</v>
      </c>
    </row>
    <row r="36" spans="1:38" ht="26.1" customHeight="1" x14ac:dyDescent="0.3">
      <c r="A36" s="10" t="s">
        <v>38</v>
      </c>
      <c r="B36" s="11"/>
      <c r="C36" s="12"/>
      <c r="D36" s="13"/>
      <c r="E36" s="13"/>
      <c r="F36" s="13"/>
      <c r="G36" s="13"/>
      <c r="H36" s="13"/>
      <c r="I36" s="13"/>
      <c r="J36" s="13"/>
      <c r="K36" s="13"/>
      <c r="L36" s="13"/>
      <c r="M36" s="13"/>
      <c r="R36">
        <f t="shared" ref="R36:AL36" si="21">ROUNDDOWN(SUM(R22:R35), 0)</f>
        <v>0</v>
      </c>
      <c r="S36">
        <f t="shared" si="21"/>
        <v>0</v>
      </c>
      <c r="T36">
        <f t="shared" si="21"/>
        <v>0</v>
      </c>
      <c r="U36">
        <f t="shared" si="21"/>
        <v>0</v>
      </c>
      <c r="V36">
        <f t="shared" si="21"/>
        <v>0</v>
      </c>
      <c r="W36">
        <f t="shared" si="21"/>
        <v>0</v>
      </c>
      <c r="X36">
        <f t="shared" si="21"/>
        <v>0</v>
      </c>
      <c r="Y36">
        <f t="shared" si="21"/>
        <v>0</v>
      </c>
      <c r="Z36">
        <f t="shared" si="21"/>
        <v>0</v>
      </c>
      <c r="AA36">
        <f t="shared" si="21"/>
        <v>0</v>
      </c>
      <c r="AB36">
        <f t="shared" si="21"/>
        <v>0</v>
      </c>
      <c r="AC36">
        <f t="shared" si="21"/>
        <v>0</v>
      </c>
      <c r="AD36">
        <f t="shared" si="21"/>
        <v>0</v>
      </c>
      <c r="AE36">
        <f t="shared" si="21"/>
        <v>0</v>
      </c>
      <c r="AF36">
        <f t="shared" si="21"/>
        <v>0</v>
      </c>
      <c r="AG36">
        <f t="shared" si="21"/>
        <v>0</v>
      </c>
      <c r="AH36">
        <f t="shared" si="21"/>
        <v>0</v>
      </c>
      <c r="AI36">
        <f t="shared" si="21"/>
        <v>0</v>
      </c>
      <c r="AJ36">
        <f t="shared" si="21"/>
        <v>0</v>
      </c>
      <c r="AK36">
        <f t="shared" si="21"/>
        <v>0</v>
      </c>
      <c r="AL36">
        <f t="shared" si="21"/>
        <v>0</v>
      </c>
    </row>
    <row r="37" spans="1:38" ht="26.1" customHeight="1" x14ac:dyDescent="0.3">
      <c r="A37" s="52" t="s">
        <v>165</v>
      </c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</row>
    <row r="38" spans="1:38" ht="26.1" customHeight="1" x14ac:dyDescent="0.3">
      <c r="A38" s="6" t="s">
        <v>8</v>
      </c>
      <c r="B38" s="6" t="s">
        <v>9</v>
      </c>
      <c r="C38" s="8" t="s">
        <v>10</v>
      </c>
      <c r="D38" s="9">
        <v>2</v>
      </c>
      <c r="E38" s="9"/>
      <c r="F38" s="9"/>
      <c r="G38" s="9"/>
      <c r="H38" s="9"/>
      <c r="I38" s="9"/>
      <c r="J38" s="9"/>
      <c r="K38" s="9"/>
      <c r="L38" s="9"/>
      <c r="M38" s="9"/>
      <c r="O38" t="str">
        <f>"01"</f>
        <v>01</v>
      </c>
      <c r="P38" s="1" t="s">
        <v>37</v>
      </c>
      <c r="Q38">
        <v>1</v>
      </c>
      <c r="R38">
        <f>IF(P38="기계경비", J38, 0)</f>
        <v>0</v>
      </c>
      <c r="S38">
        <f>IF(P38="운반비", J38, 0)</f>
        <v>0</v>
      </c>
      <c r="T38">
        <f>IF(P38="작업부산물", F38, 0)</f>
        <v>0</v>
      </c>
      <c r="U38">
        <f>IF(P38="관급", F38, 0)</f>
        <v>0</v>
      </c>
      <c r="V38">
        <f>IF(P38="외주비", J38, 0)</f>
        <v>0</v>
      </c>
      <c r="W38">
        <f>IF(P38="장비비", J38, 0)</f>
        <v>0</v>
      </c>
      <c r="X38">
        <f>IF(P38="폐기물처리비", J38, 0)</f>
        <v>0</v>
      </c>
      <c r="Y38">
        <f>IF(P38="가설비", J38, 0)</f>
        <v>0</v>
      </c>
      <c r="Z38">
        <f>IF(P38="잡비제외분", F38, 0)</f>
        <v>0</v>
      </c>
      <c r="AA38">
        <f>IF(P38="사급자재대", L38, 0)</f>
        <v>0</v>
      </c>
      <c r="AB38">
        <f>IF(P38="관급자재대", L38, 0)</f>
        <v>0</v>
      </c>
      <c r="AC38">
        <f>IF(P38="(비)철강설", L38, 0)</f>
        <v>0</v>
      </c>
      <c r="AD38">
        <f>IF(P38="사용자항목2", L38, 0)</f>
        <v>0</v>
      </c>
      <c r="AE38">
        <f>IF(P38="사용자항목3", L38, 0)</f>
        <v>0</v>
      </c>
      <c r="AF38">
        <f>IF(P38="사용자항목4", L38, 0)</f>
        <v>0</v>
      </c>
      <c r="AG38">
        <f>IF(P38="사용자항목5", L38, 0)</f>
        <v>0</v>
      </c>
      <c r="AH38">
        <f>IF(P38="사용자항목6", L38, 0)</f>
        <v>0</v>
      </c>
      <c r="AI38">
        <f>IF(P38="사용자항목7", L38, 0)</f>
        <v>0</v>
      </c>
      <c r="AJ38">
        <f>IF(P38="사용자항목8", L38, 0)</f>
        <v>0</v>
      </c>
      <c r="AK38">
        <f>IF(P38="사용자항목9", L38, 0)</f>
        <v>0</v>
      </c>
    </row>
    <row r="39" spans="1:38" ht="26.1" customHeight="1" x14ac:dyDescent="0.3">
      <c r="A39" s="6" t="s">
        <v>19</v>
      </c>
      <c r="B39" s="6" t="s">
        <v>20</v>
      </c>
      <c r="C39" s="8" t="s">
        <v>17</v>
      </c>
      <c r="D39" s="9">
        <v>5.1999999999999998E-2</v>
      </c>
      <c r="E39" s="9"/>
      <c r="F39" s="9"/>
      <c r="G39" s="9"/>
      <c r="H39" s="9"/>
      <c r="I39" s="9"/>
      <c r="J39" s="9"/>
      <c r="K39" s="9"/>
      <c r="L39" s="9"/>
      <c r="M39" s="15"/>
      <c r="O39" t="str">
        <f>"01"</f>
        <v>01</v>
      </c>
      <c r="P39" s="1" t="s">
        <v>37</v>
      </c>
      <c r="Q39">
        <v>1</v>
      </c>
      <c r="R39">
        <f>IF(P39="기계경비", J39, 0)</f>
        <v>0</v>
      </c>
      <c r="S39">
        <f>IF(P39="운반비", J39, 0)</f>
        <v>0</v>
      </c>
      <c r="T39">
        <f>IF(P39="작업부산물", F39, 0)</f>
        <v>0</v>
      </c>
      <c r="U39">
        <f>IF(P39="관급", F39, 0)</f>
        <v>0</v>
      </c>
      <c r="V39">
        <f>IF(P39="외주비", J39, 0)</f>
        <v>0</v>
      </c>
      <c r="W39">
        <f>IF(P39="장비비", J39, 0)</f>
        <v>0</v>
      </c>
      <c r="X39">
        <f>IF(P39="폐기물처리비", J39, 0)</f>
        <v>0</v>
      </c>
      <c r="Y39">
        <f>IF(P39="가설비", J39, 0)</f>
        <v>0</v>
      </c>
      <c r="Z39">
        <f>IF(P39="잡비제외분", F39, 0)</f>
        <v>0</v>
      </c>
      <c r="AA39">
        <f>IF(P39="사급자재대", L39, 0)</f>
        <v>0</v>
      </c>
      <c r="AB39">
        <f>IF(P39="관급자재대", L39, 0)</f>
        <v>0</v>
      </c>
      <c r="AC39">
        <f>IF(P39="(비)철강설", L39, 0)</f>
        <v>0</v>
      </c>
      <c r="AD39">
        <f>IF(P39="사용자항목2", L39, 0)</f>
        <v>0</v>
      </c>
      <c r="AE39">
        <f>IF(P39="사용자항목3", L39, 0)</f>
        <v>0</v>
      </c>
      <c r="AF39">
        <f>IF(P39="사용자항목4", L39, 0)</f>
        <v>0</v>
      </c>
      <c r="AG39">
        <f>IF(P39="사용자항목5", L39, 0)</f>
        <v>0</v>
      </c>
      <c r="AH39">
        <f>IF(P39="사용자항목6", L39, 0)</f>
        <v>0</v>
      </c>
      <c r="AI39">
        <f>IF(P39="사용자항목7", L39, 0)</f>
        <v>0</v>
      </c>
      <c r="AJ39">
        <f>IF(P39="사용자항목8", L39, 0)</f>
        <v>0</v>
      </c>
      <c r="AK39">
        <f>IF(P39="사용자항목9", L39, 0)</f>
        <v>0</v>
      </c>
    </row>
    <row r="40" spans="1:38" ht="26.1" customHeight="1" x14ac:dyDescent="0.3">
      <c r="A40" s="6" t="s">
        <v>80</v>
      </c>
      <c r="B40" s="6" t="s">
        <v>81</v>
      </c>
      <c r="C40" s="8" t="s">
        <v>23</v>
      </c>
      <c r="D40" s="9">
        <v>1</v>
      </c>
      <c r="E40" s="9"/>
      <c r="F40" s="9"/>
      <c r="G40" s="9"/>
      <c r="H40" s="9"/>
      <c r="I40" s="9"/>
      <c r="J40" s="9"/>
      <c r="K40" s="9"/>
      <c r="L40" s="9"/>
      <c r="M40" s="15"/>
      <c r="O40" t="str">
        <f>""</f>
        <v/>
      </c>
      <c r="P40" s="1" t="s">
        <v>37</v>
      </c>
      <c r="Q40">
        <v>1</v>
      </c>
      <c r="R40">
        <f>IF(P40="기계경비", J40, 0)</f>
        <v>0</v>
      </c>
      <c r="S40">
        <f>IF(P40="운반비", J40, 0)</f>
        <v>0</v>
      </c>
      <c r="T40">
        <f>IF(P40="작업부산물", F40, 0)</f>
        <v>0</v>
      </c>
      <c r="U40">
        <f>IF(P40="관급", F40, 0)</f>
        <v>0</v>
      </c>
      <c r="V40">
        <f>IF(P40="외주비", J40, 0)</f>
        <v>0</v>
      </c>
      <c r="W40">
        <f>IF(P40="장비비", J40, 0)</f>
        <v>0</v>
      </c>
      <c r="X40">
        <f>IF(P40="폐기물처리비", J40, 0)</f>
        <v>0</v>
      </c>
      <c r="Y40">
        <f>IF(P40="가설비", J40, 0)</f>
        <v>0</v>
      </c>
      <c r="Z40">
        <f>IF(P40="잡비제외분", F40, 0)</f>
        <v>0</v>
      </c>
      <c r="AA40">
        <f>IF(P40="사급자재대", L40, 0)</f>
        <v>0</v>
      </c>
      <c r="AB40">
        <f>IF(P40="관급자재대", L40, 0)</f>
        <v>0</v>
      </c>
      <c r="AC40">
        <f>IF(P40="(비)철강설", L40, 0)</f>
        <v>0</v>
      </c>
      <c r="AD40">
        <f>IF(P40="사용자항목2", L40, 0)</f>
        <v>0</v>
      </c>
      <c r="AE40">
        <f>IF(P40="사용자항목3", L40, 0)</f>
        <v>0</v>
      </c>
      <c r="AF40">
        <f>IF(P40="사용자항목4", L40, 0)</f>
        <v>0</v>
      </c>
      <c r="AG40">
        <f>IF(P40="사용자항목5", L40, 0)</f>
        <v>0</v>
      </c>
      <c r="AH40">
        <f>IF(P40="사용자항목6", L40, 0)</f>
        <v>0</v>
      </c>
      <c r="AI40">
        <f>IF(P40="사용자항목7", L40, 0)</f>
        <v>0</v>
      </c>
      <c r="AJ40">
        <f>IF(P40="사용자항목8", L40, 0)</f>
        <v>0</v>
      </c>
      <c r="AK40">
        <f>IF(P40="사용자항목9", L40, 0)</f>
        <v>0</v>
      </c>
    </row>
    <row r="41" spans="1:38" ht="26.1" customHeight="1" x14ac:dyDescent="0.3">
      <c r="A41" s="6" t="s">
        <v>82</v>
      </c>
      <c r="B41" s="6" t="s">
        <v>83</v>
      </c>
      <c r="C41" s="8" t="s">
        <v>18</v>
      </c>
      <c r="D41" s="9">
        <v>5.1999999999999998E-2</v>
      </c>
      <c r="E41" s="9"/>
      <c r="F41" s="9"/>
      <c r="G41" s="9"/>
      <c r="H41" s="9"/>
      <c r="I41" s="9"/>
      <c r="J41" s="9"/>
      <c r="K41" s="9"/>
      <c r="L41" s="9"/>
      <c r="M41" s="15"/>
      <c r="O41" t="str">
        <f>""</f>
        <v/>
      </c>
      <c r="P41" s="1" t="s">
        <v>37</v>
      </c>
      <c r="Q41">
        <v>1</v>
      </c>
      <c r="R41">
        <f>IF(P41="기계경비", J41, 0)</f>
        <v>0</v>
      </c>
      <c r="S41">
        <f>IF(P41="운반비", J41, 0)</f>
        <v>0</v>
      </c>
      <c r="T41">
        <f>IF(P41="작업부산물", F41, 0)</f>
        <v>0</v>
      </c>
      <c r="U41">
        <f>IF(P41="관급", F41, 0)</f>
        <v>0</v>
      </c>
      <c r="V41">
        <f>IF(P41="외주비", J41, 0)</f>
        <v>0</v>
      </c>
      <c r="W41">
        <f>IF(P41="장비비", J41, 0)</f>
        <v>0</v>
      </c>
      <c r="X41">
        <f>IF(P41="폐기물처리비", J41, 0)</f>
        <v>0</v>
      </c>
      <c r="Y41">
        <f>IF(P41="가설비", J41, 0)</f>
        <v>0</v>
      </c>
      <c r="Z41">
        <f>IF(P41="잡비제외분", F41, 0)</f>
        <v>0</v>
      </c>
      <c r="AA41">
        <f>IF(P41="사급자재대", L41, 0)</f>
        <v>0</v>
      </c>
      <c r="AB41">
        <f>IF(P41="관급자재대", L41, 0)</f>
        <v>0</v>
      </c>
      <c r="AC41">
        <f>IF(P41="(비)철강설", L41, 0)</f>
        <v>0</v>
      </c>
      <c r="AD41">
        <f>IF(P41="사용자항목2", L41, 0)</f>
        <v>0</v>
      </c>
      <c r="AE41">
        <f>IF(P41="사용자항목3", L41, 0)</f>
        <v>0</v>
      </c>
      <c r="AF41">
        <f>IF(P41="사용자항목4", L41, 0)</f>
        <v>0</v>
      </c>
      <c r="AG41">
        <f>IF(P41="사용자항목5", L41, 0)</f>
        <v>0</v>
      </c>
      <c r="AH41">
        <f>IF(P41="사용자항목6", L41, 0)</f>
        <v>0</v>
      </c>
      <c r="AI41">
        <f>IF(P41="사용자항목7", L41, 0)</f>
        <v>0</v>
      </c>
      <c r="AJ41">
        <f>IF(P41="사용자항목8", L41, 0)</f>
        <v>0</v>
      </c>
      <c r="AK41">
        <f>IF(P41="사용자항목9", L41, 0)</f>
        <v>0</v>
      </c>
    </row>
    <row r="42" spans="1:38" ht="26.1" customHeight="1" x14ac:dyDescent="0.3">
      <c r="A42" s="6" t="s">
        <v>25</v>
      </c>
      <c r="B42" s="6" t="s">
        <v>39</v>
      </c>
      <c r="C42" s="8" t="s">
        <v>40</v>
      </c>
      <c r="D42" s="9">
        <v>4</v>
      </c>
      <c r="E42" s="9"/>
      <c r="F42" s="9"/>
      <c r="G42" s="9"/>
      <c r="H42" s="9"/>
      <c r="I42" s="9"/>
      <c r="J42" s="9"/>
      <c r="K42" s="9"/>
      <c r="L42" s="9"/>
      <c r="M42" s="15"/>
      <c r="O42" t="str">
        <f>""</f>
        <v/>
      </c>
      <c r="P42" s="1" t="s">
        <v>37</v>
      </c>
      <c r="Q42">
        <v>1</v>
      </c>
      <c r="R42">
        <f>IF(P42="기계경비", J42, 0)</f>
        <v>0</v>
      </c>
      <c r="S42">
        <f>IF(P42="운반비", J42, 0)</f>
        <v>0</v>
      </c>
      <c r="T42">
        <f>IF(P42="작업부산물", F42, 0)</f>
        <v>0</v>
      </c>
      <c r="U42">
        <f>IF(P42="관급", F42, 0)</f>
        <v>0</v>
      </c>
      <c r="V42">
        <f>IF(P42="외주비", J42, 0)</f>
        <v>0</v>
      </c>
      <c r="W42">
        <f>IF(P42="장비비", J42, 0)</f>
        <v>0</v>
      </c>
      <c r="X42">
        <f>IF(P42="폐기물처리비", J42, 0)</f>
        <v>0</v>
      </c>
      <c r="Y42">
        <f>IF(P42="가설비", J42, 0)</f>
        <v>0</v>
      </c>
      <c r="Z42">
        <f>IF(P42="잡비제외분", F42, 0)</f>
        <v>0</v>
      </c>
      <c r="AA42">
        <f>IF(P42="사급자재대", L42, 0)</f>
        <v>0</v>
      </c>
      <c r="AB42">
        <f>IF(P42="관급자재대", L42, 0)</f>
        <v>0</v>
      </c>
      <c r="AC42">
        <f>IF(P42="(비)철강설", L42, 0)</f>
        <v>0</v>
      </c>
      <c r="AD42">
        <f>IF(P42="사용자항목2", L42, 0)</f>
        <v>0</v>
      </c>
      <c r="AE42">
        <f>IF(P42="사용자항목3", L42, 0)</f>
        <v>0</v>
      </c>
      <c r="AF42">
        <f>IF(P42="사용자항목4", L42, 0)</f>
        <v>0</v>
      </c>
      <c r="AG42">
        <f>IF(P42="사용자항목5", L42, 0)</f>
        <v>0</v>
      </c>
      <c r="AH42">
        <f>IF(P42="사용자항목6", L42, 0)</f>
        <v>0</v>
      </c>
      <c r="AI42">
        <f>IF(P42="사용자항목7", L42, 0)</f>
        <v>0</v>
      </c>
      <c r="AJ42">
        <f>IF(P42="사용자항목8", L42, 0)</f>
        <v>0</v>
      </c>
      <c r="AK42">
        <f>IF(P42="사용자항목9", L42, 0)</f>
        <v>0</v>
      </c>
    </row>
    <row r="43" spans="1:38" ht="26.1" customHeight="1" x14ac:dyDescent="0.3">
      <c r="A43" s="7"/>
      <c r="B43" s="7"/>
      <c r="C43" s="14"/>
      <c r="D43" s="9"/>
      <c r="E43" s="9"/>
      <c r="F43" s="9"/>
      <c r="G43" s="9"/>
      <c r="H43" s="9"/>
      <c r="I43" s="9"/>
      <c r="J43" s="9"/>
      <c r="K43" s="9"/>
      <c r="L43" s="9"/>
      <c r="M43" s="9"/>
    </row>
    <row r="44" spans="1:38" ht="26.1" customHeight="1" x14ac:dyDescent="0.3">
      <c r="A44" s="7"/>
      <c r="B44" s="7"/>
      <c r="C44" s="14"/>
      <c r="D44" s="9"/>
      <c r="E44" s="9"/>
      <c r="F44" s="9"/>
      <c r="G44" s="9"/>
      <c r="H44" s="9"/>
      <c r="I44" s="9"/>
      <c r="J44" s="9"/>
      <c r="K44" s="9"/>
      <c r="L44" s="9"/>
      <c r="M44" s="9"/>
    </row>
    <row r="45" spans="1:38" ht="26.1" customHeight="1" x14ac:dyDescent="0.3">
      <c r="A45" s="7"/>
      <c r="B45" s="7"/>
      <c r="C45" s="14"/>
      <c r="D45" s="9"/>
      <c r="E45" s="9"/>
      <c r="F45" s="9"/>
      <c r="G45" s="9"/>
      <c r="H45" s="9"/>
      <c r="I45" s="9"/>
      <c r="J45" s="9"/>
      <c r="K45" s="9"/>
      <c r="L45" s="9"/>
      <c r="M45" s="9"/>
    </row>
    <row r="46" spans="1:38" ht="26.1" customHeight="1" x14ac:dyDescent="0.3">
      <c r="A46" s="7"/>
      <c r="B46" s="7"/>
      <c r="C46" s="14"/>
      <c r="D46" s="9"/>
      <c r="E46" s="9"/>
      <c r="F46" s="9"/>
      <c r="G46" s="9"/>
      <c r="H46" s="9"/>
      <c r="I46" s="9"/>
      <c r="J46" s="9"/>
      <c r="K46" s="9"/>
      <c r="L46" s="9"/>
      <c r="M46" s="9"/>
    </row>
    <row r="47" spans="1:38" ht="26.1" customHeight="1" x14ac:dyDescent="0.3">
      <c r="A47" s="7"/>
      <c r="B47" s="7"/>
      <c r="C47" s="14"/>
      <c r="D47" s="9"/>
      <c r="E47" s="9"/>
      <c r="F47" s="9"/>
      <c r="G47" s="9"/>
      <c r="H47" s="9"/>
      <c r="I47" s="9"/>
      <c r="J47" s="9"/>
      <c r="K47" s="9"/>
      <c r="L47" s="9"/>
      <c r="M47" s="9"/>
    </row>
    <row r="48" spans="1:38" ht="26.1" customHeight="1" x14ac:dyDescent="0.3">
      <c r="A48" s="7"/>
      <c r="B48" s="7"/>
      <c r="C48" s="14"/>
      <c r="D48" s="9"/>
      <c r="E48" s="9"/>
      <c r="F48" s="9"/>
      <c r="G48" s="9"/>
      <c r="H48" s="9"/>
      <c r="I48" s="9"/>
      <c r="J48" s="9"/>
      <c r="K48" s="9"/>
      <c r="L48" s="9"/>
      <c r="M48" s="9"/>
    </row>
    <row r="49" spans="1:38" ht="26.1" customHeight="1" x14ac:dyDescent="0.3">
      <c r="A49" s="7"/>
      <c r="B49" s="7"/>
      <c r="C49" s="14"/>
      <c r="D49" s="9"/>
      <c r="E49" s="9"/>
      <c r="F49" s="9"/>
      <c r="G49" s="9"/>
      <c r="H49" s="9"/>
      <c r="I49" s="9"/>
      <c r="J49" s="9"/>
      <c r="K49" s="9"/>
      <c r="L49" s="9"/>
      <c r="M49" s="9"/>
    </row>
    <row r="50" spans="1:38" ht="26.1" customHeight="1" x14ac:dyDescent="0.3">
      <c r="A50" s="7"/>
      <c r="B50" s="7"/>
      <c r="C50" s="14"/>
      <c r="D50" s="9"/>
      <c r="E50" s="9"/>
      <c r="F50" s="9"/>
      <c r="G50" s="9"/>
      <c r="H50" s="9"/>
      <c r="I50" s="9"/>
      <c r="J50" s="9"/>
      <c r="K50" s="9"/>
      <c r="L50" s="9"/>
      <c r="M50" s="9"/>
    </row>
    <row r="51" spans="1:38" ht="26.1" customHeight="1" x14ac:dyDescent="0.3">
      <c r="A51" s="7"/>
      <c r="B51" s="7"/>
      <c r="C51" s="14"/>
      <c r="D51" s="9"/>
      <c r="E51" s="9"/>
      <c r="F51" s="9"/>
      <c r="G51" s="9"/>
      <c r="H51" s="9"/>
      <c r="I51" s="9"/>
      <c r="J51" s="9"/>
      <c r="K51" s="9"/>
      <c r="L51" s="9"/>
      <c r="M51" s="9"/>
    </row>
    <row r="52" spans="1:38" ht="26.1" customHeight="1" x14ac:dyDescent="0.3">
      <c r="A52" s="10" t="s">
        <v>38</v>
      </c>
      <c r="B52" s="11"/>
      <c r="C52" s="12"/>
      <c r="D52" s="13"/>
      <c r="E52" s="13"/>
      <c r="F52" s="13">
        <f>ROUNDDOWN(SUMIF(Q38:Q42, "1", F38:F42), 0)</f>
        <v>0</v>
      </c>
      <c r="G52" s="13"/>
      <c r="H52" s="13">
        <f>ROUNDDOWN(SUMIF(Q38:Q42, "1", H38:H42), 0)</f>
        <v>0</v>
      </c>
      <c r="I52" s="13"/>
      <c r="J52" s="13">
        <f>ROUNDDOWN(SUMIF(Q38:Q42, "1", J38:J42), 0)</f>
        <v>0</v>
      </c>
      <c r="K52" s="13"/>
      <c r="L52" s="13">
        <f>F52+H52+J52</f>
        <v>0</v>
      </c>
      <c r="M52" s="13"/>
      <c r="R52">
        <f t="shared" ref="R52:AL52" si="22">ROUNDDOWN(SUM(R38:R42), 0)</f>
        <v>0</v>
      </c>
      <c r="S52">
        <f t="shared" si="22"/>
        <v>0</v>
      </c>
      <c r="T52">
        <f t="shared" si="22"/>
        <v>0</v>
      </c>
      <c r="U52">
        <f t="shared" si="22"/>
        <v>0</v>
      </c>
      <c r="V52">
        <f t="shared" si="22"/>
        <v>0</v>
      </c>
      <c r="W52">
        <f t="shared" si="22"/>
        <v>0</v>
      </c>
      <c r="X52">
        <f t="shared" si="22"/>
        <v>0</v>
      </c>
      <c r="Y52">
        <f t="shared" si="22"/>
        <v>0</v>
      </c>
      <c r="Z52">
        <f t="shared" si="22"/>
        <v>0</v>
      </c>
      <c r="AA52">
        <f t="shared" si="22"/>
        <v>0</v>
      </c>
      <c r="AB52">
        <f t="shared" si="22"/>
        <v>0</v>
      </c>
      <c r="AC52">
        <f t="shared" si="22"/>
        <v>0</v>
      </c>
      <c r="AD52">
        <f t="shared" si="22"/>
        <v>0</v>
      </c>
      <c r="AE52">
        <f t="shared" si="22"/>
        <v>0</v>
      </c>
      <c r="AF52">
        <f t="shared" si="22"/>
        <v>0</v>
      </c>
      <c r="AG52">
        <f t="shared" si="22"/>
        <v>0</v>
      </c>
      <c r="AH52">
        <f t="shared" si="22"/>
        <v>0</v>
      </c>
      <c r="AI52">
        <f t="shared" si="22"/>
        <v>0</v>
      </c>
      <c r="AJ52">
        <f t="shared" si="22"/>
        <v>0</v>
      </c>
      <c r="AK52">
        <f t="shared" si="22"/>
        <v>0</v>
      </c>
      <c r="AL52">
        <f t="shared" si="22"/>
        <v>0</v>
      </c>
    </row>
    <row r="53" spans="1:38" ht="26.1" customHeight="1" x14ac:dyDescent="0.3">
      <c r="A53" s="52" t="s">
        <v>166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</row>
    <row r="54" spans="1:38" ht="26.1" customHeight="1" x14ac:dyDescent="0.3">
      <c r="A54" s="6" t="s">
        <v>84</v>
      </c>
      <c r="B54" s="6" t="s">
        <v>85</v>
      </c>
      <c r="C54" s="8" t="s">
        <v>48</v>
      </c>
      <c r="D54" s="9">
        <v>11</v>
      </c>
      <c r="E54" s="9"/>
      <c r="F54" s="9"/>
      <c r="G54" s="9"/>
      <c r="H54" s="9"/>
      <c r="I54" s="9"/>
      <c r="J54" s="9"/>
      <c r="K54" s="9"/>
      <c r="L54" s="9"/>
      <c r="M54" s="15"/>
      <c r="O54" t="str">
        <f>""</f>
        <v/>
      </c>
      <c r="P54" s="1" t="s">
        <v>37</v>
      </c>
      <c r="Q54">
        <v>1</v>
      </c>
      <c r="R54">
        <f t="shared" ref="R54:R62" si="23">IF(P54="기계경비", J54, 0)</f>
        <v>0</v>
      </c>
      <c r="S54">
        <f t="shared" ref="S54:S62" si="24">IF(P54="운반비", J54, 0)</f>
        <v>0</v>
      </c>
      <c r="T54">
        <f t="shared" ref="T54:T62" si="25">IF(P54="작업부산물", F54, 0)</f>
        <v>0</v>
      </c>
      <c r="U54">
        <f t="shared" ref="U54:U62" si="26">IF(P54="관급", F54, 0)</f>
        <v>0</v>
      </c>
      <c r="V54">
        <f t="shared" ref="V54:V62" si="27">IF(P54="외주비", J54, 0)</f>
        <v>0</v>
      </c>
      <c r="W54">
        <f t="shared" ref="W54:W62" si="28">IF(P54="장비비", J54, 0)</f>
        <v>0</v>
      </c>
      <c r="X54">
        <f t="shared" ref="X54:X62" si="29">IF(P54="폐기물처리비", J54, 0)</f>
        <v>0</v>
      </c>
      <c r="Y54">
        <f t="shared" ref="Y54:Y62" si="30">IF(P54="가설비", J54, 0)</f>
        <v>0</v>
      </c>
      <c r="Z54">
        <f t="shared" ref="Z54:Z62" si="31">IF(P54="잡비제외분", F54, 0)</f>
        <v>0</v>
      </c>
      <c r="AA54">
        <f t="shared" ref="AA54:AA62" si="32">IF(P54="사급자재대", L54, 0)</f>
        <v>0</v>
      </c>
      <c r="AB54">
        <f t="shared" ref="AB54:AB62" si="33">IF(P54="관급자재대", L54, 0)</f>
        <v>0</v>
      </c>
      <c r="AC54">
        <f t="shared" ref="AC54:AC62" si="34">IF(P54="(비)철강설", L54, 0)</f>
        <v>0</v>
      </c>
      <c r="AD54">
        <f t="shared" ref="AD54:AD62" si="35">IF(P54="사용자항목2", L54, 0)</f>
        <v>0</v>
      </c>
      <c r="AE54">
        <f t="shared" ref="AE54:AE62" si="36">IF(P54="사용자항목3", L54, 0)</f>
        <v>0</v>
      </c>
      <c r="AF54">
        <f t="shared" ref="AF54:AF62" si="37">IF(P54="사용자항목4", L54, 0)</f>
        <v>0</v>
      </c>
      <c r="AG54">
        <f t="shared" ref="AG54:AG62" si="38">IF(P54="사용자항목5", L54, 0)</f>
        <v>0</v>
      </c>
      <c r="AH54">
        <f t="shared" ref="AH54:AH62" si="39">IF(P54="사용자항목6", L54, 0)</f>
        <v>0</v>
      </c>
      <c r="AI54">
        <f t="shared" ref="AI54:AI62" si="40">IF(P54="사용자항목7", L54, 0)</f>
        <v>0</v>
      </c>
      <c r="AJ54">
        <f t="shared" ref="AJ54:AJ62" si="41">IF(P54="사용자항목8", L54, 0)</f>
        <v>0</v>
      </c>
      <c r="AK54">
        <f t="shared" ref="AK54:AK62" si="42">IF(P54="사용자항목9", L54, 0)</f>
        <v>0</v>
      </c>
    </row>
    <row r="55" spans="1:38" ht="26.1" customHeight="1" x14ac:dyDescent="0.3">
      <c r="A55" s="6" t="s">
        <v>84</v>
      </c>
      <c r="B55" s="6" t="s">
        <v>86</v>
      </c>
      <c r="C55" s="8" t="s">
        <v>48</v>
      </c>
      <c r="D55" s="9">
        <v>1</v>
      </c>
      <c r="E55" s="9"/>
      <c r="F55" s="9"/>
      <c r="G55" s="9"/>
      <c r="H55" s="9"/>
      <c r="I55" s="9"/>
      <c r="J55" s="9"/>
      <c r="K55" s="9"/>
      <c r="L55" s="9"/>
      <c r="M55" s="15"/>
      <c r="O55" t="str">
        <f>""</f>
        <v/>
      </c>
      <c r="P55" s="1" t="s">
        <v>37</v>
      </c>
      <c r="Q55">
        <v>1</v>
      </c>
      <c r="R55">
        <f t="shared" si="23"/>
        <v>0</v>
      </c>
      <c r="S55">
        <f t="shared" si="24"/>
        <v>0</v>
      </c>
      <c r="T55">
        <f t="shared" si="25"/>
        <v>0</v>
      </c>
      <c r="U55">
        <f t="shared" si="26"/>
        <v>0</v>
      </c>
      <c r="V55">
        <f t="shared" si="27"/>
        <v>0</v>
      </c>
      <c r="W55">
        <f t="shared" si="28"/>
        <v>0</v>
      </c>
      <c r="X55">
        <f t="shared" si="29"/>
        <v>0</v>
      </c>
      <c r="Y55">
        <f t="shared" si="30"/>
        <v>0</v>
      </c>
      <c r="Z55">
        <f t="shared" si="31"/>
        <v>0</v>
      </c>
      <c r="AA55">
        <f t="shared" si="32"/>
        <v>0</v>
      </c>
      <c r="AB55">
        <f t="shared" si="33"/>
        <v>0</v>
      </c>
      <c r="AC55">
        <f t="shared" si="34"/>
        <v>0</v>
      </c>
      <c r="AD55">
        <f t="shared" si="35"/>
        <v>0</v>
      </c>
      <c r="AE55">
        <f t="shared" si="36"/>
        <v>0</v>
      </c>
      <c r="AF55">
        <f t="shared" si="37"/>
        <v>0</v>
      </c>
      <c r="AG55">
        <f t="shared" si="38"/>
        <v>0</v>
      </c>
      <c r="AH55">
        <f t="shared" si="39"/>
        <v>0</v>
      </c>
      <c r="AI55">
        <f t="shared" si="40"/>
        <v>0</v>
      </c>
      <c r="AJ55">
        <f t="shared" si="41"/>
        <v>0</v>
      </c>
      <c r="AK55">
        <f t="shared" si="42"/>
        <v>0</v>
      </c>
    </row>
    <row r="56" spans="1:38" ht="26.1" customHeight="1" x14ac:dyDescent="0.3">
      <c r="A56" s="6" t="s">
        <v>87</v>
      </c>
      <c r="B56" s="6" t="s">
        <v>88</v>
      </c>
      <c r="C56" s="8" t="s">
        <v>89</v>
      </c>
      <c r="D56" s="9">
        <v>4</v>
      </c>
      <c r="E56" s="9"/>
      <c r="F56" s="9"/>
      <c r="G56" s="9"/>
      <c r="H56" s="9"/>
      <c r="I56" s="9"/>
      <c r="J56" s="9"/>
      <c r="K56" s="9"/>
      <c r="L56" s="9"/>
      <c r="M56" s="15"/>
      <c r="O56" t="str">
        <f>""</f>
        <v/>
      </c>
      <c r="P56" s="1" t="s">
        <v>37</v>
      </c>
      <c r="Q56">
        <v>1</v>
      </c>
      <c r="R56">
        <f t="shared" si="23"/>
        <v>0</v>
      </c>
      <c r="S56">
        <f t="shared" si="24"/>
        <v>0</v>
      </c>
      <c r="T56">
        <f t="shared" si="25"/>
        <v>0</v>
      </c>
      <c r="U56">
        <f t="shared" si="26"/>
        <v>0</v>
      </c>
      <c r="V56">
        <f t="shared" si="27"/>
        <v>0</v>
      </c>
      <c r="W56">
        <f t="shared" si="28"/>
        <v>0</v>
      </c>
      <c r="X56">
        <f t="shared" si="29"/>
        <v>0</v>
      </c>
      <c r="Y56">
        <f t="shared" si="30"/>
        <v>0</v>
      </c>
      <c r="Z56">
        <f t="shared" si="31"/>
        <v>0</v>
      </c>
      <c r="AA56">
        <f t="shared" si="32"/>
        <v>0</v>
      </c>
      <c r="AB56">
        <f t="shared" si="33"/>
        <v>0</v>
      </c>
      <c r="AC56">
        <f t="shared" si="34"/>
        <v>0</v>
      </c>
      <c r="AD56">
        <f t="shared" si="35"/>
        <v>0</v>
      </c>
      <c r="AE56">
        <f t="shared" si="36"/>
        <v>0</v>
      </c>
      <c r="AF56">
        <f t="shared" si="37"/>
        <v>0</v>
      </c>
      <c r="AG56">
        <f t="shared" si="38"/>
        <v>0</v>
      </c>
      <c r="AH56">
        <f t="shared" si="39"/>
        <v>0</v>
      </c>
      <c r="AI56">
        <f t="shared" si="40"/>
        <v>0</v>
      </c>
      <c r="AJ56">
        <f t="shared" si="41"/>
        <v>0</v>
      </c>
      <c r="AK56">
        <f t="shared" si="42"/>
        <v>0</v>
      </c>
    </row>
    <row r="57" spans="1:38" ht="26.1" customHeight="1" x14ac:dyDescent="0.3">
      <c r="A57" s="6" t="s">
        <v>90</v>
      </c>
      <c r="B57" s="6" t="s">
        <v>91</v>
      </c>
      <c r="C57" s="8" t="s">
        <v>89</v>
      </c>
      <c r="D57" s="9">
        <v>21</v>
      </c>
      <c r="E57" s="9"/>
      <c r="F57" s="9"/>
      <c r="G57" s="9"/>
      <c r="H57" s="9"/>
      <c r="I57" s="9"/>
      <c r="J57" s="9"/>
      <c r="K57" s="9"/>
      <c r="L57" s="9"/>
      <c r="M57" s="15"/>
      <c r="O57" t="str">
        <f>""</f>
        <v/>
      </c>
      <c r="P57" s="1" t="s">
        <v>37</v>
      </c>
      <c r="Q57">
        <v>1</v>
      </c>
      <c r="R57">
        <f t="shared" si="23"/>
        <v>0</v>
      </c>
      <c r="S57">
        <f t="shared" si="24"/>
        <v>0</v>
      </c>
      <c r="T57">
        <f t="shared" si="25"/>
        <v>0</v>
      </c>
      <c r="U57">
        <f t="shared" si="26"/>
        <v>0</v>
      </c>
      <c r="V57">
        <f t="shared" si="27"/>
        <v>0</v>
      </c>
      <c r="W57">
        <f t="shared" si="28"/>
        <v>0</v>
      </c>
      <c r="X57">
        <f t="shared" si="29"/>
        <v>0</v>
      </c>
      <c r="Y57">
        <f t="shared" si="30"/>
        <v>0</v>
      </c>
      <c r="Z57">
        <f t="shared" si="31"/>
        <v>0</v>
      </c>
      <c r="AA57">
        <f t="shared" si="32"/>
        <v>0</v>
      </c>
      <c r="AB57">
        <f t="shared" si="33"/>
        <v>0</v>
      </c>
      <c r="AC57">
        <f t="shared" si="34"/>
        <v>0</v>
      </c>
      <c r="AD57">
        <f t="shared" si="35"/>
        <v>0</v>
      </c>
      <c r="AE57">
        <f t="shared" si="36"/>
        <v>0</v>
      </c>
      <c r="AF57">
        <f t="shared" si="37"/>
        <v>0</v>
      </c>
      <c r="AG57">
        <f t="shared" si="38"/>
        <v>0</v>
      </c>
      <c r="AH57">
        <f t="shared" si="39"/>
        <v>0</v>
      </c>
      <c r="AI57">
        <f t="shared" si="40"/>
        <v>0</v>
      </c>
      <c r="AJ57">
        <f t="shared" si="41"/>
        <v>0</v>
      </c>
      <c r="AK57">
        <f t="shared" si="42"/>
        <v>0</v>
      </c>
    </row>
    <row r="58" spans="1:38" ht="26.1" customHeight="1" x14ac:dyDescent="0.3">
      <c r="A58" s="6" t="s">
        <v>92</v>
      </c>
      <c r="B58" s="6" t="s">
        <v>93</v>
      </c>
      <c r="C58" s="8" t="s">
        <v>89</v>
      </c>
      <c r="D58" s="9">
        <v>21</v>
      </c>
      <c r="E58" s="9"/>
      <c r="F58" s="9"/>
      <c r="G58" s="9"/>
      <c r="H58" s="9"/>
      <c r="I58" s="9"/>
      <c r="J58" s="9"/>
      <c r="K58" s="9"/>
      <c r="L58" s="9"/>
      <c r="M58" s="15"/>
      <c r="O58" t="str">
        <f>""</f>
        <v/>
      </c>
      <c r="P58" s="1" t="s">
        <v>37</v>
      </c>
      <c r="Q58">
        <v>1</v>
      </c>
      <c r="R58">
        <f t="shared" si="23"/>
        <v>0</v>
      </c>
      <c r="S58">
        <f t="shared" si="24"/>
        <v>0</v>
      </c>
      <c r="T58">
        <f t="shared" si="25"/>
        <v>0</v>
      </c>
      <c r="U58">
        <f t="shared" si="26"/>
        <v>0</v>
      </c>
      <c r="V58">
        <f t="shared" si="27"/>
        <v>0</v>
      </c>
      <c r="W58">
        <f t="shared" si="28"/>
        <v>0</v>
      </c>
      <c r="X58">
        <f t="shared" si="29"/>
        <v>0</v>
      </c>
      <c r="Y58">
        <f t="shared" si="30"/>
        <v>0</v>
      </c>
      <c r="Z58">
        <f t="shared" si="31"/>
        <v>0</v>
      </c>
      <c r="AA58">
        <f t="shared" si="32"/>
        <v>0</v>
      </c>
      <c r="AB58">
        <f t="shared" si="33"/>
        <v>0</v>
      </c>
      <c r="AC58">
        <f t="shared" si="34"/>
        <v>0</v>
      </c>
      <c r="AD58">
        <f t="shared" si="35"/>
        <v>0</v>
      </c>
      <c r="AE58">
        <f t="shared" si="36"/>
        <v>0</v>
      </c>
      <c r="AF58">
        <f t="shared" si="37"/>
        <v>0</v>
      </c>
      <c r="AG58">
        <f t="shared" si="38"/>
        <v>0</v>
      </c>
      <c r="AH58">
        <f t="shared" si="39"/>
        <v>0</v>
      </c>
      <c r="AI58">
        <f t="shared" si="40"/>
        <v>0</v>
      </c>
      <c r="AJ58">
        <f t="shared" si="41"/>
        <v>0</v>
      </c>
      <c r="AK58">
        <f t="shared" si="42"/>
        <v>0</v>
      </c>
    </row>
    <row r="59" spans="1:38" ht="26.1" customHeight="1" x14ac:dyDescent="0.3">
      <c r="A59" s="6" t="s">
        <v>94</v>
      </c>
      <c r="B59" s="6" t="s">
        <v>95</v>
      </c>
      <c r="C59" s="8" t="s">
        <v>89</v>
      </c>
      <c r="D59" s="9">
        <v>1</v>
      </c>
      <c r="E59" s="9"/>
      <c r="F59" s="9"/>
      <c r="G59" s="9"/>
      <c r="H59" s="9"/>
      <c r="I59" s="9"/>
      <c r="J59" s="9"/>
      <c r="K59" s="9"/>
      <c r="L59" s="9"/>
      <c r="M59" s="15"/>
      <c r="O59" t="str">
        <f>""</f>
        <v/>
      </c>
      <c r="P59" s="1" t="s">
        <v>37</v>
      </c>
      <c r="Q59">
        <v>1</v>
      </c>
      <c r="R59">
        <f t="shared" si="23"/>
        <v>0</v>
      </c>
      <c r="S59">
        <f t="shared" si="24"/>
        <v>0</v>
      </c>
      <c r="T59">
        <f t="shared" si="25"/>
        <v>0</v>
      </c>
      <c r="U59">
        <f t="shared" si="26"/>
        <v>0</v>
      </c>
      <c r="V59">
        <f t="shared" si="27"/>
        <v>0</v>
      </c>
      <c r="W59">
        <f t="shared" si="28"/>
        <v>0</v>
      </c>
      <c r="X59">
        <f t="shared" si="29"/>
        <v>0</v>
      </c>
      <c r="Y59">
        <f t="shared" si="30"/>
        <v>0</v>
      </c>
      <c r="Z59">
        <f t="shared" si="31"/>
        <v>0</v>
      </c>
      <c r="AA59">
        <f t="shared" si="32"/>
        <v>0</v>
      </c>
      <c r="AB59">
        <f t="shared" si="33"/>
        <v>0</v>
      </c>
      <c r="AC59">
        <f t="shared" si="34"/>
        <v>0</v>
      </c>
      <c r="AD59">
        <f t="shared" si="35"/>
        <v>0</v>
      </c>
      <c r="AE59">
        <f t="shared" si="36"/>
        <v>0</v>
      </c>
      <c r="AF59">
        <f t="shared" si="37"/>
        <v>0</v>
      </c>
      <c r="AG59">
        <f t="shared" si="38"/>
        <v>0</v>
      </c>
      <c r="AH59">
        <f t="shared" si="39"/>
        <v>0</v>
      </c>
      <c r="AI59">
        <f t="shared" si="40"/>
        <v>0</v>
      </c>
      <c r="AJ59">
        <f t="shared" si="41"/>
        <v>0</v>
      </c>
      <c r="AK59">
        <f t="shared" si="42"/>
        <v>0</v>
      </c>
    </row>
    <row r="60" spans="1:38" ht="26.1" customHeight="1" x14ac:dyDescent="0.3">
      <c r="A60" s="6" t="s">
        <v>96</v>
      </c>
      <c r="B60" s="6" t="s">
        <v>97</v>
      </c>
      <c r="C60" s="8" t="s">
        <v>68</v>
      </c>
      <c r="D60" s="9">
        <v>4</v>
      </c>
      <c r="E60" s="9"/>
      <c r="F60" s="9"/>
      <c r="G60" s="9"/>
      <c r="H60" s="9"/>
      <c r="I60" s="9"/>
      <c r="J60" s="9"/>
      <c r="K60" s="9"/>
      <c r="L60" s="9"/>
      <c r="M60" s="15"/>
      <c r="O60" t="str">
        <f>""</f>
        <v/>
      </c>
      <c r="P60" s="1" t="s">
        <v>37</v>
      </c>
      <c r="Q60">
        <v>1</v>
      </c>
      <c r="R60">
        <f t="shared" si="23"/>
        <v>0</v>
      </c>
      <c r="S60">
        <f t="shared" si="24"/>
        <v>0</v>
      </c>
      <c r="T60">
        <f t="shared" si="25"/>
        <v>0</v>
      </c>
      <c r="U60">
        <f t="shared" si="26"/>
        <v>0</v>
      </c>
      <c r="V60">
        <f t="shared" si="27"/>
        <v>0</v>
      </c>
      <c r="W60">
        <f t="shared" si="28"/>
        <v>0</v>
      </c>
      <c r="X60">
        <f t="shared" si="29"/>
        <v>0</v>
      </c>
      <c r="Y60">
        <f t="shared" si="30"/>
        <v>0</v>
      </c>
      <c r="Z60">
        <f t="shared" si="31"/>
        <v>0</v>
      </c>
      <c r="AA60">
        <f t="shared" si="32"/>
        <v>0</v>
      </c>
      <c r="AB60">
        <f t="shared" si="33"/>
        <v>0</v>
      </c>
      <c r="AC60">
        <f t="shared" si="34"/>
        <v>0</v>
      </c>
      <c r="AD60">
        <f t="shared" si="35"/>
        <v>0</v>
      </c>
      <c r="AE60">
        <f t="shared" si="36"/>
        <v>0</v>
      </c>
      <c r="AF60">
        <f t="shared" si="37"/>
        <v>0</v>
      </c>
      <c r="AG60">
        <f t="shared" si="38"/>
        <v>0</v>
      </c>
      <c r="AH60">
        <f t="shared" si="39"/>
        <v>0</v>
      </c>
      <c r="AI60">
        <f t="shared" si="40"/>
        <v>0</v>
      </c>
      <c r="AJ60">
        <f t="shared" si="41"/>
        <v>0</v>
      </c>
      <c r="AK60">
        <f t="shared" si="42"/>
        <v>0</v>
      </c>
    </row>
    <row r="61" spans="1:38" ht="26.1" customHeight="1" x14ac:dyDescent="0.3">
      <c r="A61" s="6" t="s">
        <v>96</v>
      </c>
      <c r="B61" s="6" t="s">
        <v>98</v>
      </c>
      <c r="C61" s="8" t="s">
        <v>68</v>
      </c>
      <c r="D61" s="9">
        <v>4</v>
      </c>
      <c r="E61" s="9"/>
      <c r="F61" s="9"/>
      <c r="G61" s="9"/>
      <c r="H61" s="9"/>
      <c r="I61" s="9"/>
      <c r="J61" s="9"/>
      <c r="K61" s="9"/>
      <c r="L61" s="9"/>
      <c r="M61" s="15"/>
      <c r="O61" t="str">
        <f>""</f>
        <v/>
      </c>
      <c r="P61" s="1" t="s">
        <v>37</v>
      </c>
      <c r="Q61">
        <v>1</v>
      </c>
      <c r="R61">
        <f t="shared" si="23"/>
        <v>0</v>
      </c>
      <c r="S61">
        <f t="shared" si="24"/>
        <v>0</v>
      </c>
      <c r="T61">
        <f t="shared" si="25"/>
        <v>0</v>
      </c>
      <c r="U61">
        <f t="shared" si="26"/>
        <v>0</v>
      </c>
      <c r="V61">
        <f t="shared" si="27"/>
        <v>0</v>
      </c>
      <c r="W61">
        <f t="shared" si="28"/>
        <v>0</v>
      </c>
      <c r="X61">
        <f t="shared" si="29"/>
        <v>0</v>
      </c>
      <c r="Y61">
        <f t="shared" si="30"/>
        <v>0</v>
      </c>
      <c r="Z61">
        <f t="shared" si="31"/>
        <v>0</v>
      </c>
      <c r="AA61">
        <f t="shared" si="32"/>
        <v>0</v>
      </c>
      <c r="AB61">
        <f t="shared" si="33"/>
        <v>0</v>
      </c>
      <c r="AC61">
        <f t="shared" si="34"/>
        <v>0</v>
      </c>
      <c r="AD61">
        <f t="shared" si="35"/>
        <v>0</v>
      </c>
      <c r="AE61">
        <f t="shared" si="36"/>
        <v>0</v>
      </c>
      <c r="AF61">
        <f t="shared" si="37"/>
        <v>0</v>
      </c>
      <c r="AG61">
        <f t="shared" si="38"/>
        <v>0</v>
      </c>
      <c r="AH61">
        <f t="shared" si="39"/>
        <v>0</v>
      </c>
      <c r="AI61">
        <f t="shared" si="40"/>
        <v>0</v>
      </c>
      <c r="AJ61">
        <f t="shared" si="41"/>
        <v>0</v>
      </c>
      <c r="AK61">
        <f t="shared" si="42"/>
        <v>0</v>
      </c>
    </row>
    <row r="62" spans="1:38" ht="26.1" customHeight="1" x14ac:dyDescent="0.3">
      <c r="A62" s="6" t="s">
        <v>27</v>
      </c>
      <c r="B62" s="6" t="s">
        <v>41</v>
      </c>
      <c r="C62" s="8" t="s">
        <v>40</v>
      </c>
      <c r="D62" s="9">
        <v>8</v>
      </c>
      <c r="E62" s="9"/>
      <c r="F62" s="9"/>
      <c r="G62" s="9"/>
      <c r="H62" s="9"/>
      <c r="I62" s="9"/>
      <c r="J62" s="9"/>
      <c r="K62" s="9"/>
      <c r="L62" s="9"/>
      <c r="M62" s="15"/>
      <c r="O62" t="str">
        <f>""</f>
        <v/>
      </c>
      <c r="P62" s="1" t="s">
        <v>37</v>
      </c>
      <c r="Q62">
        <v>1</v>
      </c>
      <c r="R62">
        <f t="shared" si="23"/>
        <v>0</v>
      </c>
      <c r="S62">
        <f t="shared" si="24"/>
        <v>0</v>
      </c>
      <c r="T62">
        <f t="shared" si="25"/>
        <v>0</v>
      </c>
      <c r="U62">
        <f t="shared" si="26"/>
        <v>0</v>
      </c>
      <c r="V62">
        <f t="shared" si="27"/>
        <v>0</v>
      </c>
      <c r="W62">
        <f t="shared" si="28"/>
        <v>0</v>
      </c>
      <c r="X62">
        <f t="shared" si="29"/>
        <v>0</v>
      </c>
      <c r="Y62">
        <f t="shared" si="30"/>
        <v>0</v>
      </c>
      <c r="Z62">
        <f t="shared" si="31"/>
        <v>0</v>
      </c>
      <c r="AA62">
        <f t="shared" si="32"/>
        <v>0</v>
      </c>
      <c r="AB62">
        <f t="shared" si="33"/>
        <v>0</v>
      </c>
      <c r="AC62">
        <f t="shared" si="34"/>
        <v>0</v>
      </c>
      <c r="AD62">
        <f t="shared" si="35"/>
        <v>0</v>
      </c>
      <c r="AE62">
        <f t="shared" si="36"/>
        <v>0</v>
      </c>
      <c r="AF62">
        <f t="shared" si="37"/>
        <v>0</v>
      </c>
      <c r="AG62">
        <f t="shared" si="38"/>
        <v>0</v>
      </c>
      <c r="AH62">
        <f t="shared" si="39"/>
        <v>0</v>
      </c>
      <c r="AI62">
        <f t="shared" si="40"/>
        <v>0</v>
      </c>
      <c r="AJ62">
        <f t="shared" si="41"/>
        <v>0</v>
      </c>
      <c r="AK62">
        <f t="shared" si="42"/>
        <v>0</v>
      </c>
    </row>
    <row r="63" spans="1:38" ht="26.1" customHeight="1" x14ac:dyDescent="0.3">
      <c r="A63" s="7"/>
      <c r="B63" s="7"/>
      <c r="C63" s="14"/>
      <c r="D63" s="9"/>
      <c r="E63" s="9"/>
      <c r="F63" s="9"/>
      <c r="G63" s="9"/>
      <c r="H63" s="9"/>
      <c r="I63" s="9"/>
      <c r="J63" s="9"/>
      <c r="K63" s="9"/>
      <c r="L63" s="9"/>
      <c r="M63" s="9"/>
    </row>
    <row r="64" spans="1:38" ht="26.1" customHeight="1" x14ac:dyDescent="0.3">
      <c r="A64" s="7"/>
      <c r="B64" s="7"/>
      <c r="C64" s="14"/>
      <c r="D64" s="9"/>
      <c r="E64" s="9"/>
      <c r="F64" s="9"/>
      <c r="G64" s="9"/>
      <c r="H64" s="9"/>
      <c r="I64" s="9"/>
      <c r="J64" s="9"/>
      <c r="K64" s="9"/>
      <c r="L64" s="9"/>
      <c r="M64" s="9"/>
    </row>
    <row r="65" spans="1:38" ht="26.1" customHeight="1" x14ac:dyDescent="0.3">
      <c r="A65" s="7"/>
      <c r="B65" s="7"/>
      <c r="C65" s="14"/>
      <c r="D65" s="9"/>
      <c r="E65" s="9"/>
      <c r="F65" s="9"/>
      <c r="G65" s="9"/>
      <c r="H65" s="9"/>
      <c r="I65" s="9"/>
      <c r="J65" s="9"/>
      <c r="K65" s="9"/>
      <c r="L65" s="9"/>
      <c r="M65" s="9"/>
    </row>
    <row r="66" spans="1:38" ht="26.1" customHeight="1" x14ac:dyDescent="0.3">
      <c r="A66" s="7"/>
      <c r="B66" s="7"/>
      <c r="C66" s="14"/>
      <c r="D66" s="9"/>
      <c r="E66" s="9"/>
      <c r="F66" s="9"/>
      <c r="G66" s="9"/>
      <c r="H66" s="9"/>
      <c r="I66" s="9"/>
      <c r="J66" s="9"/>
      <c r="K66" s="9"/>
      <c r="L66" s="9"/>
      <c r="M66" s="9"/>
    </row>
    <row r="67" spans="1:38" ht="26.1" customHeight="1" x14ac:dyDescent="0.3">
      <c r="A67" s="7"/>
      <c r="B67" s="7"/>
      <c r="C67" s="14"/>
      <c r="D67" s="9"/>
      <c r="E67" s="9"/>
      <c r="F67" s="9"/>
      <c r="G67" s="9"/>
      <c r="H67" s="9"/>
      <c r="I67" s="9"/>
      <c r="J67" s="9"/>
      <c r="K67" s="9"/>
      <c r="L67" s="9"/>
      <c r="M67" s="9"/>
    </row>
    <row r="68" spans="1:38" ht="26.1" customHeight="1" x14ac:dyDescent="0.3">
      <c r="A68" s="10" t="s">
        <v>38</v>
      </c>
      <c r="B68" s="11"/>
      <c r="C68" s="12"/>
      <c r="D68" s="13"/>
      <c r="E68" s="13"/>
      <c r="F68" s="13">
        <f>ROUNDDOWN(SUMIF(Q54:Q62, "1", F54:F62), 0)</f>
        <v>0</v>
      </c>
      <c r="G68" s="13"/>
      <c r="H68" s="13">
        <f>ROUNDDOWN(SUMIF(Q54:Q62, "1", H54:H62), 0)</f>
        <v>0</v>
      </c>
      <c r="I68" s="13"/>
      <c r="J68" s="13">
        <f>ROUNDDOWN(SUMIF(Q54:Q62, "1", J54:J62), 0)</f>
        <v>0</v>
      </c>
      <c r="K68" s="13"/>
      <c r="L68" s="13">
        <f>F68+H68+J68</f>
        <v>0</v>
      </c>
      <c r="M68" s="13"/>
      <c r="R68">
        <f t="shared" ref="R68:AL68" si="43">ROUNDDOWN(SUM(R54:R62), 0)</f>
        <v>0</v>
      </c>
      <c r="S68">
        <f t="shared" si="43"/>
        <v>0</v>
      </c>
      <c r="T68">
        <f t="shared" si="43"/>
        <v>0</v>
      </c>
      <c r="U68">
        <f t="shared" si="43"/>
        <v>0</v>
      </c>
      <c r="V68">
        <f t="shared" si="43"/>
        <v>0</v>
      </c>
      <c r="W68">
        <f t="shared" si="43"/>
        <v>0</v>
      </c>
      <c r="X68">
        <f t="shared" si="43"/>
        <v>0</v>
      </c>
      <c r="Y68">
        <f t="shared" si="43"/>
        <v>0</v>
      </c>
      <c r="Z68">
        <f t="shared" si="43"/>
        <v>0</v>
      </c>
      <c r="AA68">
        <f t="shared" si="43"/>
        <v>0</v>
      </c>
      <c r="AB68">
        <f t="shared" si="43"/>
        <v>0</v>
      </c>
      <c r="AC68">
        <f t="shared" si="43"/>
        <v>0</v>
      </c>
      <c r="AD68">
        <f t="shared" si="43"/>
        <v>0</v>
      </c>
      <c r="AE68">
        <f t="shared" si="43"/>
        <v>0</v>
      </c>
      <c r="AF68">
        <f t="shared" si="43"/>
        <v>0</v>
      </c>
      <c r="AG68">
        <f t="shared" si="43"/>
        <v>0</v>
      </c>
      <c r="AH68">
        <f t="shared" si="43"/>
        <v>0</v>
      </c>
      <c r="AI68">
        <f t="shared" si="43"/>
        <v>0</v>
      </c>
      <c r="AJ68">
        <f t="shared" si="43"/>
        <v>0</v>
      </c>
      <c r="AK68">
        <f t="shared" si="43"/>
        <v>0</v>
      </c>
      <c r="AL68">
        <f t="shared" si="43"/>
        <v>0</v>
      </c>
    </row>
    <row r="69" spans="1:38" ht="26.1" customHeight="1" x14ac:dyDescent="0.3">
      <c r="A69" s="52" t="s">
        <v>167</v>
      </c>
      <c r="B69" s="53"/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</row>
    <row r="70" spans="1:38" ht="26.1" customHeight="1" x14ac:dyDescent="0.3">
      <c r="A70" s="6" t="s">
        <v>99</v>
      </c>
      <c r="B70" s="6" t="s">
        <v>100</v>
      </c>
      <c r="C70" s="8" t="s">
        <v>46</v>
      </c>
      <c r="D70" s="9">
        <v>16</v>
      </c>
      <c r="E70" s="9"/>
      <c r="F70" s="9"/>
      <c r="G70" s="9"/>
      <c r="H70" s="9"/>
      <c r="I70" s="9"/>
      <c r="J70" s="9"/>
      <c r="K70" s="9"/>
      <c r="L70" s="9"/>
      <c r="M70" s="15"/>
      <c r="O70" t="str">
        <f>""</f>
        <v/>
      </c>
      <c r="P70" s="1" t="s">
        <v>37</v>
      </c>
      <c r="Q70">
        <v>1</v>
      </c>
      <c r="R70">
        <f>IF(P70="기계경비", J70, 0)</f>
        <v>0</v>
      </c>
      <c r="S70">
        <f>IF(P70="운반비", J70, 0)</f>
        <v>0</v>
      </c>
      <c r="T70">
        <f>IF(P70="작업부산물", F70, 0)</f>
        <v>0</v>
      </c>
      <c r="U70">
        <f>IF(P70="관급", F70, 0)</f>
        <v>0</v>
      </c>
      <c r="V70">
        <f>IF(P70="외주비", J70, 0)</f>
        <v>0</v>
      </c>
      <c r="W70">
        <f>IF(P70="장비비", J70, 0)</f>
        <v>0</v>
      </c>
      <c r="X70">
        <f>IF(P70="폐기물처리비", J70, 0)</f>
        <v>0</v>
      </c>
      <c r="Y70">
        <f>IF(P70="가설비", J70, 0)</f>
        <v>0</v>
      </c>
      <c r="Z70">
        <f>IF(P70="잡비제외분", F70, 0)</f>
        <v>0</v>
      </c>
      <c r="AA70">
        <f>IF(P70="사급자재대", L70, 0)</f>
        <v>0</v>
      </c>
      <c r="AB70">
        <f>IF(P70="관급자재대", L70, 0)</f>
        <v>0</v>
      </c>
      <c r="AC70">
        <f>IF(P70="(비)철강설", L70, 0)</f>
        <v>0</v>
      </c>
      <c r="AD70">
        <f>IF(P70="사용자항목2", L70, 0)</f>
        <v>0</v>
      </c>
      <c r="AE70">
        <f>IF(P70="사용자항목3", L70, 0)</f>
        <v>0</v>
      </c>
      <c r="AF70">
        <f>IF(P70="사용자항목4", L70, 0)</f>
        <v>0</v>
      </c>
      <c r="AG70">
        <f>IF(P70="사용자항목5", L70, 0)</f>
        <v>0</v>
      </c>
      <c r="AH70">
        <f>IF(P70="사용자항목6", L70, 0)</f>
        <v>0</v>
      </c>
      <c r="AI70">
        <f>IF(P70="사용자항목7", L70, 0)</f>
        <v>0</v>
      </c>
      <c r="AJ70">
        <f>IF(P70="사용자항목8", L70, 0)</f>
        <v>0</v>
      </c>
      <c r="AK70">
        <f>IF(P70="사용자항목9", L70, 0)</f>
        <v>0</v>
      </c>
    </row>
    <row r="71" spans="1:38" ht="26.1" customHeight="1" x14ac:dyDescent="0.3">
      <c r="A71" s="7"/>
      <c r="B71" s="7"/>
      <c r="C71" s="14"/>
      <c r="D71" s="9"/>
      <c r="E71" s="9"/>
      <c r="F71" s="9"/>
      <c r="G71" s="9"/>
      <c r="H71" s="9"/>
      <c r="I71" s="9"/>
      <c r="J71" s="9"/>
      <c r="K71" s="9"/>
      <c r="L71" s="9"/>
      <c r="M71" s="9"/>
    </row>
    <row r="72" spans="1:38" ht="26.1" customHeight="1" x14ac:dyDescent="0.3">
      <c r="A72" s="7"/>
      <c r="B72" s="7"/>
      <c r="C72" s="14"/>
      <c r="D72" s="9"/>
      <c r="E72" s="9"/>
      <c r="F72" s="9"/>
      <c r="G72" s="9"/>
      <c r="H72" s="9"/>
      <c r="I72" s="9"/>
      <c r="J72" s="9"/>
      <c r="K72" s="9"/>
      <c r="L72" s="9"/>
      <c r="M72" s="9"/>
    </row>
    <row r="73" spans="1:38" ht="26.1" customHeight="1" x14ac:dyDescent="0.3">
      <c r="A73" s="7"/>
      <c r="B73" s="7"/>
      <c r="C73" s="14"/>
      <c r="D73" s="9"/>
      <c r="E73" s="9"/>
      <c r="F73" s="9"/>
      <c r="G73" s="9"/>
      <c r="H73" s="9"/>
      <c r="I73" s="9"/>
      <c r="J73" s="9"/>
      <c r="K73" s="9"/>
      <c r="L73" s="9"/>
      <c r="M73" s="9"/>
    </row>
    <row r="74" spans="1:38" ht="26.1" customHeight="1" x14ac:dyDescent="0.3">
      <c r="A74" s="7"/>
      <c r="B74" s="7"/>
      <c r="C74" s="14"/>
      <c r="D74" s="9"/>
      <c r="E74" s="9"/>
      <c r="F74" s="9"/>
      <c r="G74" s="9"/>
      <c r="H74" s="9"/>
      <c r="I74" s="9"/>
      <c r="J74" s="9"/>
      <c r="K74" s="9"/>
      <c r="L74" s="9"/>
      <c r="M74" s="9"/>
    </row>
    <row r="75" spans="1:38" ht="26.1" customHeight="1" x14ac:dyDescent="0.3">
      <c r="A75" s="7"/>
      <c r="B75" s="7"/>
      <c r="C75" s="14"/>
      <c r="D75" s="9"/>
      <c r="E75" s="9"/>
      <c r="F75" s="9"/>
      <c r="G75" s="9"/>
      <c r="H75" s="9"/>
      <c r="I75" s="9"/>
      <c r="J75" s="9"/>
      <c r="K75" s="9"/>
      <c r="L75" s="9"/>
      <c r="M75" s="9"/>
    </row>
    <row r="76" spans="1:38" ht="26.1" customHeight="1" x14ac:dyDescent="0.3">
      <c r="A76" s="7"/>
      <c r="B76" s="7"/>
      <c r="C76" s="14"/>
      <c r="D76" s="9"/>
      <c r="E76" s="9"/>
      <c r="F76" s="9"/>
      <c r="G76" s="9"/>
      <c r="H76" s="9"/>
      <c r="I76" s="9"/>
      <c r="J76" s="9"/>
      <c r="K76" s="9"/>
      <c r="L76" s="9"/>
      <c r="M76" s="9"/>
    </row>
    <row r="77" spans="1:38" ht="26.1" customHeight="1" x14ac:dyDescent="0.3">
      <c r="A77" s="7"/>
      <c r="B77" s="7"/>
      <c r="C77" s="14"/>
      <c r="D77" s="9"/>
      <c r="E77" s="9"/>
      <c r="F77" s="9"/>
      <c r="G77" s="9"/>
      <c r="H77" s="9"/>
      <c r="I77" s="9"/>
      <c r="J77" s="9"/>
      <c r="K77" s="9"/>
      <c r="L77" s="9"/>
      <c r="M77" s="9"/>
    </row>
    <row r="78" spans="1:38" ht="26.1" customHeight="1" x14ac:dyDescent="0.3">
      <c r="A78" s="7"/>
      <c r="B78" s="7"/>
      <c r="C78" s="14"/>
      <c r="D78" s="9"/>
      <c r="E78" s="9"/>
      <c r="F78" s="9"/>
      <c r="G78" s="9"/>
      <c r="H78" s="9"/>
      <c r="I78" s="9"/>
      <c r="J78" s="9"/>
      <c r="K78" s="9"/>
      <c r="L78" s="9"/>
      <c r="M78" s="9"/>
    </row>
    <row r="79" spans="1:38" ht="26.1" customHeight="1" x14ac:dyDescent="0.3">
      <c r="A79" s="7"/>
      <c r="B79" s="7"/>
      <c r="C79" s="14"/>
      <c r="D79" s="9"/>
      <c r="E79" s="9"/>
      <c r="F79" s="9"/>
      <c r="G79" s="9"/>
      <c r="H79" s="9"/>
      <c r="I79" s="9"/>
      <c r="J79" s="9"/>
      <c r="K79" s="9"/>
      <c r="L79" s="9"/>
      <c r="M79" s="9"/>
    </row>
    <row r="80" spans="1:38" ht="26.1" customHeight="1" x14ac:dyDescent="0.3">
      <c r="A80" s="7"/>
      <c r="B80" s="7"/>
      <c r="C80" s="14"/>
      <c r="D80" s="9"/>
      <c r="E80" s="9"/>
      <c r="F80" s="9"/>
      <c r="G80" s="9"/>
      <c r="H80" s="9"/>
      <c r="I80" s="9"/>
      <c r="J80" s="9"/>
      <c r="K80" s="9"/>
      <c r="L80" s="9"/>
      <c r="M80" s="9"/>
    </row>
    <row r="81" spans="1:38" ht="26.1" customHeight="1" x14ac:dyDescent="0.3">
      <c r="A81" s="7"/>
      <c r="B81" s="7"/>
      <c r="C81" s="14"/>
      <c r="D81" s="9"/>
      <c r="E81" s="9"/>
      <c r="F81" s="9"/>
      <c r="G81" s="9"/>
      <c r="H81" s="9"/>
      <c r="I81" s="9"/>
      <c r="J81" s="9"/>
      <c r="K81" s="9"/>
      <c r="L81" s="9"/>
      <c r="M81" s="9"/>
    </row>
    <row r="82" spans="1:38" ht="26.1" customHeight="1" x14ac:dyDescent="0.3">
      <c r="A82" s="7"/>
      <c r="B82" s="7"/>
      <c r="C82" s="14"/>
      <c r="D82" s="9"/>
      <c r="E82" s="9"/>
      <c r="F82" s="9"/>
      <c r="G82" s="9"/>
      <c r="H82" s="9"/>
      <c r="I82" s="9"/>
      <c r="J82" s="9"/>
      <c r="K82" s="9"/>
      <c r="L82" s="9"/>
      <c r="M82" s="9"/>
    </row>
    <row r="83" spans="1:38" ht="26.1" customHeight="1" x14ac:dyDescent="0.3">
      <c r="A83" s="7"/>
      <c r="B83" s="7"/>
      <c r="C83" s="14"/>
      <c r="D83" s="9"/>
      <c r="E83" s="9"/>
      <c r="F83" s="9"/>
      <c r="G83" s="9"/>
      <c r="H83" s="9"/>
      <c r="I83" s="9"/>
      <c r="J83" s="9"/>
      <c r="K83" s="9"/>
      <c r="L83" s="9"/>
      <c r="M83" s="9"/>
    </row>
    <row r="84" spans="1:38" ht="26.1" customHeight="1" x14ac:dyDescent="0.3">
      <c r="A84" s="10" t="s">
        <v>38</v>
      </c>
      <c r="B84" s="11"/>
      <c r="C84" s="12"/>
      <c r="D84" s="13"/>
      <c r="E84" s="13"/>
      <c r="F84" s="13">
        <f>ROUNDDOWN(SUMIF(Q70:Q70, "1", F70:F70), 0)</f>
        <v>0</v>
      </c>
      <c r="G84" s="13"/>
      <c r="H84" s="13">
        <f>ROUNDDOWN(SUMIF(Q70:Q70, "1", H70:H70), 0)</f>
        <v>0</v>
      </c>
      <c r="I84" s="13"/>
      <c r="J84" s="13">
        <f>ROUNDDOWN(SUMIF(Q70:Q70, "1", J70:J70), 0)</f>
        <v>0</v>
      </c>
      <c r="K84" s="13"/>
      <c r="L84" s="13">
        <f>F84+H84+J84</f>
        <v>0</v>
      </c>
      <c r="M84" s="13"/>
      <c r="R84">
        <f t="shared" ref="R84:AL84" si="44">ROUNDDOWN(SUM(R70:R70), 0)</f>
        <v>0</v>
      </c>
      <c r="S84">
        <f t="shared" si="44"/>
        <v>0</v>
      </c>
      <c r="T84">
        <f t="shared" si="44"/>
        <v>0</v>
      </c>
      <c r="U84">
        <f t="shared" si="44"/>
        <v>0</v>
      </c>
      <c r="V84">
        <f t="shared" si="44"/>
        <v>0</v>
      </c>
      <c r="W84">
        <f t="shared" si="44"/>
        <v>0</v>
      </c>
      <c r="X84">
        <f t="shared" si="44"/>
        <v>0</v>
      </c>
      <c r="Y84">
        <f t="shared" si="44"/>
        <v>0</v>
      </c>
      <c r="Z84">
        <f t="shared" si="44"/>
        <v>0</v>
      </c>
      <c r="AA84">
        <f t="shared" si="44"/>
        <v>0</v>
      </c>
      <c r="AB84">
        <f t="shared" si="44"/>
        <v>0</v>
      </c>
      <c r="AC84">
        <f t="shared" si="44"/>
        <v>0</v>
      </c>
      <c r="AD84">
        <f t="shared" si="44"/>
        <v>0</v>
      </c>
      <c r="AE84">
        <f t="shared" si="44"/>
        <v>0</v>
      </c>
      <c r="AF84">
        <f t="shared" si="44"/>
        <v>0</v>
      </c>
      <c r="AG84">
        <f t="shared" si="44"/>
        <v>0</v>
      </c>
      <c r="AH84">
        <f t="shared" si="44"/>
        <v>0</v>
      </c>
      <c r="AI84">
        <f t="shared" si="44"/>
        <v>0</v>
      </c>
      <c r="AJ84">
        <f t="shared" si="44"/>
        <v>0</v>
      </c>
      <c r="AK84">
        <f t="shared" si="44"/>
        <v>0</v>
      </c>
      <c r="AL84">
        <f t="shared" si="44"/>
        <v>0</v>
      </c>
    </row>
    <row r="85" spans="1:38" ht="26.1" customHeight="1" x14ac:dyDescent="0.3">
      <c r="A85" s="52" t="s">
        <v>168</v>
      </c>
      <c r="B85" s="53"/>
      <c r="C85" s="53"/>
      <c r="D85" s="53"/>
      <c r="E85" s="53"/>
      <c r="F85" s="53"/>
      <c r="G85" s="53"/>
      <c r="H85" s="53"/>
      <c r="I85" s="53"/>
      <c r="J85" s="53"/>
      <c r="K85" s="53"/>
      <c r="L85" s="53"/>
      <c r="M85" s="53"/>
    </row>
    <row r="86" spans="1:38" ht="26.1" customHeight="1" x14ac:dyDescent="0.3">
      <c r="A86" s="6" t="s">
        <v>101</v>
      </c>
      <c r="B86" s="6" t="s">
        <v>102</v>
      </c>
      <c r="C86" s="8" t="s">
        <v>46</v>
      </c>
      <c r="D86" s="9">
        <v>13</v>
      </c>
      <c r="E86" s="9"/>
      <c r="F86" s="9"/>
      <c r="G86" s="9"/>
      <c r="H86" s="9"/>
      <c r="I86" s="9"/>
      <c r="J86" s="9"/>
      <c r="K86" s="9"/>
      <c r="L86" s="9"/>
      <c r="M86" s="15"/>
      <c r="O86" t="str">
        <f>""</f>
        <v/>
      </c>
      <c r="P86" s="1" t="s">
        <v>37</v>
      </c>
      <c r="Q86">
        <v>1</v>
      </c>
      <c r="R86">
        <f>IF(P86="기계경비", J86, 0)</f>
        <v>0</v>
      </c>
      <c r="S86">
        <f>IF(P86="운반비", J86, 0)</f>
        <v>0</v>
      </c>
      <c r="T86">
        <f>IF(P86="작업부산물", F86, 0)</f>
        <v>0</v>
      </c>
      <c r="U86">
        <f>IF(P86="관급", F86, 0)</f>
        <v>0</v>
      </c>
      <c r="V86">
        <f>IF(P86="외주비", J86, 0)</f>
        <v>0</v>
      </c>
      <c r="W86">
        <f>IF(P86="장비비", J86, 0)</f>
        <v>0</v>
      </c>
      <c r="X86">
        <f>IF(P86="폐기물처리비", J86, 0)</f>
        <v>0</v>
      </c>
      <c r="Y86">
        <f>IF(P86="가설비", J86, 0)</f>
        <v>0</v>
      </c>
      <c r="Z86">
        <f>IF(P86="잡비제외분", F86, 0)</f>
        <v>0</v>
      </c>
      <c r="AA86">
        <f>IF(P86="사급자재대", L86, 0)</f>
        <v>0</v>
      </c>
      <c r="AB86">
        <f>IF(P86="관급자재대", L86, 0)</f>
        <v>0</v>
      </c>
      <c r="AC86">
        <f>IF(P86="(비)철강설", L86, 0)</f>
        <v>0</v>
      </c>
      <c r="AD86">
        <f>IF(P86="사용자항목2", L86, 0)</f>
        <v>0</v>
      </c>
      <c r="AE86">
        <f>IF(P86="사용자항목3", L86, 0)</f>
        <v>0</v>
      </c>
      <c r="AF86">
        <f>IF(P86="사용자항목4", L86, 0)</f>
        <v>0</v>
      </c>
      <c r="AG86">
        <f>IF(P86="사용자항목5", L86, 0)</f>
        <v>0</v>
      </c>
      <c r="AH86">
        <f>IF(P86="사용자항목6", L86, 0)</f>
        <v>0</v>
      </c>
      <c r="AI86">
        <f>IF(P86="사용자항목7", L86, 0)</f>
        <v>0</v>
      </c>
      <c r="AJ86">
        <f>IF(P86="사용자항목8", L86, 0)</f>
        <v>0</v>
      </c>
      <c r="AK86">
        <f>IF(P86="사용자항목9", L86, 0)</f>
        <v>0</v>
      </c>
    </row>
    <row r="87" spans="1:38" ht="26.1" customHeight="1" x14ac:dyDescent="0.3">
      <c r="A87" s="7"/>
      <c r="B87" s="7"/>
      <c r="C87" s="14"/>
      <c r="D87" s="9"/>
      <c r="E87" s="9"/>
      <c r="F87" s="9"/>
      <c r="G87" s="9"/>
      <c r="H87" s="9"/>
      <c r="I87" s="9"/>
      <c r="J87" s="9"/>
      <c r="K87" s="9"/>
      <c r="L87" s="9"/>
      <c r="M87" s="9"/>
    </row>
    <row r="88" spans="1:38" ht="26.1" customHeight="1" x14ac:dyDescent="0.3">
      <c r="A88" s="7"/>
      <c r="B88" s="7"/>
      <c r="C88" s="14"/>
      <c r="D88" s="9"/>
      <c r="E88" s="9"/>
      <c r="F88" s="9"/>
      <c r="G88" s="9"/>
      <c r="H88" s="9"/>
      <c r="I88" s="9"/>
      <c r="J88" s="9"/>
      <c r="K88" s="9"/>
      <c r="L88" s="9"/>
      <c r="M88" s="9"/>
    </row>
    <row r="89" spans="1:38" ht="26.1" customHeight="1" x14ac:dyDescent="0.3">
      <c r="A89" s="7"/>
      <c r="B89" s="7"/>
      <c r="C89" s="14"/>
      <c r="D89" s="9"/>
      <c r="E89" s="9"/>
      <c r="F89" s="9"/>
      <c r="G89" s="9"/>
      <c r="H89" s="9"/>
      <c r="I89" s="9"/>
      <c r="J89" s="9"/>
      <c r="K89" s="9"/>
      <c r="L89" s="9"/>
      <c r="M89" s="9"/>
    </row>
    <row r="90" spans="1:38" ht="26.1" customHeight="1" x14ac:dyDescent="0.3">
      <c r="A90" s="7"/>
      <c r="B90" s="7"/>
      <c r="C90" s="14"/>
      <c r="D90" s="9"/>
      <c r="E90" s="9"/>
      <c r="F90" s="9"/>
      <c r="G90" s="9"/>
      <c r="H90" s="9"/>
      <c r="I90" s="9"/>
      <c r="J90" s="9"/>
      <c r="K90" s="9"/>
      <c r="L90" s="9"/>
      <c r="M90" s="9"/>
    </row>
    <row r="91" spans="1:38" ht="26.1" customHeight="1" x14ac:dyDescent="0.3">
      <c r="A91" s="7"/>
      <c r="B91" s="7"/>
      <c r="C91" s="14"/>
      <c r="D91" s="9"/>
      <c r="E91" s="9"/>
      <c r="F91" s="9"/>
      <c r="G91" s="9"/>
      <c r="H91" s="9"/>
      <c r="I91" s="9"/>
      <c r="J91" s="9"/>
      <c r="K91" s="9"/>
      <c r="L91" s="9"/>
      <c r="M91" s="9"/>
    </row>
    <row r="92" spans="1:38" ht="26.1" customHeight="1" x14ac:dyDescent="0.3">
      <c r="A92" s="7"/>
      <c r="B92" s="7"/>
      <c r="C92" s="14"/>
      <c r="D92" s="9"/>
      <c r="E92" s="9"/>
      <c r="F92" s="9"/>
      <c r="G92" s="9"/>
      <c r="H92" s="9"/>
      <c r="I92" s="9"/>
      <c r="J92" s="9"/>
      <c r="K92" s="9"/>
      <c r="L92" s="9"/>
      <c r="M92" s="9"/>
    </row>
    <row r="93" spans="1:38" ht="26.1" customHeight="1" x14ac:dyDescent="0.3">
      <c r="A93" s="7"/>
      <c r="B93" s="7"/>
      <c r="C93" s="14"/>
      <c r="D93" s="9"/>
      <c r="E93" s="9"/>
      <c r="F93" s="9"/>
      <c r="G93" s="9"/>
      <c r="H93" s="9"/>
      <c r="I93" s="9"/>
      <c r="J93" s="9"/>
      <c r="K93" s="9"/>
      <c r="L93" s="9"/>
      <c r="M93" s="9"/>
    </row>
    <row r="94" spans="1:38" ht="26.1" customHeight="1" x14ac:dyDescent="0.3">
      <c r="A94" s="7"/>
      <c r="B94" s="7"/>
      <c r="C94" s="14"/>
      <c r="D94" s="9"/>
      <c r="E94" s="9"/>
      <c r="F94" s="9"/>
      <c r="G94" s="9"/>
      <c r="H94" s="9"/>
      <c r="I94" s="9"/>
      <c r="J94" s="9"/>
      <c r="K94" s="9"/>
      <c r="L94" s="9"/>
      <c r="M94" s="9"/>
    </row>
    <row r="95" spans="1:38" ht="26.1" customHeight="1" x14ac:dyDescent="0.3">
      <c r="A95" s="7"/>
      <c r="B95" s="7"/>
      <c r="C95" s="14"/>
      <c r="D95" s="9"/>
      <c r="E95" s="9"/>
      <c r="F95" s="9"/>
      <c r="G95" s="9"/>
      <c r="H95" s="9"/>
      <c r="I95" s="9"/>
      <c r="J95" s="9"/>
      <c r="K95" s="9"/>
      <c r="L95" s="9"/>
      <c r="M95" s="9"/>
    </row>
    <row r="96" spans="1:38" ht="26.1" customHeight="1" x14ac:dyDescent="0.3">
      <c r="A96" s="7"/>
      <c r="B96" s="7"/>
      <c r="C96" s="14"/>
      <c r="D96" s="9"/>
      <c r="E96" s="9"/>
      <c r="F96" s="9"/>
      <c r="G96" s="9"/>
      <c r="H96" s="9"/>
      <c r="I96" s="9"/>
      <c r="J96" s="9"/>
      <c r="K96" s="9"/>
      <c r="L96" s="9"/>
      <c r="M96" s="9"/>
    </row>
    <row r="97" spans="1:38" ht="26.1" customHeight="1" x14ac:dyDescent="0.3">
      <c r="A97" s="7"/>
      <c r="B97" s="7"/>
      <c r="C97" s="14"/>
      <c r="D97" s="9"/>
      <c r="E97" s="9"/>
      <c r="F97" s="9"/>
      <c r="G97" s="9"/>
      <c r="H97" s="9"/>
      <c r="I97" s="9"/>
      <c r="J97" s="9"/>
      <c r="K97" s="9"/>
      <c r="L97" s="9"/>
      <c r="M97" s="9"/>
    </row>
    <row r="98" spans="1:38" ht="26.1" customHeight="1" x14ac:dyDescent="0.3">
      <c r="A98" s="7"/>
      <c r="B98" s="7"/>
      <c r="C98" s="14"/>
      <c r="D98" s="9"/>
      <c r="E98" s="9"/>
      <c r="F98" s="9"/>
      <c r="G98" s="9"/>
      <c r="H98" s="9"/>
      <c r="I98" s="9"/>
      <c r="J98" s="9"/>
      <c r="K98" s="9"/>
      <c r="L98" s="9"/>
      <c r="M98" s="9"/>
    </row>
    <row r="99" spans="1:38" ht="26.1" customHeight="1" x14ac:dyDescent="0.3">
      <c r="A99" s="7"/>
      <c r="B99" s="7"/>
      <c r="C99" s="14"/>
      <c r="D99" s="9"/>
      <c r="E99" s="9"/>
      <c r="F99" s="9"/>
      <c r="G99" s="9"/>
      <c r="H99" s="9"/>
      <c r="I99" s="9"/>
      <c r="J99" s="9"/>
      <c r="K99" s="9"/>
      <c r="L99" s="9"/>
      <c r="M99" s="9"/>
    </row>
    <row r="100" spans="1:38" ht="26.1" customHeight="1" x14ac:dyDescent="0.3">
      <c r="A100" s="10" t="s">
        <v>38</v>
      </c>
      <c r="B100" s="11"/>
      <c r="C100" s="12"/>
      <c r="D100" s="13"/>
      <c r="E100" s="13"/>
      <c r="F100" s="13">
        <f>ROUNDDOWN(SUMIF(Q86:Q86, "1", F86:F86), 0)</f>
        <v>0</v>
      </c>
      <c r="G100" s="13"/>
      <c r="H100" s="13">
        <f>ROUNDDOWN(SUMIF(Q86:Q86, "1", H86:H86), 0)</f>
        <v>0</v>
      </c>
      <c r="I100" s="13"/>
      <c r="J100" s="13">
        <f>ROUNDDOWN(SUMIF(Q86:Q86, "1", J86:J86), 0)</f>
        <v>0</v>
      </c>
      <c r="K100" s="13"/>
      <c r="L100" s="13">
        <f>F100+H100+J100</f>
        <v>0</v>
      </c>
      <c r="M100" s="13"/>
      <c r="R100">
        <f t="shared" ref="R100:AL100" si="45">ROUNDDOWN(SUM(R86:R86), 0)</f>
        <v>0</v>
      </c>
      <c r="S100">
        <f t="shared" si="45"/>
        <v>0</v>
      </c>
      <c r="T100">
        <f t="shared" si="45"/>
        <v>0</v>
      </c>
      <c r="U100">
        <f t="shared" si="45"/>
        <v>0</v>
      </c>
      <c r="V100">
        <f t="shared" si="45"/>
        <v>0</v>
      </c>
      <c r="W100">
        <f t="shared" si="45"/>
        <v>0</v>
      </c>
      <c r="X100">
        <f t="shared" si="45"/>
        <v>0</v>
      </c>
      <c r="Y100">
        <f t="shared" si="45"/>
        <v>0</v>
      </c>
      <c r="Z100">
        <f t="shared" si="45"/>
        <v>0</v>
      </c>
      <c r="AA100">
        <f t="shared" si="45"/>
        <v>0</v>
      </c>
      <c r="AB100">
        <f t="shared" si="45"/>
        <v>0</v>
      </c>
      <c r="AC100">
        <f t="shared" si="45"/>
        <v>0</v>
      </c>
      <c r="AD100">
        <f t="shared" si="45"/>
        <v>0</v>
      </c>
      <c r="AE100">
        <f t="shared" si="45"/>
        <v>0</v>
      </c>
      <c r="AF100">
        <f t="shared" si="45"/>
        <v>0</v>
      </c>
      <c r="AG100">
        <f t="shared" si="45"/>
        <v>0</v>
      </c>
      <c r="AH100">
        <f t="shared" si="45"/>
        <v>0</v>
      </c>
      <c r="AI100">
        <f t="shared" si="45"/>
        <v>0</v>
      </c>
      <c r="AJ100">
        <f t="shared" si="45"/>
        <v>0</v>
      </c>
      <c r="AK100">
        <f t="shared" si="45"/>
        <v>0</v>
      </c>
      <c r="AL100">
        <f t="shared" si="45"/>
        <v>0</v>
      </c>
    </row>
    <row r="101" spans="1:38" ht="26.1" customHeight="1" x14ac:dyDescent="0.3">
      <c r="A101" s="52" t="s">
        <v>169</v>
      </c>
      <c r="B101" s="53"/>
      <c r="C101" s="53"/>
      <c r="D101" s="53"/>
      <c r="E101" s="53"/>
      <c r="F101" s="53"/>
      <c r="G101" s="53"/>
      <c r="H101" s="53"/>
      <c r="I101" s="53"/>
      <c r="J101" s="53"/>
      <c r="K101" s="53"/>
      <c r="L101" s="53"/>
      <c r="M101" s="53"/>
    </row>
    <row r="102" spans="1:38" ht="26.1" customHeight="1" x14ac:dyDescent="0.3">
      <c r="A102" s="6" t="s">
        <v>103</v>
      </c>
      <c r="B102" s="6" t="s">
        <v>104</v>
      </c>
      <c r="C102" s="8" t="s">
        <v>46</v>
      </c>
      <c r="D102" s="9">
        <v>4</v>
      </c>
      <c r="E102" s="9"/>
      <c r="F102" s="9"/>
      <c r="G102" s="9"/>
      <c r="H102" s="9"/>
      <c r="I102" s="9"/>
      <c r="J102" s="9"/>
      <c r="K102" s="9"/>
      <c r="L102" s="9"/>
      <c r="M102" s="15"/>
      <c r="O102" t="str">
        <f>""</f>
        <v/>
      </c>
      <c r="P102" s="1" t="s">
        <v>37</v>
      </c>
      <c r="Q102">
        <v>1</v>
      </c>
      <c r="R102">
        <f>IF(P102="기계경비", J102, 0)</f>
        <v>0</v>
      </c>
      <c r="S102">
        <f>IF(P102="운반비", J102, 0)</f>
        <v>0</v>
      </c>
      <c r="T102">
        <f>IF(P102="작업부산물", F102, 0)</f>
        <v>0</v>
      </c>
      <c r="U102">
        <f>IF(P102="관급", F102, 0)</f>
        <v>0</v>
      </c>
      <c r="V102">
        <f>IF(P102="외주비", J102, 0)</f>
        <v>0</v>
      </c>
      <c r="W102">
        <f>IF(P102="장비비", J102, 0)</f>
        <v>0</v>
      </c>
      <c r="X102">
        <f>IF(P102="폐기물처리비", J102, 0)</f>
        <v>0</v>
      </c>
      <c r="Y102">
        <f>IF(P102="가설비", J102, 0)</f>
        <v>0</v>
      </c>
      <c r="Z102">
        <f>IF(P102="잡비제외분", F102, 0)</f>
        <v>0</v>
      </c>
      <c r="AA102">
        <f>IF(P102="사급자재대", L102, 0)</f>
        <v>0</v>
      </c>
      <c r="AB102">
        <f>IF(P102="관급자재대", L102, 0)</f>
        <v>0</v>
      </c>
      <c r="AC102">
        <f>IF(P102="(비)철강설", L102, 0)</f>
        <v>0</v>
      </c>
      <c r="AD102">
        <f>IF(P102="사용자항목2", L102, 0)</f>
        <v>0</v>
      </c>
      <c r="AE102">
        <f>IF(P102="사용자항목3", L102, 0)</f>
        <v>0</v>
      </c>
      <c r="AF102">
        <f>IF(P102="사용자항목4", L102, 0)</f>
        <v>0</v>
      </c>
      <c r="AG102">
        <f>IF(P102="사용자항목5", L102, 0)</f>
        <v>0</v>
      </c>
      <c r="AH102">
        <f>IF(P102="사용자항목6", L102, 0)</f>
        <v>0</v>
      </c>
      <c r="AI102">
        <f>IF(P102="사용자항목7", L102, 0)</f>
        <v>0</v>
      </c>
      <c r="AJ102">
        <f>IF(P102="사용자항목8", L102, 0)</f>
        <v>0</v>
      </c>
      <c r="AK102">
        <f>IF(P102="사용자항목9", L102, 0)</f>
        <v>0</v>
      </c>
    </row>
    <row r="103" spans="1:38" ht="26.1" customHeight="1" x14ac:dyDescent="0.3">
      <c r="A103" s="7"/>
      <c r="B103" s="7"/>
      <c r="C103" s="14"/>
      <c r="D103" s="9"/>
      <c r="E103" s="9"/>
      <c r="F103" s="9"/>
      <c r="G103" s="9"/>
      <c r="H103" s="9"/>
      <c r="I103" s="9"/>
      <c r="J103" s="9"/>
      <c r="K103" s="9"/>
      <c r="L103" s="9"/>
      <c r="M103" s="9"/>
    </row>
    <row r="104" spans="1:38" ht="26.1" customHeight="1" x14ac:dyDescent="0.3">
      <c r="A104" s="7"/>
      <c r="B104" s="7"/>
      <c r="C104" s="14"/>
      <c r="D104" s="9"/>
      <c r="E104" s="9"/>
      <c r="F104" s="9"/>
      <c r="G104" s="9"/>
      <c r="H104" s="9"/>
      <c r="I104" s="9"/>
      <c r="J104" s="9"/>
      <c r="K104" s="9"/>
      <c r="L104" s="9"/>
      <c r="M104" s="9"/>
    </row>
    <row r="105" spans="1:38" ht="26.1" customHeight="1" x14ac:dyDescent="0.3">
      <c r="A105" s="7"/>
      <c r="B105" s="7"/>
      <c r="C105" s="14"/>
      <c r="D105" s="9"/>
      <c r="E105" s="9"/>
      <c r="F105" s="9"/>
      <c r="G105" s="9"/>
      <c r="H105" s="9"/>
      <c r="I105" s="9"/>
      <c r="J105" s="9"/>
      <c r="K105" s="9"/>
      <c r="L105" s="9"/>
      <c r="M105" s="9"/>
    </row>
    <row r="106" spans="1:38" ht="26.1" customHeight="1" x14ac:dyDescent="0.3">
      <c r="A106" s="7"/>
      <c r="B106" s="7"/>
      <c r="C106" s="14"/>
      <c r="D106" s="9"/>
      <c r="E106" s="9"/>
      <c r="F106" s="9"/>
      <c r="G106" s="9"/>
      <c r="H106" s="9"/>
      <c r="I106" s="9"/>
      <c r="J106" s="9"/>
      <c r="K106" s="9"/>
      <c r="L106" s="9"/>
      <c r="M106" s="9"/>
    </row>
    <row r="107" spans="1:38" ht="26.1" customHeight="1" x14ac:dyDescent="0.3">
      <c r="A107" s="7"/>
      <c r="B107" s="7"/>
      <c r="C107" s="14"/>
      <c r="D107" s="9"/>
      <c r="E107" s="9"/>
      <c r="F107" s="9"/>
      <c r="G107" s="9"/>
      <c r="H107" s="9"/>
      <c r="I107" s="9"/>
      <c r="J107" s="9"/>
      <c r="K107" s="9"/>
      <c r="L107" s="9"/>
      <c r="M107" s="9"/>
    </row>
    <row r="108" spans="1:38" ht="26.1" customHeight="1" x14ac:dyDescent="0.3">
      <c r="A108" s="7"/>
      <c r="B108" s="7"/>
      <c r="C108" s="14"/>
      <c r="D108" s="9"/>
      <c r="E108" s="9"/>
      <c r="F108" s="9"/>
      <c r="G108" s="9"/>
      <c r="H108" s="9"/>
      <c r="I108" s="9"/>
      <c r="J108" s="9"/>
      <c r="K108" s="9"/>
      <c r="L108" s="9"/>
      <c r="M108" s="9"/>
    </row>
    <row r="109" spans="1:38" ht="26.1" customHeight="1" x14ac:dyDescent="0.3">
      <c r="A109" s="7"/>
      <c r="B109" s="7"/>
      <c r="C109" s="14"/>
      <c r="D109" s="9"/>
      <c r="E109" s="9"/>
      <c r="F109" s="9"/>
      <c r="G109" s="9"/>
      <c r="H109" s="9"/>
      <c r="I109" s="9"/>
      <c r="J109" s="9"/>
      <c r="K109" s="9"/>
      <c r="L109" s="9"/>
      <c r="M109" s="9"/>
    </row>
    <row r="110" spans="1:38" ht="26.1" customHeight="1" x14ac:dyDescent="0.3">
      <c r="A110" s="7"/>
      <c r="B110" s="7"/>
      <c r="C110" s="14"/>
      <c r="D110" s="9"/>
      <c r="E110" s="9"/>
      <c r="F110" s="9"/>
      <c r="G110" s="9"/>
      <c r="H110" s="9"/>
      <c r="I110" s="9"/>
      <c r="J110" s="9"/>
      <c r="K110" s="9"/>
      <c r="L110" s="9"/>
      <c r="M110" s="9"/>
    </row>
    <row r="111" spans="1:38" ht="26.1" customHeight="1" x14ac:dyDescent="0.3">
      <c r="A111" s="7"/>
      <c r="B111" s="7"/>
      <c r="C111" s="14"/>
      <c r="D111" s="9"/>
      <c r="E111" s="9"/>
      <c r="F111" s="9"/>
      <c r="G111" s="9"/>
      <c r="H111" s="9"/>
      <c r="I111" s="9"/>
      <c r="J111" s="9"/>
      <c r="K111" s="9"/>
      <c r="L111" s="9"/>
      <c r="M111" s="9"/>
    </row>
    <row r="112" spans="1:38" ht="26.1" customHeight="1" x14ac:dyDescent="0.3">
      <c r="A112" s="7"/>
      <c r="B112" s="7"/>
      <c r="C112" s="14"/>
      <c r="D112" s="9"/>
      <c r="E112" s="9"/>
      <c r="F112" s="9"/>
      <c r="G112" s="9"/>
      <c r="H112" s="9"/>
      <c r="I112" s="9"/>
      <c r="J112" s="9"/>
      <c r="K112" s="9"/>
      <c r="L112" s="9"/>
      <c r="M112" s="9"/>
    </row>
    <row r="113" spans="1:38" ht="26.1" customHeight="1" x14ac:dyDescent="0.3">
      <c r="A113" s="7"/>
      <c r="B113" s="7"/>
      <c r="C113" s="14"/>
      <c r="D113" s="9"/>
      <c r="E113" s="9"/>
      <c r="F113" s="9"/>
      <c r="G113" s="9"/>
      <c r="H113" s="9"/>
      <c r="I113" s="9"/>
      <c r="J113" s="9"/>
      <c r="K113" s="9"/>
      <c r="L113" s="9"/>
      <c r="M113" s="9"/>
    </row>
    <row r="114" spans="1:38" ht="26.1" customHeight="1" x14ac:dyDescent="0.3">
      <c r="A114" s="7"/>
      <c r="B114" s="7"/>
      <c r="C114" s="14"/>
      <c r="D114" s="9"/>
      <c r="E114" s="9"/>
      <c r="F114" s="9"/>
      <c r="G114" s="9"/>
      <c r="H114" s="9"/>
      <c r="I114" s="9"/>
      <c r="J114" s="9"/>
      <c r="K114" s="9"/>
      <c r="L114" s="9"/>
      <c r="M114" s="9"/>
    </row>
    <row r="115" spans="1:38" ht="26.1" customHeight="1" x14ac:dyDescent="0.3">
      <c r="A115" s="7"/>
      <c r="B115" s="7"/>
      <c r="C115" s="14"/>
      <c r="D115" s="9"/>
      <c r="E115" s="9"/>
      <c r="F115" s="9"/>
      <c r="G115" s="9"/>
      <c r="H115" s="9"/>
      <c r="I115" s="9"/>
      <c r="J115" s="9"/>
      <c r="K115" s="9"/>
      <c r="L115" s="9"/>
      <c r="M115" s="9"/>
    </row>
    <row r="116" spans="1:38" ht="26.1" customHeight="1" x14ac:dyDescent="0.3">
      <c r="A116" s="10" t="s">
        <v>38</v>
      </c>
      <c r="B116" s="11"/>
      <c r="C116" s="12"/>
      <c r="D116" s="13"/>
      <c r="E116" s="13"/>
      <c r="F116" s="13">
        <f>ROUNDDOWN(SUMIF(Q102:Q102, "1", F102:F102), 0)</f>
        <v>0</v>
      </c>
      <c r="G116" s="13"/>
      <c r="H116" s="13">
        <f>ROUNDDOWN(SUMIF(Q102:Q102, "1", H102:H102), 0)</f>
        <v>0</v>
      </c>
      <c r="I116" s="13"/>
      <c r="J116" s="13">
        <f>ROUNDDOWN(SUMIF(Q102:Q102, "1", J102:J102), 0)</f>
        <v>0</v>
      </c>
      <c r="K116" s="13"/>
      <c r="L116" s="13">
        <f>F116+H116+J116</f>
        <v>0</v>
      </c>
      <c r="M116" s="13"/>
      <c r="R116">
        <f t="shared" ref="R116:AL116" si="46">ROUNDDOWN(SUM(R102:R102), 0)</f>
        <v>0</v>
      </c>
      <c r="S116">
        <f t="shared" si="46"/>
        <v>0</v>
      </c>
      <c r="T116">
        <f t="shared" si="46"/>
        <v>0</v>
      </c>
      <c r="U116">
        <f t="shared" si="46"/>
        <v>0</v>
      </c>
      <c r="V116">
        <f t="shared" si="46"/>
        <v>0</v>
      </c>
      <c r="W116">
        <f t="shared" si="46"/>
        <v>0</v>
      </c>
      <c r="X116">
        <f t="shared" si="46"/>
        <v>0</v>
      </c>
      <c r="Y116">
        <f t="shared" si="46"/>
        <v>0</v>
      </c>
      <c r="Z116">
        <f t="shared" si="46"/>
        <v>0</v>
      </c>
      <c r="AA116">
        <f t="shared" si="46"/>
        <v>0</v>
      </c>
      <c r="AB116">
        <f t="shared" si="46"/>
        <v>0</v>
      </c>
      <c r="AC116">
        <f t="shared" si="46"/>
        <v>0</v>
      </c>
      <c r="AD116">
        <f t="shared" si="46"/>
        <v>0</v>
      </c>
      <c r="AE116">
        <f t="shared" si="46"/>
        <v>0</v>
      </c>
      <c r="AF116">
        <f t="shared" si="46"/>
        <v>0</v>
      </c>
      <c r="AG116">
        <f t="shared" si="46"/>
        <v>0</v>
      </c>
      <c r="AH116">
        <f t="shared" si="46"/>
        <v>0</v>
      </c>
      <c r="AI116">
        <f t="shared" si="46"/>
        <v>0</v>
      </c>
      <c r="AJ116">
        <f t="shared" si="46"/>
        <v>0</v>
      </c>
      <c r="AK116">
        <f t="shared" si="46"/>
        <v>0</v>
      </c>
      <c r="AL116">
        <f t="shared" si="46"/>
        <v>0</v>
      </c>
    </row>
    <row r="117" spans="1:38" ht="26.1" customHeight="1" x14ac:dyDescent="0.3">
      <c r="A117" s="52" t="s">
        <v>170</v>
      </c>
      <c r="B117" s="53"/>
      <c r="C117" s="53"/>
      <c r="D117" s="53"/>
      <c r="E117" s="53"/>
      <c r="F117" s="53"/>
      <c r="G117" s="53"/>
      <c r="H117" s="53"/>
      <c r="I117" s="53"/>
      <c r="J117" s="53"/>
      <c r="K117" s="53"/>
      <c r="L117" s="53"/>
      <c r="M117" s="53"/>
    </row>
    <row r="118" spans="1:38" ht="26.1" customHeight="1" x14ac:dyDescent="0.3">
      <c r="A118" s="6" t="s">
        <v>105</v>
      </c>
      <c r="B118" s="6" t="s">
        <v>106</v>
      </c>
      <c r="C118" s="8" t="s">
        <v>48</v>
      </c>
      <c r="D118" s="9">
        <v>12</v>
      </c>
      <c r="E118" s="9"/>
      <c r="F118" s="9"/>
      <c r="G118" s="9"/>
      <c r="H118" s="9"/>
      <c r="I118" s="9"/>
      <c r="J118" s="9"/>
      <c r="K118" s="9"/>
      <c r="L118" s="9"/>
      <c r="M118" s="15"/>
      <c r="O118" t="str">
        <f>""</f>
        <v/>
      </c>
      <c r="P118" s="1" t="s">
        <v>37</v>
      </c>
      <c r="Q118">
        <v>1</v>
      </c>
      <c r="R118">
        <f>IF(P118="기계경비", J118, 0)</f>
        <v>0</v>
      </c>
      <c r="S118">
        <f>IF(P118="운반비", J118, 0)</f>
        <v>0</v>
      </c>
      <c r="T118">
        <f>IF(P118="작업부산물", F118, 0)</f>
        <v>0</v>
      </c>
      <c r="U118">
        <f>IF(P118="관급", F118, 0)</f>
        <v>0</v>
      </c>
      <c r="V118">
        <f>IF(P118="외주비", J118, 0)</f>
        <v>0</v>
      </c>
      <c r="W118">
        <f>IF(P118="장비비", J118, 0)</f>
        <v>0</v>
      </c>
      <c r="X118">
        <f>IF(P118="폐기물처리비", J118, 0)</f>
        <v>0</v>
      </c>
      <c r="Y118">
        <f>IF(P118="가설비", J118, 0)</f>
        <v>0</v>
      </c>
      <c r="Z118">
        <f>IF(P118="잡비제외분", F118, 0)</f>
        <v>0</v>
      </c>
      <c r="AA118">
        <f>IF(P118="사급자재대", L118, 0)</f>
        <v>0</v>
      </c>
      <c r="AB118">
        <f>IF(P118="관급자재대", L118, 0)</f>
        <v>0</v>
      </c>
      <c r="AC118">
        <f>IF(P118="(비)철강설", L118, 0)</f>
        <v>0</v>
      </c>
      <c r="AD118">
        <f>IF(P118="사용자항목2", L118, 0)</f>
        <v>0</v>
      </c>
      <c r="AE118">
        <f>IF(P118="사용자항목3", L118, 0)</f>
        <v>0</v>
      </c>
      <c r="AF118">
        <f>IF(P118="사용자항목4", L118, 0)</f>
        <v>0</v>
      </c>
      <c r="AG118">
        <f>IF(P118="사용자항목5", L118, 0)</f>
        <v>0</v>
      </c>
      <c r="AH118">
        <f>IF(P118="사용자항목6", L118, 0)</f>
        <v>0</v>
      </c>
      <c r="AI118">
        <f>IF(P118="사용자항목7", L118, 0)</f>
        <v>0</v>
      </c>
      <c r="AJ118">
        <f>IF(P118="사용자항목8", L118, 0)</f>
        <v>0</v>
      </c>
      <c r="AK118">
        <f>IF(P118="사용자항목9", L118, 0)</f>
        <v>0</v>
      </c>
    </row>
    <row r="119" spans="1:38" ht="26.1" customHeight="1" x14ac:dyDescent="0.3">
      <c r="A119" s="6" t="s">
        <v>107</v>
      </c>
      <c r="B119" s="6" t="s">
        <v>108</v>
      </c>
      <c r="C119" s="8" t="s">
        <v>48</v>
      </c>
      <c r="D119" s="9">
        <v>4</v>
      </c>
      <c r="E119" s="9"/>
      <c r="F119" s="9"/>
      <c r="G119" s="9"/>
      <c r="H119" s="9"/>
      <c r="I119" s="9"/>
      <c r="J119" s="9"/>
      <c r="K119" s="9"/>
      <c r="L119" s="9"/>
      <c r="M119" s="15"/>
      <c r="O119" t="str">
        <f>""</f>
        <v/>
      </c>
      <c r="P119" s="1" t="s">
        <v>37</v>
      </c>
      <c r="Q119">
        <v>1</v>
      </c>
      <c r="R119">
        <f>IF(P119="기계경비", J119, 0)</f>
        <v>0</v>
      </c>
      <c r="S119">
        <f>IF(P119="운반비", J119, 0)</f>
        <v>0</v>
      </c>
      <c r="T119">
        <f>IF(P119="작업부산물", F119, 0)</f>
        <v>0</v>
      </c>
      <c r="U119">
        <f>IF(P119="관급", F119, 0)</f>
        <v>0</v>
      </c>
      <c r="V119">
        <f>IF(P119="외주비", J119, 0)</f>
        <v>0</v>
      </c>
      <c r="W119">
        <f>IF(P119="장비비", J119, 0)</f>
        <v>0</v>
      </c>
      <c r="X119">
        <f>IF(P119="폐기물처리비", J119, 0)</f>
        <v>0</v>
      </c>
      <c r="Y119">
        <f>IF(P119="가설비", J119, 0)</f>
        <v>0</v>
      </c>
      <c r="Z119">
        <f>IF(P119="잡비제외분", F119, 0)</f>
        <v>0</v>
      </c>
      <c r="AA119">
        <f>IF(P119="사급자재대", L119, 0)</f>
        <v>0</v>
      </c>
      <c r="AB119">
        <f>IF(P119="관급자재대", L119, 0)</f>
        <v>0</v>
      </c>
      <c r="AC119">
        <f>IF(P119="(비)철강설", L119, 0)</f>
        <v>0</v>
      </c>
      <c r="AD119">
        <f>IF(P119="사용자항목2", L119, 0)</f>
        <v>0</v>
      </c>
      <c r="AE119">
        <f>IF(P119="사용자항목3", L119, 0)</f>
        <v>0</v>
      </c>
      <c r="AF119">
        <f>IF(P119="사용자항목4", L119, 0)</f>
        <v>0</v>
      </c>
      <c r="AG119">
        <f>IF(P119="사용자항목5", L119, 0)</f>
        <v>0</v>
      </c>
      <c r="AH119">
        <f>IF(P119="사용자항목6", L119, 0)</f>
        <v>0</v>
      </c>
      <c r="AI119">
        <f>IF(P119="사용자항목7", L119, 0)</f>
        <v>0</v>
      </c>
      <c r="AJ119">
        <f>IF(P119="사용자항목8", L119, 0)</f>
        <v>0</v>
      </c>
      <c r="AK119">
        <f>IF(P119="사용자항목9", L119, 0)</f>
        <v>0</v>
      </c>
    </row>
    <row r="120" spans="1:38" ht="26.1" customHeight="1" x14ac:dyDescent="0.3">
      <c r="A120" s="6" t="s">
        <v>109</v>
      </c>
      <c r="B120" s="6" t="s">
        <v>110</v>
      </c>
      <c r="C120" s="8" t="s">
        <v>48</v>
      </c>
      <c r="D120" s="9">
        <v>22</v>
      </c>
      <c r="E120" s="9"/>
      <c r="F120" s="9"/>
      <c r="G120" s="9"/>
      <c r="H120" s="9"/>
      <c r="I120" s="9"/>
      <c r="J120" s="9"/>
      <c r="K120" s="9"/>
      <c r="L120" s="9"/>
      <c r="M120" s="15"/>
      <c r="O120" t="str">
        <f>""</f>
        <v/>
      </c>
      <c r="P120" s="1" t="s">
        <v>37</v>
      </c>
      <c r="Q120">
        <v>1</v>
      </c>
      <c r="R120">
        <f>IF(P120="기계경비", J120, 0)</f>
        <v>0</v>
      </c>
      <c r="S120">
        <f>IF(P120="운반비", J120, 0)</f>
        <v>0</v>
      </c>
      <c r="T120">
        <f>IF(P120="작업부산물", F120, 0)</f>
        <v>0</v>
      </c>
      <c r="U120">
        <f>IF(P120="관급", F120, 0)</f>
        <v>0</v>
      </c>
      <c r="V120">
        <f>IF(P120="외주비", J120, 0)</f>
        <v>0</v>
      </c>
      <c r="W120">
        <f>IF(P120="장비비", J120, 0)</f>
        <v>0</v>
      </c>
      <c r="X120">
        <f>IF(P120="폐기물처리비", J120, 0)</f>
        <v>0</v>
      </c>
      <c r="Y120">
        <f>IF(P120="가설비", J120, 0)</f>
        <v>0</v>
      </c>
      <c r="Z120">
        <f>IF(P120="잡비제외분", F120, 0)</f>
        <v>0</v>
      </c>
      <c r="AA120">
        <f>IF(P120="사급자재대", L120, 0)</f>
        <v>0</v>
      </c>
      <c r="AB120">
        <f>IF(P120="관급자재대", L120, 0)</f>
        <v>0</v>
      </c>
      <c r="AC120">
        <f>IF(P120="(비)철강설", L120, 0)</f>
        <v>0</v>
      </c>
      <c r="AD120">
        <f>IF(P120="사용자항목2", L120, 0)</f>
        <v>0</v>
      </c>
      <c r="AE120">
        <f>IF(P120="사용자항목3", L120, 0)</f>
        <v>0</v>
      </c>
      <c r="AF120">
        <f>IF(P120="사용자항목4", L120, 0)</f>
        <v>0</v>
      </c>
      <c r="AG120">
        <f>IF(P120="사용자항목5", L120, 0)</f>
        <v>0</v>
      </c>
      <c r="AH120">
        <f>IF(P120="사용자항목6", L120, 0)</f>
        <v>0</v>
      </c>
      <c r="AI120">
        <f>IF(P120="사용자항목7", L120, 0)</f>
        <v>0</v>
      </c>
      <c r="AJ120">
        <f>IF(P120="사용자항목8", L120, 0)</f>
        <v>0</v>
      </c>
      <c r="AK120">
        <f>IF(P120="사용자항목9", L120, 0)</f>
        <v>0</v>
      </c>
    </row>
    <row r="121" spans="1:38" ht="26.1" customHeight="1" x14ac:dyDescent="0.3">
      <c r="A121" s="6" t="s">
        <v>111</v>
      </c>
      <c r="B121" s="6" t="s">
        <v>112</v>
      </c>
      <c r="C121" s="8" t="s">
        <v>89</v>
      </c>
      <c r="D121" s="9">
        <v>10</v>
      </c>
      <c r="E121" s="9"/>
      <c r="F121" s="9"/>
      <c r="G121" s="9"/>
      <c r="H121" s="9"/>
      <c r="I121" s="9"/>
      <c r="J121" s="9"/>
      <c r="K121" s="9"/>
      <c r="L121" s="9"/>
      <c r="M121" s="15"/>
      <c r="O121" t="str">
        <f>""</f>
        <v/>
      </c>
      <c r="P121" s="1" t="s">
        <v>37</v>
      </c>
      <c r="Q121">
        <v>1</v>
      </c>
      <c r="R121">
        <f>IF(P121="기계경비", J121, 0)</f>
        <v>0</v>
      </c>
      <c r="S121">
        <f>IF(P121="운반비", J121, 0)</f>
        <v>0</v>
      </c>
      <c r="T121">
        <f>IF(P121="작업부산물", F121, 0)</f>
        <v>0</v>
      </c>
      <c r="U121">
        <f>IF(P121="관급", F121, 0)</f>
        <v>0</v>
      </c>
      <c r="V121">
        <f>IF(P121="외주비", J121, 0)</f>
        <v>0</v>
      </c>
      <c r="W121">
        <f>IF(P121="장비비", J121, 0)</f>
        <v>0</v>
      </c>
      <c r="X121">
        <f>IF(P121="폐기물처리비", J121, 0)</f>
        <v>0</v>
      </c>
      <c r="Y121">
        <f>IF(P121="가설비", J121, 0)</f>
        <v>0</v>
      </c>
      <c r="Z121">
        <f>IF(P121="잡비제외분", F121, 0)</f>
        <v>0</v>
      </c>
      <c r="AA121">
        <f>IF(P121="사급자재대", L121, 0)</f>
        <v>0</v>
      </c>
      <c r="AB121">
        <f>IF(P121="관급자재대", L121, 0)</f>
        <v>0</v>
      </c>
      <c r="AC121">
        <f>IF(P121="(비)철강설", L121, 0)</f>
        <v>0</v>
      </c>
      <c r="AD121">
        <f>IF(P121="사용자항목2", L121, 0)</f>
        <v>0</v>
      </c>
      <c r="AE121">
        <f>IF(P121="사용자항목3", L121, 0)</f>
        <v>0</v>
      </c>
      <c r="AF121">
        <f>IF(P121="사용자항목4", L121, 0)</f>
        <v>0</v>
      </c>
      <c r="AG121">
        <f>IF(P121="사용자항목5", L121, 0)</f>
        <v>0</v>
      </c>
      <c r="AH121">
        <f>IF(P121="사용자항목6", L121, 0)</f>
        <v>0</v>
      </c>
      <c r="AI121">
        <f>IF(P121="사용자항목7", L121, 0)</f>
        <v>0</v>
      </c>
      <c r="AJ121">
        <f>IF(P121="사용자항목8", L121, 0)</f>
        <v>0</v>
      </c>
      <c r="AK121">
        <f>IF(P121="사용자항목9", L121, 0)</f>
        <v>0</v>
      </c>
    </row>
    <row r="122" spans="1:38" ht="26.1" customHeight="1" x14ac:dyDescent="0.3">
      <c r="A122" s="6" t="s">
        <v>113</v>
      </c>
      <c r="B122" s="6" t="s">
        <v>114</v>
      </c>
      <c r="C122" s="8" t="s">
        <v>46</v>
      </c>
      <c r="D122" s="9">
        <v>35</v>
      </c>
      <c r="E122" s="9"/>
      <c r="F122" s="9"/>
      <c r="G122" s="9"/>
      <c r="H122" s="9"/>
      <c r="I122" s="9"/>
      <c r="J122" s="9"/>
      <c r="K122" s="9"/>
      <c r="L122" s="9"/>
      <c r="M122" s="15"/>
      <c r="O122" t="str">
        <f>""</f>
        <v/>
      </c>
      <c r="P122" s="1" t="s">
        <v>37</v>
      </c>
      <c r="Q122">
        <v>1</v>
      </c>
      <c r="R122">
        <f>IF(P122="기계경비", J122, 0)</f>
        <v>0</v>
      </c>
      <c r="S122">
        <f>IF(P122="운반비", J122, 0)</f>
        <v>0</v>
      </c>
      <c r="T122">
        <f>IF(P122="작업부산물", F122, 0)</f>
        <v>0</v>
      </c>
      <c r="U122">
        <f>IF(P122="관급", F122, 0)</f>
        <v>0</v>
      </c>
      <c r="V122">
        <f>IF(P122="외주비", J122, 0)</f>
        <v>0</v>
      </c>
      <c r="W122">
        <f>IF(P122="장비비", J122, 0)</f>
        <v>0</v>
      </c>
      <c r="X122">
        <f>IF(P122="폐기물처리비", J122, 0)</f>
        <v>0</v>
      </c>
      <c r="Y122">
        <f>IF(P122="가설비", J122, 0)</f>
        <v>0</v>
      </c>
      <c r="Z122">
        <f>IF(P122="잡비제외분", F122, 0)</f>
        <v>0</v>
      </c>
      <c r="AA122">
        <f>IF(P122="사급자재대", L122, 0)</f>
        <v>0</v>
      </c>
      <c r="AB122">
        <f>IF(P122="관급자재대", L122, 0)</f>
        <v>0</v>
      </c>
      <c r="AC122">
        <f>IF(P122="(비)철강설", L122, 0)</f>
        <v>0</v>
      </c>
      <c r="AD122">
        <f>IF(P122="사용자항목2", L122, 0)</f>
        <v>0</v>
      </c>
      <c r="AE122">
        <f>IF(P122="사용자항목3", L122, 0)</f>
        <v>0</v>
      </c>
      <c r="AF122">
        <f>IF(P122="사용자항목4", L122, 0)</f>
        <v>0</v>
      </c>
      <c r="AG122">
        <f>IF(P122="사용자항목5", L122, 0)</f>
        <v>0</v>
      </c>
      <c r="AH122">
        <f>IF(P122="사용자항목6", L122, 0)</f>
        <v>0</v>
      </c>
      <c r="AI122">
        <f>IF(P122="사용자항목7", L122, 0)</f>
        <v>0</v>
      </c>
      <c r="AJ122">
        <f>IF(P122="사용자항목8", L122, 0)</f>
        <v>0</v>
      </c>
      <c r="AK122">
        <f>IF(P122="사용자항목9", L122, 0)</f>
        <v>0</v>
      </c>
    </row>
    <row r="123" spans="1:38" ht="26.1" customHeight="1" x14ac:dyDescent="0.3">
      <c r="A123" s="7"/>
      <c r="B123" s="7"/>
      <c r="C123" s="14"/>
      <c r="D123" s="9"/>
      <c r="E123" s="9"/>
      <c r="F123" s="9"/>
      <c r="G123" s="9"/>
      <c r="H123" s="9"/>
      <c r="I123" s="9"/>
      <c r="J123" s="9"/>
      <c r="K123" s="9"/>
      <c r="L123" s="9"/>
      <c r="M123" s="9"/>
    </row>
    <row r="124" spans="1:38" ht="26.1" customHeight="1" x14ac:dyDescent="0.3">
      <c r="A124" s="7"/>
      <c r="B124" s="7"/>
      <c r="C124" s="14"/>
      <c r="D124" s="9"/>
      <c r="E124" s="9"/>
      <c r="F124" s="9"/>
      <c r="G124" s="9"/>
      <c r="H124" s="9"/>
      <c r="I124" s="9"/>
      <c r="J124" s="9"/>
      <c r="K124" s="9"/>
      <c r="L124" s="9"/>
      <c r="M124" s="9"/>
    </row>
    <row r="125" spans="1:38" ht="26.1" customHeight="1" x14ac:dyDescent="0.3">
      <c r="A125" s="7"/>
      <c r="B125" s="7"/>
      <c r="C125" s="14"/>
      <c r="D125" s="9"/>
      <c r="E125" s="9"/>
      <c r="F125" s="9"/>
      <c r="G125" s="9"/>
      <c r="H125" s="9"/>
      <c r="I125" s="9"/>
      <c r="J125" s="9"/>
      <c r="K125" s="9"/>
      <c r="L125" s="9"/>
      <c r="M125" s="9"/>
    </row>
    <row r="126" spans="1:38" ht="26.1" customHeight="1" x14ac:dyDescent="0.3">
      <c r="A126" s="7"/>
      <c r="B126" s="7"/>
      <c r="C126" s="14"/>
      <c r="D126" s="9"/>
      <c r="E126" s="9"/>
      <c r="F126" s="9"/>
      <c r="G126" s="9"/>
      <c r="H126" s="9"/>
      <c r="I126" s="9"/>
      <c r="J126" s="9"/>
      <c r="K126" s="9"/>
      <c r="L126" s="9"/>
      <c r="M126" s="9"/>
    </row>
    <row r="127" spans="1:38" ht="26.1" customHeight="1" x14ac:dyDescent="0.3">
      <c r="A127" s="7"/>
      <c r="B127" s="7"/>
      <c r="C127" s="14"/>
      <c r="D127" s="9"/>
      <c r="E127" s="9"/>
      <c r="F127" s="9"/>
      <c r="G127" s="9"/>
      <c r="H127" s="9"/>
      <c r="I127" s="9"/>
      <c r="J127" s="9"/>
      <c r="K127" s="9"/>
      <c r="L127" s="9"/>
      <c r="M127" s="9"/>
    </row>
    <row r="128" spans="1:38" ht="26.1" customHeight="1" x14ac:dyDescent="0.3">
      <c r="A128" s="7"/>
      <c r="B128" s="7"/>
      <c r="C128" s="14"/>
      <c r="D128" s="9"/>
      <c r="E128" s="9"/>
      <c r="F128" s="9"/>
      <c r="G128" s="9"/>
      <c r="H128" s="9"/>
      <c r="I128" s="9"/>
      <c r="J128" s="9"/>
      <c r="K128" s="9"/>
      <c r="L128" s="9"/>
      <c r="M128" s="9"/>
    </row>
    <row r="129" spans="1:38" ht="26.1" customHeight="1" x14ac:dyDescent="0.3">
      <c r="A129" s="7"/>
      <c r="B129" s="7"/>
      <c r="C129" s="14"/>
      <c r="D129" s="9"/>
      <c r="E129" s="9"/>
      <c r="F129" s="9"/>
      <c r="G129" s="9"/>
      <c r="H129" s="9"/>
      <c r="I129" s="9"/>
      <c r="J129" s="9"/>
      <c r="K129" s="9"/>
      <c r="L129" s="9"/>
      <c r="M129" s="9"/>
    </row>
    <row r="130" spans="1:38" ht="26.1" customHeight="1" x14ac:dyDescent="0.3">
      <c r="A130" s="7"/>
      <c r="B130" s="7"/>
      <c r="C130" s="14"/>
      <c r="D130" s="9"/>
      <c r="E130" s="9"/>
      <c r="F130" s="9"/>
      <c r="G130" s="9"/>
      <c r="H130" s="9"/>
      <c r="I130" s="9"/>
      <c r="J130" s="9"/>
      <c r="K130" s="9"/>
      <c r="L130" s="9"/>
      <c r="M130" s="9"/>
    </row>
    <row r="131" spans="1:38" ht="26.1" customHeight="1" x14ac:dyDescent="0.3">
      <c r="A131" s="7"/>
      <c r="B131" s="7"/>
      <c r="C131" s="14"/>
      <c r="D131" s="9"/>
      <c r="E131" s="9"/>
      <c r="F131" s="9"/>
      <c r="G131" s="9"/>
      <c r="H131" s="9"/>
      <c r="I131" s="9"/>
      <c r="J131" s="9"/>
      <c r="K131" s="9"/>
      <c r="L131" s="9"/>
      <c r="M131" s="9"/>
    </row>
    <row r="132" spans="1:38" ht="26.1" customHeight="1" x14ac:dyDescent="0.3">
      <c r="A132" s="10" t="s">
        <v>38</v>
      </c>
      <c r="B132" s="11"/>
      <c r="C132" s="12"/>
      <c r="D132" s="13"/>
      <c r="E132" s="13"/>
      <c r="F132" s="13">
        <f>ROUNDDOWN(SUMIF(Q118:Q122, "1", F118:F122), 0)</f>
        <v>0</v>
      </c>
      <c r="G132" s="13"/>
      <c r="H132" s="13">
        <f>ROUNDDOWN(SUMIF(Q118:Q122, "1", H118:H122), 0)</f>
        <v>0</v>
      </c>
      <c r="I132" s="13"/>
      <c r="J132" s="13">
        <f>ROUNDDOWN(SUMIF(Q118:Q122, "1", J118:J122), 0)</f>
        <v>0</v>
      </c>
      <c r="K132" s="13"/>
      <c r="L132" s="13">
        <f>F132+H132+J132</f>
        <v>0</v>
      </c>
      <c r="M132" s="13"/>
      <c r="R132">
        <f t="shared" ref="R132:AL132" si="47">ROUNDDOWN(SUM(R118:R122), 0)</f>
        <v>0</v>
      </c>
      <c r="S132">
        <f t="shared" si="47"/>
        <v>0</v>
      </c>
      <c r="T132">
        <f t="shared" si="47"/>
        <v>0</v>
      </c>
      <c r="U132">
        <f t="shared" si="47"/>
        <v>0</v>
      </c>
      <c r="V132">
        <f t="shared" si="47"/>
        <v>0</v>
      </c>
      <c r="W132">
        <f t="shared" si="47"/>
        <v>0</v>
      </c>
      <c r="X132">
        <f t="shared" si="47"/>
        <v>0</v>
      </c>
      <c r="Y132">
        <f t="shared" si="47"/>
        <v>0</v>
      </c>
      <c r="Z132">
        <f t="shared" si="47"/>
        <v>0</v>
      </c>
      <c r="AA132">
        <f t="shared" si="47"/>
        <v>0</v>
      </c>
      <c r="AB132">
        <f t="shared" si="47"/>
        <v>0</v>
      </c>
      <c r="AC132">
        <f t="shared" si="47"/>
        <v>0</v>
      </c>
      <c r="AD132">
        <f t="shared" si="47"/>
        <v>0</v>
      </c>
      <c r="AE132">
        <f t="shared" si="47"/>
        <v>0</v>
      </c>
      <c r="AF132">
        <f t="shared" si="47"/>
        <v>0</v>
      </c>
      <c r="AG132">
        <f t="shared" si="47"/>
        <v>0</v>
      </c>
      <c r="AH132">
        <f t="shared" si="47"/>
        <v>0</v>
      </c>
      <c r="AI132">
        <f t="shared" si="47"/>
        <v>0</v>
      </c>
      <c r="AJ132">
        <f t="shared" si="47"/>
        <v>0</v>
      </c>
      <c r="AK132">
        <f t="shared" si="47"/>
        <v>0</v>
      </c>
      <c r="AL132">
        <f t="shared" si="47"/>
        <v>0</v>
      </c>
    </row>
    <row r="133" spans="1:38" ht="26.1" customHeight="1" x14ac:dyDescent="0.3">
      <c r="A133" s="52" t="s">
        <v>171</v>
      </c>
      <c r="B133" s="53"/>
      <c r="C133" s="53"/>
      <c r="D133" s="53"/>
      <c r="E133" s="53"/>
      <c r="F133" s="53"/>
      <c r="G133" s="53"/>
      <c r="H133" s="53"/>
      <c r="I133" s="53"/>
      <c r="J133" s="53"/>
      <c r="K133" s="53"/>
      <c r="L133" s="53"/>
      <c r="M133" s="53"/>
    </row>
    <row r="134" spans="1:38" ht="26.1" customHeight="1" x14ac:dyDescent="0.3">
      <c r="A134" s="6" t="s">
        <v>115</v>
      </c>
      <c r="B134" s="6" t="s">
        <v>116</v>
      </c>
      <c r="C134" s="8" t="s">
        <v>46</v>
      </c>
      <c r="D134" s="9">
        <v>4</v>
      </c>
      <c r="E134" s="9"/>
      <c r="F134" s="9"/>
      <c r="G134" s="9"/>
      <c r="H134" s="9"/>
      <c r="I134" s="9"/>
      <c r="J134" s="9"/>
      <c r="K134" s="9"/>
      <c r="L134" s="9"/>
      <c r="M134" s="15"/>
      <c r="O134" t="str">
        <f>""</f>
        <v/>
      </c>
      <c r="P134" s="1" t="s">
        <v>37</v>
      </c>
      <c r="Q134">
        <v>1</v>
      </c>
      <c r="R134">
        <f>IF(P134="기계경비", J134, 0)</f>
        <v>0</v>
      </c>
      <c r="S134">
        <f>IF(P134="운반비", J134, 0)</f>
        <v>0</v>
      </c>
      <c r="T134">
        <f>IF(P134="작업부산물", F134, 0)</f>
        <v>0</v>
      </c>
      <c r="U134">
        <f>IF(P134="관급", F134, 0)</f>
        <v>0</v>
      </c>
      <c r="V134">
        <f>IF(P134="외주비", J134, 0)</f>
        <v>0</v>
      </c>
      <c r="W134">
        <f>IF(P134="장비비", J134, 0)</f>
        <v>0</v>
      </c>
      <c r="X134">
        <f>IF(P134="폐기물처리비", J134, 0)</f>
        <v>0</v>
      </c>
      <c r="Y134">
        <f>IF(P134="가설비", J134, 0)</f>
        <v>0</v>
      </c>
      <c r="Z134">
        <f>IF(P134="잡비제외분", F134, 0)</f>
        <v>0</v>
      </c>
      <c r="AA134">
        <f>IF(P134="사급자재대", L134, 0)</f>
        <v>0</v>
      </c>
      <c r="AB134">
        <f>IF(P134="관급자재대", L134, 0)</f>
        <v>0</v>
      </c>
      <c r="AC134">
        <f>IF(P134="(비)철강설", L134, 0)</f>
        <v>0</v>
      </c>
      <c r="AD134">
        <f>IF(P134="사용자항목2", L134, 0)</f>
        <v>0</v>
      </c>
      <c r="AE134">
        <f>IF(P134="사용자항목3", L134, 0)</f>
        <v>0</v>
      </c>
      <c r="AF134">
        <f>IF(P134="사용자항목4", L134, 0)</f>
        <v>0</v>
      </c>
      <c r="AG134">
        <f>IF(P134="사용자항목5", L134, 0)</f>
        <v>0</v>
      </c>
      <c r="AH134">
        <f>IF(P134="사용자항목6", L134, 0)</f>
        <v>0</v>
      </c>
      <c r="AI134">
        <f>IF(P134="사용자항목7", L134, 0)</f>
        <v>0</v>
      </c>
      <c r="AJ134">
        <f>IF(P134="사용자항목8", L134, 0)</f>
        <v>0</v>
      </c>
      <c r="AK134">
        <f>IF(P134="사용자항목9", L134, 0)</f>
        <v>0</v>
      </c>
    </row>
    <row r="135" spans="1:38" ht="26.1" customHeight="1" x14ac:dyDescent="0.3">
      <c r="A135" s="6" t="s">
        <v>117</v>
      </c>
      <c r="B135" s="6" t="s">
        <v>118</v>
      </c>
      <c r="C135" s="8" t="s">
        <v>46</v>
      </c>
      <c r="D135" s="9">
        <v>372</v>
      </c>
      <c r="E135" s="9"/>
      <c r="F135" s="9"/>
      <c r="G135" s="9"/>
      <c r="H135" s="9"/>
      <c r="I135" s="9"/>
      <c r="J135" s="9"/>
      <c r="K135" s="9"/>
      <c r="L135" s="9"/>
      <c r="M135" s="15"/>
      <c r="O135" t="str">
        <f>""</f>
        <v/>
      </c>
      <c r="P135" s="1" t="s">
        <v>37</v>
      </c>
      <c r="Q135">
        <v>1</v>
      </c>
      <c r="R135">
        <f>IF(P135="기계경비", J135, 0)</f>
        <v>0</v>
      </c>
      <c r="S135">
        <f>IF(P135="운반비", J135, 0)</f>
        <v>0</v>
      </c>
      <c r="T135">
        <f>IF(P135="작업부산물", F135, 0)</f>
        <v>0</v>
      </c>
      <c r="U135">
        <f>IF(P135="관급", F135, 0)</f>
        <v>0</v>
      </c>
      <c r="V135">
        <f>IF(P135="외주비", J135, 0)</f>
        <v>0</v>
      </c>
      <c r="W135">
        <f>IF(P135="장비비", J135, 0)</f>
        <v>0</v>
      </c>
      <c r="X135">
        <f>IF(P135="폐기물처리비", J135, 0)</f>
        <v>0</v>
      </c>
      <c r="Y135">
        <f>IF(P135="가설비", J135, 0)</f>
        <v>0</v>
      </c>
      <c r="Z135">
        <f>IF(P135="잡비제외분", F135, 0)</f>
        <v>0</v>
      </c>
      <c r="AA135">
        <f>IF(P135="사급자재대", L135, 0)</f>
        <v>0</v>
      </c>
      <c r="AB135">
        <f>IF(P135="관급자재대", L135, 0)</f>
        <v>0</v>
      </c>
      <c r="AC135">
        <f>IF(P135="(비)철강설", L135, 0)</f>
        <v>0</v>
      </c>
      <c r="AD135">
        <f>IF(P135="사용자항목2", L135, 0)</f>
        <v>0</v>
      </c>
      <c r="AE135">
        <f>IF(P135="사용자항목3", L135, 0)</f>
        <v>0</v>
      </c>
      <c r="AF135">
        <f>IF(P135="사용자항목4", L135, 0)</f>
        <v>0</v>
      </c>
      <c r="AG135">
        <f>IF(P135="사용자항목5", L135, 0)</f>
        <v>0</v>
      </c>
      <c r="AH135">
        <f>IF(P135="사용자항목6", L135, 0)</f>
        <v>0</v>
      </c>
      <c r="AI135">
        <f>IF(P135="사용자항목7", L135, 0)</f>
        <v>0</v>
      </c>
      <c r="AJ135">
        <f>IF(P135="사용자항목8", L135, 0)</f>
        <v>0</v>
      </c>
      <c r="AK135">
        <f>IF(P135="사용자항목9", L135, 0)</f>
        <v>0</v>
      </c>
    </row>
    <row r="136" spans="1:38" ht="26.1" customHeight="1" x14ac:dyDescent="0.3">
      <c r="A136" s="7"/>
      <c r="B136" s="7"/>
      <c r="C136" s="14"/>
      <c r="D136" s="9"/>
      <c r="E136" s="9"/>
      <c r="F136" s="9"/>
      <c r="G136" s="9"/>
      <c r="H136" s="9"/>
      <c r="I136" s="9"/>
      <c r="J136" s="9"/>
      <c r="K136" s="9"/>
      <c r="L136" s="9"/>
      <c r="M136" s="9"/>
    </row>
    <row r="137" spans="1:38" ht="26.1" customHeight="1" x14ac:dyDescent="0.3">
      <c r="A137" s="7"/>
      <c r="B137" s="7"/>
      <c r="C137" s="14"/>
      <c r="D137" s="9"/>
      <c r="E137" s="9"/>
      <c r="F137" s="9"/>
      <c r="G137" s="9"/>
      <c r="H137" s="9"/>
      <c r="I137" s="9"/>
      <c r="J137" s="9"/>
      <c r="K137" s="9"/>
      <c r="L137" s="9"/>
      <c r="M137" s="9"/>
    </row>
    <row r="138" spans="1:38" ht="26.1" customHeight="1" x14ac:dyDescent="0.3">
      <c r="A138" s="7"/>
      <c r="B138" s="7"/>
      <c r="C138" s="14"/>
      <c r="D138" s="9"/>
      <c r="E138" s="9"/>
      <c r="F138" s="9"/>
      <c r="G138" s="9"/>
      <c r="H138" s="9"/>
      <c r="I138" s="9"/>
      <c r="J138" s="9"/>
      <c r="K138" s="9"/>
      <c r="L138" s="9"/>
      <c r="M138" s="9"/>
    </row>
    <row r="139" spans="1:38" ht="26.1" customHeight="1" x14ac:dyDescent="0.3">
      <c r="A139" s="7"/>
      <c r="B139" s="7"/>
      <c r="C139" s="14"/>
      <c r="D139" s="9"/>
      <c r="E139" s="9"/>
      <c r="F139" s="9"/>
      <c r="G139" s="9"/>
      <c r="H139" s="9"/>
      <c r="I139" s="9"/>
      <c r="J139" s="9"/>
      <c r="K139" s="9"/>
      <c r="L139" s="9"/>
      <c r="M139" s="9"/>
    </row>
    <row r="140" spans="1:38" ht="26.1" customHeight="1" x14ac:dyDescent="0.3">
      <c r="A140" s="7"/>
      <c r="B140" s="7"/>
      <c r="C140" s="14"/>
      <c r="D140" s="9"/>
      <c r="E140" s="9"/>
      <c r="F140" s="9"/>
      <c r="G140" s="9"/>
      <c r="H140" s="9"/>
      <c r="I140" s="9"/>
      <c r="J140" s="9"/>
      <c r="K140" s="9"/>
      <c r="L140" s="9"/>
      <c r="M140" s="9"/>
    </row>
    <row r="141" spans="1:38" ht="26.1" customHeight="1" x14ac:dyDescent="0.3">
      <c r="A141" s="7"/>
      <c r="B141" s="7"/>
      <c r="C141" s="14"/>
      <c r="D141" s="9"/>
      <c r="E141" s="9"/>
      <c r="F141" s="9"/>
      <c r="G141" s="9"/>
      <c r="H141" s="9"/>
      <c r="I141" s="9"/>
      <c r="J141" s="9"/>
      <c r="K141" s="9"/>
      <c r="L141" s="9"/>
      <c r="M141" s="9"/>
    </row>
    <row r="142" spans="1:38" ht="26.1" customHeight="1" x14ac:dyDescent="0.3">
      <c r="A142" s="7"/>
      <c r="B142" s="7"/>
      <c r="C142" s="14"/>
      <c r="D142" s="9"/>
      <c r="E142" s="9"/>
      <c r="F142" s="9"/>
      <c r="G142" s="9"/>
      <c r="H142" s="9"/>
      <c r="I142" s="9"/>
      <c r="J142" s="9"/>
      <c r="K142" s="9"/>
      <c r="L142" s="9"/>
      <c r="M142" s="9"/>
    </row>
    <row r="143" spans="1:38" ht="26.1" customHeight="1" x14ac:dyDescent="0.3">
      <c r="A143" s="7"/>
      <c r="B143" s="7"/>
      <c r="C143" s="14"/>
      <c r="D143" s="9"/>
      <c r="E143" s="9"/>
      <c r="F143" s="9"/>
      <c r="G143" s="9"/>
      <c r="H143" s="9"/>
      <c r="I143" s="9"/>
      <c r="J143" s="9"/>
      <c r="K143" s="9"/>
      <c r="L143" s="9"/>
      <c r="M143" s="9"/>
    </row>
    <row r="144" spans="1:38" ht="26.1" customHeight="1" x14ac:dyDescent="0.3">
      <c r="A144" s="7"/>
      <c r="B144" s="7"/>
      <c r="C144" s="14"/>
      <c r="D144" s="9"/>
      <c r="E144" s="9"/>
      <c r="F144" s="9"/>
      <c r="G144" s="9"/>
      <c r="H144" s="9"/>
      <c r="I144" s="9"/>
      <c r="J144" s="9"/>
      <c r="K144" s="9"/>
      <c r="L144" s="9"/>
      <c r="M144" s="9"/>
    </row>
    <row r="145" spans="1:38" ht="26.1" customHeight="1" x14ac:dyDescent="0.3">
      <c r="A145" s="7"/>
      <c r="B145" s="7"/>
      <c r="C145" s="14"/>
      <c r="D145" s="9"/>
      <c r="E145" s="9"/>
      <c r="F145" s="9"/>
      <c r="G145" s="9"/>
      <c r="H145" s="9"/>
      <c r="I145" s="9"/>
      <c r="J145" s="9"/>
      <c r="K145" s="9"/>
      <c r="L145" s="9"/>
      <c r="M145" s="9"/>
    </row>
    <row r="146" spans="1:38" ht="26.1" customHeight="1" x14ac:dyDescent="0.3">
      <c r="A146" s="7"/>
      <c r="B146" s="7"/>
      <c r="C146" s="14"/>
      <c r="D146" s="9"/>
      <c r="E146" s="9"/>
      <c r="F146" s="9"/>
      <c r="G146" s="9"/>
      <c r="H146" s="9"/>
      <c r="I146" s="9"/>
      <c r="J146" s="9"/>
      <c r="K146" s="9"/>
      <c r="L146" s="9"/>
      <c r="M146" s="9"/>
    </row>
    <row r="147" spans="1:38" ht="26.1" customHeight="1" x14ac:dyDescent="0.3">
      <c r="A147" s="7"/>
      <c r="B147" s="7"/>
      <c r="C147" s="14"/>
      <c r="D147" s="9"/>
      <c r="E147" s="9"/>
      <c r="F147" s="9"/>
      <c r="G147" s="9"/>
      <c r="H147" s="9"/>
      <c r="I147" s="9"/>
      <c r="J147" s="9"/>
      <c r="K147" s="9"/>
      <c r="L147" s="9"/>
      <c r="M147" s="9"/>
    </row>
    <row r="148" spans="1:38" ht="26.1" customHeight="1" x14ac:dyDescent="0.3">
      <c r="A148" s="10" t="s">
        <v>38</v>
      </c>
      <c r="B148" s="11"/>
      <c r="C148" s="12"/>
      <c r="D148" s="13"/>
      <c r="E148" s="13"/>
      <c r="F148" s="13">
        <f>ROUNDDOWN(SUMIF(Q134:Q135, "1", F134:F135), 0)</f>
        <v>0</v>
      </c>
      <c r="G148" s="13"/>
      <c r="H148" s="13">
        <f>ROUNDDOWN(SUMIF(Q134:Q135, "1", H134:H135), 0)</f>
        <v>0</v>
      </c>
      <c r="I148" s="13"/>
      <c r="J148" s="13">
        <f>ROUNDDOWN(SUMIF(Q134:Q135, "1", J134:J135), 0)</f>
        <v>0</v>
      </c>
      <c r="K148" s="13"/>
      <c r="L148" s="13">
        <f>F148+H148+J148</f>
        <v>0</v>
      </c>
      <c r="M148" s="13"/>
      <c r="R148">
        <f t="shared" ref="R148:AL148" si="48">ROUNDDOWN(SUM(R134:R135), 0)</f>
        <v>0</v>
      </c>
      <c r="S148">
        <f t="shared" si="48"/>
        <v>0</v>
      </c>
      <c r="T148">
        <f t="shared" si="48"/>
        <v>0</v>
      </c>
      <c r="U148">
        <f t="shared" si="48"/>
        <v>0</v>
      </c>
      <c r="V148">
        <f t="shared" si="48"/>
        <v>0</v>
      </c>
      <c r="W148">
        <f t="shared" si="48"/>
        <v>0</v>
      </c>
      <c r="X148">
        <f t="shared" si="48"/>
        <v>0</v>
      </c>
      <c r="Y148">
        <f t="shared" si="48"/>
        <v>0</v>
      </c>
      <c r="Z148">
        <f t="shared" si="48"/>
        <v>0</v>
      </c>
      <c r="AA148">
        <f t="shared" si="48"/>
        <v>0</v>
      </c>
      <c r="AB148">
        <f t="shared" si="48"/>
        <v>0</v>
      </c>
      <c r="AC148">
        <f t="shared" si="48"/>
        <v>0</v>
      </c>
      <c r="AD148">
        <f t="shared" si="48"/>
        <v>0</v>
      </c>
      <c r="AE148">
        <f t="shared" si="48"/>
        <v>0</v>
      </c>
      <c r="AF148">
        <f t="shared" si="48"/>
        <v>0</v>
      </c>
      <c r="AG148">
        <f t="shared" si="48"/>
        <v>0</v>
      </c>
      <c r="AH148">
        <f t="shared" si="48"/>
        <v>0</v>
      </c>
      <c r="AI148">
        <f t="shared" si="48"/>
        <v>0</v>
      </c>
      <c r="AJ148">
        <f t="shared" si="48"/>
        <v>0</v>
      </c>
      <c r="AK148">
        <f t="shared" si="48"/>
        <v>0</v>
      </c>
      <c r="AL148">
        <f t="shared" si="48"/>
        <v>0</v>
      </c>
    </row>
    <row r="149" spans="1:38" ht="26.1" customHeight="1" x14ac:dyDescent="0.3">
      <c r="A149" s="52" t="s">
        <v>172</v>
      </c>
      <c r="B149" s="53"/>
      <c r="C149" s="53"/>
      <c r="D149" s="53"/>
      <c r="E149" s="53"/>
      <c r="F149" s="53"/>
      <c r="G149" s="53"/>
      <c r="H149" s="53"/>
      <c r="I149" s="53"/>
      <c r="J149" s="53"/>
      <c r="K149" s="53"/>
      <c r="L149" s="53"/>
      <c r="M149" s="53"/>
    </row>
    <row r="150" spans="1:38" ht="26.1" customHeight="1" x14ac:dyDescent="0.3">
      <c r="A150" s="6" t="s">
        <v>173</v>
      </c>
      <c r="B150" s="6" t="s">
        <v>174</v>
      </c>
      <c r="C150" s="8" t="s">
        <v>68</v>
      </c>
      <c r="D150" s="9">
        <v>1</v>
      </c>
      <c r="E150" s="9"/>
      <c r="F150" s="9"/>
      <c r="G150" s="9"/>
      <c r="H150" s="9"/>
      <c r="I150" s="9"/>
      <c r="J150" s="9"/>
      <c r="K150" s="9"/>
      <c r="L150" s="9"/>
      <c r="M150" s="9"/>
      <c r="O150" t="str">
        <f>""</f>
        <v/>
      </c>
      <c r="P150" s="1" t="s">
        <v>37</v>
      </c>
      <c r="Q150">
        <v>1</v>
      </c>
      <c r="R150">
        <f t="shared" ref="R150:R159" si="49">IF(P150="기계경비", J150, 0)</f>
        <v>0</v>
      </c>
      <c r="S150">
        <f t="shared" ref="S150:S159" si="50">IF(P150="운반비", J150, 0)</f>
        <v>0</v>
      </c>
      <c r="T150">
        <f t="shared" ref="T150:T159" si="51">IF(P150="작업부산물", F150, 0)</f>
        <v>0</v>
      </c>
      <c r="U150">
        <f t="shared" ref="U150:U159" si="52">IF(P150="관급", F150, 0)</f>
        <v>0</v>
      </c>
      <c r="V150">
        <f t="shared" ref="V150:V159" si="53">IF(P150="외주비", J150, 0)</f>
        <v>0</v>
      </c>
      <c r="W150">
        <f t="shared" ref="W150:W159" si="54">IF(P150="장비비", J150, 0)</f>
        <v>0</v>
      </c>
      <c r="X150">
        <f t="shared" ref="X150:X159" si="55">IF(P150="폐기물처리비", J150, 0)</f>
        <v>0</v>
      </c>
      <c r="Y150">
        <f t="shared" ref="Y150:Y159" si="56">IF(P150="가설비", J150, 0)</f>
        <v>0</v>
      </c>
      <c r="Z150">
        <f t="shared" ref="Z150:Z159" si="57">IF(P150="잡비제외분", F150, 0)</f>
        <v>0</v>
      </c>
      <c r="AA150">
        <f t="shared" ref="AA150:AA159" si="58">IF(P150="사급자재대", L150, 0)</f>
        <v>0</v>
      </c>
      <c r="AB150">
        <f t="shared" ref="AB150:AB159" si="59">IF(P150="관급자재대", L150, 0)</f>
        <v>0</v>
      </c>
      <c r="AC150">
        <f t="shared" ref="AC150:AC159" si="60">IF(P150="(비)철강설", L150, 0)</f>
        <v>0</v>
      </c>
      <c r="AD150">
        <f t="shared" ref="AD150:AD159" si="61">IF(P150="사용자항목2", L150, 0)</f>
        <v>0</v>
      </c>
      <c r="AE150">
        <f t="shared" ref="AE150:AE159" si="62">IF(P150="사용자항목3", L150, 0)</f>
        <v>0</v>
      </c>
      <c r="AF150">
        <f t="shared" ref="AF150:AF159" si="63">IF(P150="사용자항목4", L150, 0)</f>
        <v>0</v>
      </c>
      <c r="AG150">
        <f t="shared" ref="AG150:AG159" si="64">IF(P150="사용자항목5", L150, 0)</f>
        <v>0</v>
      </c>
      <c r="AH150">
        <f t="shared" ref="AH150:AH159" si="65">IF(P150="사용자항목6", L150, 0)</f>
        <v>0</v>
      </c>
      <c r="AI150">
        <f t="shared" ref="AI150:AI159" si="66">IF(P150="사용자항목7", L150, 0)</f>
        <v>0</v>
      </c>
      <c r="AJ150">
        <f t="shared" ref="AJ150:AJ159" si="67">IF(P150="사용자항목8", L150, 0)</f>
        <v>0</v>
      </c>
      <c r="AK150">
        <f t="shared" ref="AK150:AK159" si="68">IF(P150="사용자항목9", L150, 0)</f>
        <v>0</v>
      </c>
    </row>
    <row r="151" spans="1:38" ht="26.1" customHeight="1" x14ac:dyDescent="0.3">
      <c r="A151" s="6" t="s">
        <v>175</v>
      </c>
      <c r="B151" s="6" t="s">
        <v>176</v>
      </c>
      <c r="C151" s="8" t="s">
        <v>68</v>
      </c>
      <c r="D151" s="9">
        <v>1</v>
      </c>
      <c r="E151" s="9"/>
      <c r="F151" s="9"/>
      <c r="G151" s="9"/>
      <c r="H151" s="9"/>
      <c r="I151" s="9"/>
      <c r="J151" s="9"/>
      <c r="K151" s="9"/>
      <c r="L151" s="9"/>
      <c r="M151" s="9"/>
      <c r="O151" t="str">
        <f>""</f>
        <v/>
      </c>
      <c r="P151" s="1" t="s">
        <v>37</v>
      </c>
      <c r="Q151">
        <v>1</v>
      </c>
      <c r="R151">
        <f t="shared" si="49"/>
        <v>0</v>
      </c>
      <c r="S151">
        <f t="shared" si="50"/>
        <v>0</v>
      </c>
      <c r="T151">
        <f t="shared" si="51"/>
        <v>0</v>
      </c>
      <c r="U151">
        <f t="shared" si="52"/>
        <v>0</v>
      </c>
      <c r="V151">
        <f t="shared" si="53"/>
        <v>0</v>
      </c>
      <c r="W151">
        <f t="shared" si="54"/>
        <v>0</v>
      </c>
      <c r="X151">
        <f t="shared" si="55"/>
        <v>0</v>
      </c>
      <c r="Y151">
        <f t="shared" si="56"/>
        <v>0</v>
      </c>
      <c r="Z151">
        <f t="shared" si="57"/>
        <v>0</v>
      </c>
      <c r="AA151">
        <f t="shared" si="58"/>
        <v>0</v>
      </c>
      <c r="AB151">
        <f t="shared" si="59"/>
        <v>0</v>
      </c>
      <c r="AC151">
        <f t="shared" si="60"/>
        <v>0</v>
      </c>
      <c r="AD151">
        <f t="shared" si="61"/>
        <v>0</v>
      </c>
      <c r="AE151">
        <f t="shared" si="62"/>
        <v>0</v>
      </c>
      <c r="AF151">
        <f t="shared" si="63"/>
        <v>0</v>
      </c>
      <c r="AG151">
        <f t="shared" si="64"/>
        <v>0</v>
      </c>
      <c r="AH151">
        <f t="shared" si="65"/>
        <v>0</v>
      </c>
      <c r="AI151">
        <f t="shared" si="66"/>
        <v>0</v>
      </c>
      <c r="AJ151">
        <f t="shared" si="67"/>
        <v>0</v>
      </c>
      <c r="AK151">
        <f t="shared" si="68"/>
        <v>0</v>
      </c>
    </row>
    <row r="152" spans="1:38" ht="26.1" customHeight="1" x14ac:dyDescent="0.3">
      <c r="A152" s="6" t="s">
        <v>119</v>
      </c>
      <c r="B152" s="6" t="s">
        <v>120</v>
      </c>
      <c r="C152" s="8" t="s">
        <v>68</v>
      </c>
      <c r="D152" s="9">
        <v>1</v>
      </c>
      <c r="E152" s="9"/>
      <c r="F152" s="9"/>
      <c r="G152" s="9"/>
      <c r="H152" s="9"/>
      <c r="I152" s="9"/>
      <c r="J152" s="9"/>
      <c r="K152" s="9"/>
      <c r="L152" s="9"/>
      <c r="M152" s="15"/>
      <c r="O152" t="str">
        <f>""</f>
        <v/>
      </c>
      <c r="P152" s="1" t="s">
        <v>37</v>
      </c>
      <c r="Q152">
        <v>1</v>
      </c>
      <c r="R152">
        <f t="shared" si="49"/>
        <v>0</v>
      </c>
      <c r="S152">
        <f t="shared" si="50"/>
        <v>0</v>
      </c>
      <c r="T152">
        <f t="shared" si="51"/>
        <v>0</v>
      </c>
      <c r="U152">
        <f t="shared" si="52"/>
        <v>0</v>
      </c>
      <c r="V152">
        <f t="shared" si="53"/>
        <v>0</v>
      </c>
      <c r="W152">
        <f t="shared" si="54"/>
        <v>0</v>
      </c>
      <c r="X152">
        <f t="shared" si="55"/>
        <v>0</v>
      </c>
      <c r="Y152">
        <f t="shared" si="56"/>
        <v>0</v>
      </c>
      <c r="Z152">
        <f t="shared" si="57"/>
        <v>0</v>
      </c>
      <c r="AA152">
        <f t="shared" si="58"/>
        <v>0</v>
      </c>
      <c r="AB152">
        <f t="shared" si="59"/>
        <v>0</v>
      </c>
      <c r="AC152">
        <f t="shared" si="60"/>
        <v>0</v>
      </c>
      <c r="AD152">
        <f t="shared" si="61"/>
        <v>0</v>
      </c>
      <c r="AE152">
        <f t="shared" si="62"/>
        <v>0</v>
      </c>
      <c r="AF152">
        <f t="shared" si="63"/>
        <v>0</v>
      </c>
      <c r="AG152">
        <f t="shared" si="64"/>
        <v>0</v>
      </c>
      <c r="AH152">
        <f t="shared" si="65"/>
        <v>0</v>
      </c>
      <c r="AI152">
        <f t="shared" si="66"/>
        <v>0</v>
      </c>
      <c r="AJ152">
        <f t="shared" si="67"/>
        <v>0</v>
      </c>
      <c r="AK152">
        <f t="shared" si="68"/>
        <v>0</v>
      </c>
    </row>
    <row r="153" spans="1:38" ht="26.1" customHeight="1" x14ac:dyDescent="0.3">
      <c r="A153" s="6" t="s">
        <v>121</v>
      </c>
      <c r="B153" s="6" t="s">
        <v>122</v>
      </c>
      <c r="C153" s="8" t="s">
        <v>68</v>
      </c>
      <c r="D153" s="9">
        <v>1</v>
      </c>
      <c r="E153" s="9"/>
      <c r="F153" s="9"/>
      <c r="G153" s="9"/>
      <c r="H153" s="9"/>
      <c r="I153" s="9"/>
      <c r="J153" s="9"/>
      <c r="K153" s="9"/>
      <c r="L153" s="9"/>
      <c r="M153" s="15"/>
      <c r="O153" t="str">
        <f>""</f>
        <v/>
      </c>
      <c r="P153" s="1" t="s">
        <v>37</v>
      </c>
      <c r="Q153">
        <v>1</v>
      </c>
      <c r="R153">
        <f t="shared" si="49"/>
        <v>0</v>
      </c>
      <c r="S153">
        <f t="shared" si="50"/>
        <v>0</v>
      </c>
      <c r="T153">
        <f t="shared" si="51"/>
        <v>0</v>
      </c>
      <c r="U153">
        <f t="shared" si="52"/>
        <v>0</v>
      </c>
      <c r="V153">
        <f t="shared" si="53"/>
        <v>0</v>
      </c>
      <c r="W153">
        <f t="shared" si="54"/>
        <v>0</v>
      </c>
      <c r="X153">
        <f t="shared" si="55"/>
        <v>0</v>
      </c>
      <c r="Y153">
        <f t="shared" si="56"/>
        <v>0</v>
      </c>
      <c r="Z153">
        <f t="shared" si="57"/>
        <v>0</v>
      </c>
      <c r="AA153">
        <f t="shared" si="58"/>
        <v>0</v>
      </c>
      <c r="AB153">
        <f t="shared" si="59"/>
        <v>0</v>
      </c>
      <c r="AC153">
        <f t="shared" si="60"/>
        <v>0</v>
      </c>
      <c r="AD153">
        <f t="shared" si="61"/>
        <v>0</v>
      </c>
      <c r="AE153">
        <f t="shared" si="62"/>
        <v>0</v>
      </c>
      <c r="AF153">
        <f t="shared" si="63"/>
        <v>0</v>
      </c>
      <c r="AG153">
        <f t="shared" si="64"/>
        <v>0</v>
      </c>
      <c r="AH153">
        <f t="shared" si="65"/>
        <v>0</v>
      </c>
      <c r="AI153">
        <f t="shared" si="66"/>
        <v>0</v>
      </c>
      <c r="AJ153">
        <f t="shared" si="67"/>
        <v>0</v>
      </c>
      <c r="AK153">
        <f t="shared" si="68"/>
        <v>0</v>
      </c>
    </row>
    <row r="154" spans="1:38" ht="26.1" customHeight="1" x14ac:dyDescent="0.3">
      <c r="A154" s="6" t="s">
        <v>12</v>
      </c>
      <c r="B154" s="6" t="s">
        <v>13</v>
      </c>
      <c r="C154" s="8" t="s">
        <v>14</v>
      </c>
      <c r="D154" s="9">
        <v>6</v>
      </c>
      <c r="E154" s="9"/>
      <c r="F154" s="9"/>
      <c r="G154" s="9"/>
      <c r="H154" s="9"/>
      <c r="I154" s="9"/>
      <c r="J154" s="9"/>
      <c r="K154" s="9"/>
      <c r="L154" s="9"/>
      <c r="M154" s="9"/>
      <c r="O154" t="str">
        <f>"01"</f>
        <v>01</v>
      </c>
      <c r="P154" s="1" t="s">
        <v>37</v>
      </c>
      <c r="Q154">
        <v>1</v>
      </c>
      <c r="R154">
        <f t="shared" si="49"/>
        <v>0</v>
      </c>
      <c r="S154">
        <f t="shared" si="50"/>
        <v>0</v>
      </c>
      <c r="T154">
        <f t="shared" si="51"/>
        <v>0</v>
      </c>
      <c r="U154">
        <f t="shared" si="52"/>
        <v>0</v>
      </c>
      <c r="V154">
        <f t="shared" si="53"/>
        <v>0</v>
      </c>
      <c r="W154">
        <f t="shared" si="54"/>
        <v>0</v>
      </c>
      <c r="X154">
        <f t="shared" si="55"/>
        <v>0</v>
      </c>
      <c r="Y154">
        <f t="shared" si="56"/>
        <v>0</v>
      </c>
      <c r="Z154">
        <f t="shared" si="57"/>
        <v>0</v>
      </c>
      <c r="AA154">
        <f t="shared" si="58"/>
        <v>0</v>
      </c>
      <c r="AB154">
        <f t="shared" si="59"/>
        <v>0</v>
      </c>
      <c r="AC154">
        <f t="shared" si="60"/>
        <v>0</v>
      </c>
      <c r="AD154">
        <f t="shared" si="61"/>
        <v>0</v>
      </c>
      <c r="AE154">
        <f t="shared" si="62"/>
        <v>0</v>
      </c>
      <c r="AF154">
        <f t="shared" si="63"/>
        <v>0</v>
      </c>
      <c r="AG154">
        <f t="shared" si="64"/>
        <v>0</v>
      </c>
      <c r="AH154">
        <f t="shared" si="65"/>
        <v>0</v>
      </c>
      <c r="AI154">
        <f t="shared" si="66"/>
        <v>0</v>
      </c>
      <c r="AJ154">
        <f t="shared" si="67"/>
        <v>0</v>
      </c>
      <c r="AK154">
        <f t="shared" si="68"/>
        <v>0</v>
      </c>
    </row>
    <row r="155" spans="1:38" ht="26.1" customHeight="1" x14ac:dyDescent="0.3">
      <c r="A155" s="6" t="s">
        <v>123</v>
      </c>
      <c r="B155" s="6" t="s">
        <v>124</v>
      </c>
      <c r="C155" s="8" t="s">
        <v>46</v>
      </c>
      <c r="D155" s="9">
        <v>6</v>
      </c>
      <c r="E155" s="9"/>
      <c r="F155" s="9"/>
      <c r="G155" s="9"/>
      <c r="H155" s="9"/>
      <c r="I155" s="9"/>
      <c r="J155" s="9"/>
      <c r="K155" s="9"/>
      <c r="L155" s="9"/>
      <c r="M155" s="15"/>
      <c r="O155" t="str">
        <f>""</f>
        <v/>
      </c>
      <c r="P155" s="1" t="s">
        <v>37</v>
      </c>
      <c r="Q155">
        <v>1</v>
      </c>
      <c r="R155">
        <f t="shared" si="49"/>
        <v>0</v>
      </c>
      <c r="S155">
        <f t="shared" si="50"/>
        <v>0</v>
      </c>
      <c r="T155">
        <f t="shared" si="51"/>
        <v>0</v>
      </c>
      <c r="U155">
        <f t="shared" si="52"/>
        <v>0</v>
      </c>
      <c r="V155">
        <f t="shared" si="53"/>
        <v>0</v>
      </c>
      <c r="W155">
        <f t="shared" si="54"/>
        <v>0</v>
      </c>
      <c r="X155">
        <f t="shared" si="55"/>
        <v>0</v>
      </c>
      <c r="Y155">
        <f t="shared" si="56"/>
        <v>0</v>
      </c>
      <c r="Z155">
        <f t="shared" si="57"/>
        <v>0</v>
      </c>
      <c r="AA155">
        <f t="shared" si="58"/>
        <v>0</v>
      </c>
      <c r="AB155">
        <f t="shared" si="59"/>
        <v>0</v>
      </c>
      <c r="AC155">
        <f t="shared" si="60"/>
        <v>0</v>
      </c>
      <c r="AD155">
        <f t="shared" si="61"/>
        <v>0</v>
      </c>
      <c r="AE155">
        <f t="shared" si="62"/>
        <v>0</v>
      </c>
      <c r="AF155">
        <f t="shared" si="63"/>
        <v>0</v>
      </c>
      <c r="AG155">
        <f t="shared" si="64"/>
        <v>0</v>
      </c>
      <c r="AH155">
        <f t="shared" si="65"/>
        <v>0</v>
      </c>
      <c r="AI155">
        <f t="shared" si="66"/>
        <v>0</v>
      </c>
      <c r="AJ155">
        <f t="shared" si="67"/>
        <v>0</v>
      </c>
      <c r="AK155">
        <f t="shared" si="68"/>
        <v>0</v>
      </c>
    </row>
    <row r="156" spans="1:38" ht="26.1" customHeight="1" x14ac:dyDescent="0.3">
      <c r="A156" s="6" t="s">
        <v>125</v>
      </c>
      <c r="B156" s="6" t="s">
        <v>126</v>
      </c>
      <c r="C156" s="8" t="s">
        <v>48</v>
      </c>
      <c r="D156" s="9">
        <v>45</v>
      </c>
      <c r="E156" s="9"/>
      <c r="F156" s="9"/>
      <c r="G156" s="9"/>
      <c r="H156" s="9"/>
      <c r="I156" s="9"/>
      <c r="J156" s="9"/>
      <c r="K156" s="9"/>
      <c r="L156" s="9"/>
      <c r="M156" s="15"/>
      <c r="O156" t="str">
        <f>""</f>
        <v/>
      </c>
      <c r="P156" s="1" t="s">
        <v>37</v>
      </c>
      <c r="Q156">
        <v>1</v>
      </c>
      <c r="R156">
        <f t="shared" si="49"/>
        <v>0</v>
      </c>
      <c r="S156">
        <f t="shared" si="50"/>
        <v>0</v>
      </c>
      <c r="T156">
        <f t="shared" si="51"/>
        <v>0</v>
      </c>
      <c r="U156">
        <f t="shared" si="52"/>
        <v>0</v>
      </c>
      <c r="V156">
        <f t="shared" si="53"/>
        <v>0</v>
      </c>
      <c r="W156">
        <f t="shared" si="54"/>
        <v>0</v>
      </c>
      <c r="X156">
        <f t="shared" si="55"/>
        <v>0</v>
      </c>
      <c r="Y156">
        <f t="shared" si="56"/>
        <v>0</v>
      </c>
      <c r="Z156">
        <f t="shared" si="57"/>
        <v>0</v>
      </c>
      <c r="AA156">
        <f t="shared" si="58"/>
        <v>0</v>
      </c>
      <c r="AB156">
        <f t="shared" si="59"/>
        <v>0</v>
      </c>
      <c r="AC156">
        <f t="shared" si="60"/>
        <v>0</v>
      </c>
      <c r="AD156">
        <f t="shared" si="61"/>
        <v>0</v>
      </c>
      <c r="AE156">
        <f t="shared" si="62"/>
        <v>0</v>
      </c>
      <c r="AF156">
        <f t="shared" si="63"/>
        <v>0</v>
      </c>
      <c r="AG156">
        <f t="shared" si="64"/>
        <v>0</v>
      </c>
      <c r="AH156">
        <f t="shared" si="65"/>
        <v>0</v>
      </c>
      <c r="AI156">
        <f t="shared" si="66"/>
        <v>0</v>
      </c>
      <c r="AJ156">
        <f t="shared" si="67"/>
        <v>0</v>
      </c>
      <c r="AK156">
        <f t="shared" si="68"/>
        <v>0</v>
      </c>
    </row>
    <row r="157" spans="1:38" ht="26.1" customHeight="1" x14ac:dyDescent="0.3">
      <c r="A157" s="6" t="s">
        <v>127</v>
      </c>
      <c r="B157" s="6" t="s">
        <v>128</v>
      </c>
      <c r="C157" s="8" t="s">
        <v>48</v>
      </c>
      <c r="D157" s="9">
        <v>43</v>
      </c>
      <c r="E157" s="9"/>
      <c r="F157" s="9"/>
      <c r="G157" s="9"/>
      <c r="H157" s="9"/>
      <c r="I157" s="9"/>
      <c r="J157" s="9"/>
      <c r="K157" s="9"/>
      <c r="L157" s="9"/>
      <c r="M157" s="15"/>
      <c r="O157" t="str">
        <f>""</f>
        <v/>
      </c>
      <c r="P157" s="1" t="s">
        <v>37</v>
      </c>
      <c r="Q157">
        <v>1</v>
      </c>
      <c r="R157">
        <f t="shared" si="49"/>
        <v>0</v>
      </c>
      <c r="S157">
        <f t="shared" si="50"/>
        <v>0</v>
      </c>
      <c r="T157">
        <f t="shared" si="51"/>
        <v>0</v>
      </c>
      <c r="U157">
        <f t="shared" si="52"/>
        <v>0</v>
      </c>
      <c r="V157">
        <f t="shared" si="53"/>
        <v>0</v>
      </c>
      <c r="W157">
        <f t="shared" si="54"/>
        <v>0</v>
      </c>
      <c r="X157">
        <f t="shared" si="55"/>
        <v>0</v>
      </c>
      <c r="Y157">
        <f t="shared" si="56"/>
        <v>0</v>
      </c>
      <c r="Z157">
        <f t="shared" si="57"/>
        <v>0</v>
      </c>
      <c r="AA157">
        <f t="shared" si="58"/>
        <v>0</v>
      </c>
      <c r="AB157">
        <f t="shared" si="59"/>
        <v>0</v>
      </c>
      <c r="AC157">
        <f t="shared" si="60"/>
        <v>0</v>
      </c>
      <c r="AD157">
        <f t="shared" si="61"/>
        <v>0</v>
      </c>
      <c r="AE157">
        <f t="shared" si="62"/>
        <v>0</v>
      </c>
      <c r="AF157">
        <f t="shared" si="63"/>
        <v>0</v>
      </c>
      <c r="AG157">
        <f t="shared" si="64"/>
        <v>0</v>
      </c>
      <c r="AH157">
        <f t="shared" si="65"/>
        <v>0</v>
      </c>
      <c r="AI157">
        <f t="shared" si="66"/>
        <v>0</v>
      </c>
      <c r="AJ157">
        <f t="shared" si="67"/>
        <v>0</v>
      </c>
      <c r="AK157">
        <f t="shared" si="68"/>
        <v>0</v>
      </c>
    </row>
    <row r="158" spans="1:38" ht="26.1" customHeight="1" x14ac:dyDescent="0.3">
      <c r="A158" s="6" t="s">
        <v>129</v>
      </c>
      <c r="B158" s="6" t="s">
        <v>130</v>
      </c>
      <c r="C158" s="8" t="s">
        <v>48</v>
      </c>
      <c r="D158" s="9">
        <v>28</v>
      </c>
      <c r="E158" s="9"/>
      <c r="F158" s="9"/>
      <c r="G158" s="9"/>
      <c r="H158" s="9"/>
      <c r="I158" s="9"/>
      <c r="J158" s="9"/>
      <c r="K158" s="9"/>
      <c r="L158" s="9"/>
      <c r="M158" s="15"/>
      <c r="O158" t="str">
        <f>""</f>
        <v/>
      </c>
      <c r="P158" s="1" t="s">
        <v>37</v>
      </c>
      <c r="Q158">
        <v>1</v>
      </c>
      <c r="R158">
        <f t="shared" si="49"/>
        <v>0</v>
      </c>
      <c r="S158">
        <f t="shared" si="50"/>
        <v>0</v>
      </c>
      <c r="T158">
        <f t="shared" si="51"/>
        <v>0</v>
      </c>
      <c r="U158">
        <f t="shared" si="52"/>
        <v>0</v>
      </c>
      <c r="V158">
        <f t="shared" si="53"/>
        <v>0</v>
      </c>
      <c r="W158">
        <f t="shared" si="54"/>
        <v>0</v>
      </c>
      <c r="X158">
        <f t="shared" si="55"/>
        <v>0</v>
      </c>
      <c r="Y158">
        <f t="shared" si="56"/>
        <v>0</v>
      </c>
      <c r="Z158">
        <f t="shared" si="57"/>
        <v>0</v>
      </c>
      <c r="AA158">
        <f t="shared" si="58"/>
        <v>0</v>
      </c>
      <c r="AB158">
        <f t="shared" si="59"/>
        <v>0</v>
      </c>
      <c r="AC158">
        <f t="shared" si="60"/>
        <v>0</v>
      </c>
      <c r="AD158">
        <f t="shared" si="61"/>
        <v>0</v>
      </c>
      <c r="AE158">
        <f t="shared" si="62"/>
        <v>0</v>
      </c>
      <c r="AF158">
        <f t="shared" si="63"/>
        <v>0</v>
      </c>
      <c r="AG158">
        <f t="shared" si="64"/>
        <v>0</v>
      </c>
      <c r="AH158">
        <f t="shared" si="65"/>
        <v>0</v>
      </c>
      <c r="AI158">
        <f t="shared" si="66"/>
        <v>0</v>
      </c>
      <c r="AJ158">
        <f t="shared" si="67"/>
        <v>0</v>
      </c>
      <c r="AK158">
        <f t="shared" si="68"/>
        <v>0</v>
      </c>
    </row>
    <row r="159" spans="1:38" ht="26.1" customHeight="1" x14ac:dyDescent="0.3">
      <c r="A159" s="6" t="s">
        <v>129</v>
      </c>
      <c r="B159" s="6" t="s">
        <v>131</v>
      </c>
      <c r="C159" s="8" t="s">
        <v>48</v>
      </c>
      <c r="D159" s="9">
        <v>23</v>
      </c>
      <c r="E159" s="9"/>
      <c r="F159" s="9"/>
      <c r="G159" s="9"/>
      <c r="H159" s="9"/>
      <c r="I159" s="9"/>
      <c r="J159" s="9"/>
      <c r="K159" s="9"/>
      <c r="L159" s="9"/>
      <c r="M159" s="15"/>
      <c r="O159" t="str">
        <f>""</f>
        <v/>
      </c>
      <c r="P159" s="1" t="s">
        <v>37</v>
      </c>
      <c r="Q159">
        <v>1</v>
      </c>
      <c r="R159">
        <f t="shared" si="49"/>
        <v>0</v>
      </c>
      <c r="S159">
        <f t="shared" si="50"/>
        <v>0</v>
      </c>
      <c r="T159">
        <f t="shared" si="51"/>
        <v>0</v>
      </c>
      <c r="U159">
        <f t="shared" si="52"/>
        <v>0</v>
      </c>
      <c r="V159">
        <f t="shared" si="53"/>
        <v>0</v>
      </c>
      <c r="W159">
        <f t="shared" si="54"/>
        <v>0</v>
      </c>
      <c r="X159">
        <f t="shared" si="55"/>
        <v>0</v>
      </c>
      <c r="Y159">
        <f t="shared" si="56"/>
        <v>0</v>
      </c>
      <c r="Z159">
        <f t="shared" si="57"/>
        <v>0</v>
      </c>
      <c r="AA159">
        <f t="shared" si="58"/>
        <v>0</v>
      </c>
      <c r="AB159">
        <f t="shared" si="59"/>
        <v>0</v>
      </c>
      <c r="AC159">
        <f t="shared" si="60"/>
        <v>0</v>
      </c>
      <c r="AD159">
        <f t="shared" si="61"/>
        <v>0</v>
      </c>
      <c r="AE159">
        <f t="shared" si="62"/>
        <v>0</v>
      </c>
      <c r="AF159">
        <f t="shared" si="63"/>
        <v>0</v>
      </c>
      <c r="AG159">
        <f t="shared" si="64"/>
        <v>0</v>
      </c>
      <c r="AH159">
        <f t="shared" si="65"/>
        <v>0</v>
      </c>
      <c r="AI159">
        <f t="shared" si="66"/>
        <v>0</v>
      </c>
      <c r="AJ159">
        <f t="shared" si="67"/>
        <v>0</v>
      </c>
      <c r="AK159">
        <f t="shared" si="68"/>
        <v>0</v>
      </c>
    </row>
    <row r="160" spans="1:38" ht="26.1" customHeight="1" x14ac:dyDescent="0.3">
      <c r="A160" s="7"/>
      <c r="B160" s="7"/>
      <c r="C160" s="14"/>
      <c r="D160" s="9"/>
      <c r="E160" s="9"/>
      <c r="F160" s="9"/>
      <c r="G160" s="9"/>
      <c r="H160" s="9"/>
      <c r="I160" s="9"/>
      <c r="J160" s="9"/>
      <c r="K160" s="9"/>
      <c r="L160" s="9"/>
      <c r="M160" s="9"/>
    </row>
    <row r="161" spans="1:38" ht="26.1" customHeight="1" x14ac:dyDescent="0.3">
      <c r="A161" s="7"/>
      <c r="B161" s="7"/>
      <c r="C161" s="14"/>
      <c r="D161" s="9"/>
      <c r="E161" s="9"/>
      <c r="F161" s="9"/>
      <c r="G161" s="9"/>
      <c r="H161" s="9"/>
      <c r="I161" s="9"/>
      <c r="J161" s="9"/>
      <c r="K161" s="9"/>
      <c r="L161" s="9"/>
      <c r="M161" s="9"/>
    </row>
    <row r="162" spans="1:38" ht="26.1" customHeight="1" x14ac:dyDescent="0.3">
      <c r="A162" s="7"/>
      <c r="B162" s="7"/>
      <c r="C162" s="14"/>
      <c r="D162" s="9"/>
      <c r="E162" s="9"/>
      <c r="F162" s="9"/>
      <c r="G162" s="9"/>
      <c r="H162" s="9"/>
      <c r="I162" s="9"/>
      <c r="J162" s="9"/>
      <c r="K162" s="9"/>
      <c r="L162" s="9"/>
      <c r="M162" s="9"/>
    </row>
    <row r="163" spans="1:38" ht="26.1" customHeight="1" x14ac:dyDescent="0.3">
      <c r="A163" s="7"/>
      <c r="B163" s="7"/>
      <c r="C163" s="14"/>
      <c r="D163" s="9"/>
      <c r="E163" s="9"/>
      <c r="F163" s="9"/>
      <c r="G163" s="9"/>
      <c r="H163" s="9"/>
      <c r="I163" s="9"/>
      <c r="J163" s="9"/>
      <c r="K163" s="9"/>
      <c r="L163" s="9"/>
      <c r="M163" s="9"/>
    </row>
    <row r="164" spans="1:38" ht="26.1" customHeight="1" x14ac:dyDescent="0.3">
      <c r="A164" s="10" t="s">
        <v>38</v>
      </c>
      <c r="B164" s="11"/>
      <c r="C164" s="12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R164">
        <f t="shared" ref="R164:AL164" si="69">ROUNDDOWN(SUM(R150:R159), 0)</f>
        <v>0</v>
      </c>
      <c r="S164">
        <f t="shared" si="69"/>
        <v>0</v>
      </c>
      <c r="T164">
        <f t="shared" si="69"/>
        <v>0</v>
      </c>
      <c r="U164">
        <f t="shared" si="69"/>
        <v>0</v>
      </c>
      <c r="V164">
        <f t="shared" si="69"/>
        <v>0</v>
      </c>
      <c r="W164">
        <f t="shared" si="69"/>
        <v>0</v>
      </c>
      <c r="X164">
        <f t="shared" si="69"/>
        <v>0</v>
      </c>
      <c r="Y164">
        <f t="shared" si="69"/>
        <v>0</v>
      </c>
      <c r="Z164">
        <f t="shared" si="69"/>
        <v>0</v>
      </c>
      <c r="AA164">
        <f t="shared" si="69"/>
        <v>0</v>
      </c>
      <c r="AB164">
        <f t="shared" si="69"/>
        <v>0</v>
      </c>
      <c r="AC164">
        <f t="shared" si="69"/>
        <v>0</v>
      </c>
      <c r="AD164">
        <f t="shared" si="69"/>
        <v>0</v>
      </c>
      <c r="AE164">
        <f t="shared" si="69"/>
        <v>0</v>
      </c>
      <c r="AF164">
        <f t="shared" si="69"/>
        <v>0</v>
      </c>
      <c r="AG164">
        <f t="shared" si="69"/>
        <v>0</v>
      </c>
      <c r="AH164">
        <f t="shared" si="69"/>
        <v>0</v>
      </c>
      <c r="AI164">
        <f t="shared" si="69"/>
        <v>0</v>
      </c>
      <c r="AJ164">
        <f t="shared" si="69"/>
        <v>0</v>
      </c>
      <c r="AK164">
        <f t="shared" si="69"/>
        <v>0</v>
      </c>
      <c r="AL164">
        <f t="shared" si="69"/>
        <v>0</v>
      </c>
    </row>
    <row r="165" spans="1:38" ht="26.1" customHeight="1" x14ac:dyDescent="0.3">
      <c r="A165" s="52" t="s">
        <v>177</v>
      </c>
      <c r="B165" s="53"/>
      <c r="C165" s="53"/>
      <c r="D165" s="53"/>
      <c r="E165" s="53"/>
      <c r="F165" s="53"/>
      <c r="G165" s="53"/>
      <c r="H165" s="53"/>
      <c r="I165" s="53"/>
      <c r="J165" s="53"/>
      <c r="K165" s="53"/>
      <c r="L165" s="53"/>
      <c r="M165" s="53"/>
    </row>
    <row r="166" spans="1:38" ht="26.1" customHeight="1" x14ac:dyDescent="0.3">
      <c r="A166" s="6" t="s">
        <v>132</v>
      </c>
      <c r="B166" s="6" t="s">
        <v>50</v>
      </c>
      <c r="C166" s="8" t="s">
        <v>46</v>
      </c>
      <c r="D166" s="9">
        <v>22</v>
      </c>
      <c r="E166" s="9"/>
      <c r="F166" s="9"/>
      <c r="G166" s="9"/>
      <c r="H166" s="9"/>
      <c r="I166" s="9"/>
      <c r="J166" s="9"/>
      <c r="K166" s="9"/>
      <c r="L166" s="9"/>
      <c r="M166" s="15"/>
      <c r="O166" t="str">
        <f>""</f>
        <v/>
      </c>
      <c r="P166" s="1" t="s">
        <v>37</v>
      </c>
      <c r="Q166">
        <v>1</v>
      </c>
      <c r="R166">
        <f>IF(P166="기계경비", J166, 0)</f>
        <v>0</v>
      </c>
      <c r="S166">
        <f>IF(P166="운반비", J166, 0)</f>
        <v>0</v>
      </c>
      <c r="T166">
        <f>IF(P166="작업부산물", F166, 0)</f>
        <v>0</v>
      </c>
      <c r="U166">
        <f>IF(P166="관급", F166, 0)</f>
        <v>0</v>
      </c>
      <c r="V166">
        <f>IF(P166="외주비", J166, 0)</f>
        <v>0</v>
      </c>
      <c r="W166">
        <f>IF(P166="장비비", J166, 0)</f>
        <v>0</v>
      </c>
      <c r="X166">
        <f>IF(P166="폐기물처리비", J166, 0)</f>
        <v>0</v>
      </c>
      <c r="Y166">
        <f>IF(P166="가설비", J166, 0)</f>
        <v>0</v>
      </c>
      <c r="Z166">
        <f>IF(P166="잡비제외분", F166, 0)</f>
        <v>0</v>
      </c>
      <c r="AA166">
        <f>IF(P166="사급자재대", L166, 0)</f>
        <v>0</v>
      </c>
      <c r="AB166">
        <f>IF(P166="관급자재대", L166, 0)</f>
        <v>0</v>
      </c>
      <c r="AC166">
        <f>IF(P166="(비)철강설", L166, 0)</f>
        <v>0</v>
      </c>
      <c r="AD166">
        <f>IF(P166="사용자항목2", L166, 0)</f>
        <v>0</v>
      </c>
      <c r="AE166">
        <f>IF(P166="사용자항목3", L166, 0)</f>
        <v>0</v>
      </c>
      <c r="AF166">
        <f>IF(P166="사용자항목4", L166, 0)</f>
        <v>0</v>
      </c>
      <c r="AG166">
        <f>IF(P166="사용자항목5", L166, 0)</f>
        <v>0</v>
      </c>
      <c r="AH166">
        <f>IF(P166="사용자항목6", L166, 0)</f>
        <v>0</v>
      </c>
      <c r="AI166">
        <f>IF(P166="사용자항목7", L166, 0)</f>
        <v>0</v>
      </c>
      <c r="AJ166">
        <f>IF(P166="사용자항목8", L166, 0)</f>
        <v>0</v>
      </c>
      <c r="AK166">
        <f>IF(P166="사용자항목9", L166, 0)</f>
        <v>0</v>
      </c>
    </row>
    <row r="167" spans="1:38" ht="26.1" customHeight="1" x14ac:dyDescent="0.3">
      <c r="A167" s="6" t="s">
        <v>133</v>
      </c>
      <c r="B167" s="6" t="s">
        <v>51</v>
      </c>
      <c r="C167" s="8" t="s">
        <v>46</v>
      </c>
      <c r="D167" s="9">
        <v>22</v>
      </c>
      <c r="E167" s="9"/>
      <c r="F167" s="9"/>
      <c r="G167" s="9"/>
      <c r="H167" s="9"/>
      <c r="I167" s="9"/>
      <c r="J167" s="9"/>
      <c r="K167" s="9"/>
      <c r="L167" s="9"/>
      <c r="M167" s="15"/>
      <c r="O167" t="str">
        <f>""</f>
        <v/>
      </c>
      <c r="P167" s="1" t="s">
        <v>37</v>
      </c>
      <c r="Q167">
        <v>1</v>
      </c>
      <c r="R167">
        <f>IF(P167="기계경비", J167, 0)</f>
        <v>0</v>
      </c>
      <c r="S167">
        <f>IF(P167="운반비", J167, 0)</f>
        <v>0</v>
      </c>
      <c r="T167">
        <f>IF(P167="작업부산물", F167, 0)</f>
        <v>0</v>
      </c>
      <c r="U167">
        <f>IF(P167="관급", F167, 0)</f>
        <v>0</v>
      </c>
      <c r="V167">
        <f>IF(P167="외주비", J167, 0)</f>
        <v>0</v>
      </c>
      <c r="W167">
        <f>IF(P167="장비비", J167, 0)</f>
        <v>0</v>
      </c>
      <c r="X167">
        <f>IF(P167="폐기물처리비", J167, 0)</f>
        <v>0</v>
      </c>
      <c r="Y167">
        <f>IF(P167="가설비", J167, 0)</f>
        <v>0</v>
      </c>
      <c r="Z167">
        <f>IF(P167="잡비제외분", F167, 0)</f>
        <v>0</v>
      </c>
      <c r="AA167">
        <f>IF(P167="사급자재대", L167, 0)</f>
        <v>0</v>
      </c>
      <c r="AB167">
        <f>IF(P167="관급자재대", L167, 0)</f>
        <v>0</v>
      </c>
      <c r="AC167">
        <f>IF(P167="(비)철강설", L167, 0)</f>
        <v>0</v>
      </c>
      <c r="AD167">
        <f>IF(P167="사용자항목2", L167, 0)</f>
        <v>0</v>
      </c>
      <c r="AE167">
        <f>IF(P167="사용자항목3", L167, 0)</f>
        <v>0</v>
      </c>
      <c r="AF167">
        <f>IF(P167="사용자항목4", L167, 0)</f>
        <v>0</v>
      </c>
      <c r="AG167">
        <f>IF(P167="사용자항목5", L167, 0)</f>
        <v>0</v>
      </c>
      <c r="AH167">
        <f>IF(P167="사용자항목6", L167, 0)</f>
        <v>0</v>
      </c>
      <c r="AI167">
        <f>IF(P167="사용자항목7", L167, 0)</f>
        <v>0</v>
      </c>
      <c r="AJ167">
        <f>IF(P167="사용자항목8", L167, 0)</f>
        <v>0</v>
      </c>
      <c r="AK167">
        <f>IF(P167="사용자항목9", L167, 0)</f>
        <v>0</v>
      </c>
    </row>
    <row r="168" spans="1:38" ht="26.1" customHeight="1" x14ac:dyDescent="0.3">
      <c r="A168" s="7"/>
      <c r="B168" s="7"/>
      <c r="C168" s="14"/>
      <c r="D168" s="9"/>
      <c r="E168" s="9"/>
      <c r="F168" s="9"/>
      <c r="G168" s="9"/>
      <c r="H168" s="9"/>
      <c r="I168" s="9"/>
      <c r="J168" s="9"/>
      <c r="K168" s="9"/>
      <c r="L168" s="9"/>
      <c r="M168" s="9"/>
    </row>
    <row r="169" spans="1:38" ht="26.1" customHeight="1" x14ac:dyDescent="0.3">
      <c r="A169" s="7"/>
      <c r="B169" s="7"/>
      <c r="C169" s="14"/>
      <c r="D169" s="9"/>
      <c r="E169" s="9"/>
      <c r="F169" s="9"/>
      <c r="G169" s="9"/>
      <c r="H169" s="9"/>
      <c r="I169" s="9"/>
      <c r="J169" s="9"/>
      <c r="K169" s="9"/>
      <c r="L169" s="9"/>
      <c r="M169" s="9"/>
    </row>
    <row r="170" spans="1:38" ht="26.1" customHeight="1" x14ac:dyDescent="0.3">
      <c r="A170" s="7"/>
      <c r="B170" s="7"/>
      <c r="C170" s="14"/>
      <c r="D170" s="9"/>
      <c r="E170" s="9"/>
      <c r="F170" s="9"/>
      <c r="G170" s="9"/>
      <c r="H170" s="9"/>
      <c r="I170" s="9"/>
      <c r="J170" s="9"/>
      <c r="K170" s="9"/>
      <c r="L170" s="9"/>
      <c r="M170" s="9"/>
    </row>
    <row r="171" spans="1:38" ht="26.1" customHeight="1" x14ac:dyDescent="0.3">
      <c r="A171" s="7"/>
      <c r="B171" s="7"/>
      <c r="C171" s="14"/>
      <c r="D171" s="9"/>
      <c r="E171" s="9"/>
      <c r="F171" s="9"/>
      <c r="G171" s="9"/>
      <c r="H171" s="9"/>
      <c r="I171" s="9"/>
      <c r="J171" s="9"/>
      <c r="K171" s="9"/>
      <c r="L171" s="9"/>
      <c r="M171" s="9"/>
    </row>
    <row r="172" spans="1:38" ht="26.1" customHeight="1" x14ac:dyDescent="0.3">
      <c r="A172" s="7"/>
      <c r="B172" s="7"/>
      <c r="C172" s="14"/>
      <c r="D172" s="9"/>
      <c r="E172" s="9"/>
      <c r="F172" s="9"/>
      <c r="G172" s="9"/>
      <c r="H172" s="9"/>
      <c r="I172" s="9"/>
      <c r="J172" s="9"/>
      <c r="K172" s="9"/>
      <c r="L172" s="9"/>
      <c r="M172" s="9"/>
    </row>
    <row r="173" spans="1:38" ht="26.1" customHeight="1" x14ac:dyDescent="0.3">
      <c r="A173" s="7"/>
      <c r="B173" s="7"/>
      <c r="C173" s="14"/>
      <c r="D173" s="9"/>
      <c r="E173" s="9"/>
      <c r="F173" s="9"/>
      <c r="G173" s="9"/>
      <c r="H173" s="9"/>
      <c r="I173" s="9"/>
      <c r="J173" s="9"/>
      <c r="K173" s="9"/>
      <c r="L173" s="9"/>
      <c r="M173" s="9"/>
    </row>
    <row r="174" spans="1:38" ht="26.1" customHeight="1" x14ac:dyDescent="0.3">
      <c r="A174" s="7"/>
      <c r="B174" s="7"/>
      <c r="C174" s="14"/>
      <c r="D174" s="9"/>
      <c r="E174" s="9"/>
      <c r="F174" s="9"/>
      <c r="G174" s="9"/>
      <c r="H174" s="9"/>
      <c r="I174" s="9"/>
      <c r="J174" s="9"/>
      <c r="K174" s="9"/>
      <c r="L174" s="9"/>
      <c r="M174" s="9"/>
    </row>
    <row r="175" spans="1:38" ht="26.1" customHeight="1" x14ac:dyDescent="0.3">
      <c r="A175" s="7"/>
      <c r="B175" s="7"/>
      <c r="C175" s="14"/>
      <c r="D175" s="9"/>
      <c r="E175" s="9"/>
      <c r="F175" s="9"/>
      <c r="G175" s="9"/>
      <c r="H175" s="9"/>
      <c r="I175" s="9"/>
      <c r="J175" s="9"/>
      <c r="K175" s="9"/>
      <c r="L175" s="9"/>
      <c r="M175" s="9"/>
    </row>
    <row r="176" spans="1:38" ht="26.1" customHeight="1" x14ac:dyDescent="0.3">
      <c r="A176" s="7"/>
      <c r="B176" s="7"/>
      <c r="C176" s="14"/>
      <c r="D176" s="9"/>
      <c r="E176" s="9"/>
      <c r="F176" s="9"/>
      <c r="G176" s="9"/>
      <c r="H176" s="9"/>
      <c r="I176" s="9"/>
      <c r="J176" s="9"/>
      <c r="K176" s="9"/>
      <c r="L176" s="9"/>
      <c r="M176" s="9"/>
    </row>
    <row r="177" spans="1:38" ht="26.1" customHeight="1" x14ac:dyDescent="0.3">
      <c r="A177" s="7"/>
      <c r="B177" s="7"/>
      <c r="C177" s="14"/>
      <c r="D177" s="9"/>
      <c r="E177" s="9"/>
      <c r="F177" s="9"/>
      <c r="G177" s="9"/>
      <c r="H177" s="9"/>
      <c r="I177" s="9"/>
      <c r="J177" s="9"/>
      <c r="K177" s="9"/>
      <c r="L177" s="9"/>
      <c r="M177" s="9"/>
    </row>
    <row r="178" spans="1:38" ht="26.1" customHeight="1" x14ac:dyDescent="0.3">
      <c r="A178" s="7"/>
      <c r="B178" s="7"/>
      <c r="C178" s="14"/>
      <c r="D178" s="9"/>
      <c r="E178" s="9"/>
      <c r="F178" s="9"/>
      <c r="G178" s="9"/>
      <c r="H178" s="9"/>
      <c r="I178" s="9"/>
      <c r="J178" s="9"/>
      <c r="K178" s="9"/>
      <c r="L178" s="9"/>
      <c r="M178" s="9"/>
    </row>
    <row r="179" spans="1:38" ht="26.1" customHeight="1" x14ac:dyDescent="0.3">
      <c r="A179" s="7"/>
      <c r="B179" s="7"/>
      <c r="C179" s="14"/>
      <c r="D179" s="9"/>
      <c r="E179" s="9"/>
      <c r="F179" s="9"/>
      <c r="G179" s="9"/>
      <c r="H179" s="9"/>
      <c r="I179" s="9"/>
      <c r="J179" s="9"/>
      <c r="K179" s="9"/>
      <c r="L179" s="9"/>
      <c r="M179" s="9"/>
    </row>
    <row r="180" spans="1:38" ht="26.1" customHeight="1" x14ac:dyDescent="0.3">
      <c r="A180" s="10" t="s">
        <v>38</v>
      </c>
      <c r="B180" s="11"/>
      <c r="C180" s="12"/>
      <c r="D180" s="13"/>
      <c r="E180" s="13"/>
      <c r="F180" s="13">
        <f>ROUNDDOWN(SUMIF(Q166:Q167, "1", F166:F167), 0)</f>
        <v>0</v>
      </c>
      <c r="G180" s="13"/>
      <c r="H180" s="13">
        <f>ROUNDDOWN(SUMIF(Q166:Q167, "1", H166:H167), 0)</f>
        <v>0</v>
      </c>
      <c r="I180" s="13"/>
      <c r="J180" s="13">
        <f>ROUNDDOWN(SUMIF(Q166:Q167, "1", J166:J167), 0)</f>
        <v>0</v>
      </c>
      <c r="K180" s="13"/>
      <c r="L180" s="13">
        <f>F180+H180+J180</f>
        <v>0</v>
      </c>
      <c r="M180" s="13"/>
      <c r="R180">
        <f t="shared" ref="R180:AL180" si="70">ROUNDDOWN(SUM(R166:R167), 0)</f>
        <v>0</v>
      </c>
      <c r="S180">
        <f t="shared" si="70"/>
        <v>0</v>
      </c>
      <c r="T180">
        <f t="shared" si="70"/>
        <v>0</v>
      </c>
      <c r="U180">
        <f t="shared" si="70"/>
        <v>0</v>
      </c>
      <c r="V180">
        <f t="shared" si="70"/>
        <v>0</v>
      </c>
      <c r="W180">
        <f t="shared" si="70"/>
        <v>0</v>
      </c>
      <c r="X180">
        <f t="shared" si="70"/>
        <v>0</v>
      </c>
      <c r="Y180">
        <f t="shared" si="70"/>
        <v>0</v>
      </c>
      <c r="Z180">
        <f t="shared" si="70"/>
        <v>0</v>
      </c>
      <c r="AA180">
        <f t="shared" si="70"/>
        <v>0</v>
      </c>
      <c r="AB180">
        <f t="shared" si="70"/>
        <v>0</v>
      </c>
      <c r="AC180">
        <f t="shared" si="70"/>
        <v>0</v>
      </c>
      <c r="AD180">
        <f t="shared" si="70"/>
        <v>0</v>
      </c>
      <c r="AE180">
        <f t="shared" si="70"/>
        <v>0</v>
      </c>
      <c r="AF180">
        <f t="shared" si="70"/>
        <v>0</v>
      </c>
      <c r="AG180">
        <f t="shared" si="70"/>
        <v>0</v>
      </c>
      <c r="AH180">
        <f t="shared" si="70"/>
        <v>0</v>
      </c>
      <c r="AI180">
        <f t="shared" si="70"/>
        <v>0</v>
      </c>
      <c r="AJ180">
        <f t="shared" si="70"/>
        <v>0</v>
      </c>
      <c r="AK180">
        <f t="shared" si="70"/>
        <v>0</v>
      </c>
      <c r="AL180">
        <f t="shared" si="70"/>
        <v>0</v>
      </c>
    </row>
    <row r="181" spans="1:38" ht="26.1" customHeight="1" x14ac:dyDescent="0.3">
      <c r="A181" s="52" t="s">
        <v>178</v>
      </c>
      <c r="B181" s="53"/>
      <c r="C181" s="53"/>
      <c r="D181" s="53"/>
      <c r="E181" s="53"/>
      <c r="F181" s="53"/>
      <c r="G181" s="53"/>
      <c r="H181" s="53"/>
      <c r="I181" s="53"/>
      <c r="J181" s="53"/>
      <c r="K181" s="53"/>
      <c r="L181" s="53"/>
      <c r="M181" s="53"/>
    </row>
    <row r="182" spans="1:38" ht="26.1" customHeight="1" x14ac:dyDescent="0.3">
      <c r="A182" s="6" t="s">
        <v>134</v>
      </c>
      <c r="B182" s="6" t="s">
        <v>135</v>
      </c>
      <c r="C182" s="8" t="s">
        <v>17</v>
      </c>
      <c r="D182" s="9">
        <v>2.7730000000000001</v>
      </c>
      <c r="E182" s="9"/>
      <c r="F182" s="9"/>
      <c r="G182" s="9"/>
      <c r="H182" s="9"/>
      <c r="I182" s="9"/>
      <c r="J182" s="9"/>
      <c r="K182" s="9"/>
      <c r="L182" s="9"/>
      <c r="M182" s="15"/>
      <c r="O182" t="str">
        <f>""</f>
        <v/>
      </c>
      <c r="P182" t="s">
        <v>148</v>
      </c>
      <c r="Q182">
        <v>1</v>
      </c>
      <c r="R182">
        <f t="shared" ref="R182:R187" si="71">IF(P182="기계경비", J182, 0)</f>
        <v>0</v>
      </c>
      <c r="S182">
        <f t="shared" ref="S182:S187" si="72">IF(P182="운반비", J182, 0)</f>
        <v>0</v>
      </c>
      <c r="T182">
        <f t="shared" ref="T182:T187" si="73">IF(P182="작업부산물", F182, 0)</f>
        <v>0</v>
      </c>
      <c r="U182">
        <f t="shared" ref="U182:U187" si="74">IF(P182="관급", F182, 0)</f>
        <v>0</v>
      </c>
      <c r="V182">
        <f t="shared" ref="V182:V187" si="75">IF(P182="외주비", J182, 0)</f>
        <v>0</v>
      </c>
      <c r="W182">
        <f t="shared" ref="W182:W187" si="76">IF(P182="장비비", J182, 0)</f>
        <v>0</v>
      </c>
      <c r="X182">
        <f t="shared" ref="X182:X187" si="77">IF(P182="폐기물처리비", L182, 0)</f>
        <v>0</v>
      </c>
      <c r="Y182">
        <f t="shared" ref="Y182:Y187" si="78">IF(P182="가설비", J182, 0)</f>
        <v>0</v>
      </c>
      <c r="Z182">
        <f t="shared" ref="Z182:Z187" si="79">IF(P182="잡비제외분", F182, 0)</f>
        <v>0</v>
      </c>
      <c r="AA182">
        <f t="shared" ref="AA182:AA187" si="80">IF(P182="사급자재대", L182, 0)</f>
        <v>0</v>
      </c>
      <c r="AB182">
        <f t="shared" ref="AB182:AB187" si="81">IF(P182="관급자재대", L182, 0)</f>
        <v>0</v>
      </c>
      <c r="AC182">
        <f t="shared" ref="AC182:AC187" si="82">IF(P182="(비)철강설", L182, 0)</f>
        <v>0</v>
      </c>
      <c r="AD182">
        <f t="shared" ref="AD182:AD187" si="83">IF(P182="사용자항목2", L182, 0)</f>
        <v>0</v>
      </c>
      <c r="AE182">
        <f t="shared" ref="AE182:AE187" si="84">IF(P182="사용자항목3", L182, 0)</f>
        <v>0</v>
      </c>
      <c r="AF182">
        <f t="shared" ref="AF182:AF187" si="85">IF(P182="사용자항목4", L182, 0)</f>
        <v>0</v>
      </c>
      <c r="AG182">
        <f t="shared" ref="AG182:AG187" si="86">IF(P182="사용자항목5", L182, 0)</f>
        <v>0</v>
      </c>
      <c r="AH182">
        <f t="shared" ref="AH182:AH187" si="87">IF(P182="사용자항목6", L182, 0)</f>
        <v>0</v>
      </c>
      <c r="AI182">
        <f t="shared" ref="AI182:AI187" si="88">IF(P182="사용자항목7", L182, 0)</f>
        <v>0</v>
      </c>
      <c r="AJ182">
        <f t="shared" ref="AJ182:AJ187" si="89">IF(P182="사용자항목8", L182, 0)</f>
        <v>0</v>
      </c>
      <c r="AK182">
        <f t="shared" ref="AK182:AK187" si="90">IF(P182="사용자항목9", L182, 0)</f>
        <v>0</v>
      </c>
    </row>
    <row r="183" spans="1:38" ht="26.1" customHeight="1" x14ac:dyDescent="0.3">
      <c r="A183" s="6" t="s">
        <v>134</v>
      </c>
      <c r="B183" s="6" t="s">
        <v>136</v>
      </c>
      <c r="C183" s="8" t="s">
        <v>17</v>
      </c>
      <c r="D183" s="9">
        <v>0.42399999999999999</v>
      </c>
      <c r="E183" s="9"/>
      <c r="F183" s="9"/>
      <c r="G183" s="9"/>
      <c r="H183" s="9"/>
      <c r="I183" s="9"/>
      <c r="J183" s="9"/>
      <c r="K183" s="9"/>
      <c r="L183" s="9"/>
      <c r="M183" s="15"/>
      <c r="O183" t="str">
        <f>""</f>
        <v/>
      </c>
      <c r="P183" t="s">
        <v>148</v>
      </c>
      <c r="Q183">
        <v>1</v>
      </c>
      <c r="R183">
        <f t="shared" si="71"/>
        <v>0</v>
      </c>
      <c r="S183">
        <f t="shared" si="72"/>
        <v>0</v>
      </c>
      <c r="T183">
        <f t="shared" si="73"/>
        <v>0</v>
      </c>
      <c r="U183">
        <f t="shared" si="74"/>
        <v>0</v>
      </c>
      <c r="V183">
        <f t="shared" si="75"/>
        <v>0</v>
      </c>
      <c r="W183">
        <f t="shared" si="76"/>
        <v>0</v>
      </c>
      <c r="X183">
        <f t="shared" si="77"/>
        <v>0</v>
      </c>
      <c r="Y183">
        <f t="shared" si="78"/>
        <v>0</v>
      </c>
      <c r="Z183">
        <f t="shared" si="79"/>
        <v>0</v>
      </c>
      <c r="AA183">
        <f t="shared" si="80"/>
        <v>0</v>
      </c>
      <c r="AB183">
        <f t="shared" si="81"/>
        <v>0</v>
      </c>
      <c r="AC183">
        <f t="shared" si="82"/>
        <v>0</v>
      </c>
      <c r="AD183">
        <f t="shared" si="83"/>
        <v>0</v>
      </c>
      <c r="AE183">
        <f t="shared" si="84"/>
        <v>0</v>
      </c>
      <c r="AF183">
        <f t="shared" si="85"/>
        <v>0</v>
      </c>
      <c r="AG183">
        <f t="shared" si="86"/>
        <v>0</v>
      </c>
      <c r="AH183">
        <f t="shared" si="87"/>
        <v>0</v>
      </c>
      <c r="AI183">
        <f t="shared" si="88"/>
        <v>0</v>
      </c>
      <c r="AJ183">
        <f t="shared" si="89"/>
        <v>0</v>
      </c>
      <c r="AK183">
        <f t="shared" si="90"/>
        <v>0</v>
      </c>
    </row>
    <row r="184" spans="1:38" ht="26.1" customHeight="1" x14ac:dyDescent="0.3">
      <c r="A184" s="6" t="s">
        <v>134</v>
      </c>
      <c r="B184" s="6" t="s">
        <v>137</v>
      </c>
      <c r="C184" s="8" t="s">
        <v>17</v>
      </c>
      <c r="D184" s="9">
        <v>3.1019999999999999</v>
      </c>
      <c r="E184" s="9"/>
      <c r="F184" s="9"/>
      <c r="G184" s="9"/>
      <c r="H184" s="9"/>
      <c r="I184" s="9"/>
      <c r="J184" s="9"/>
      <c r="K184" s="9"/>
      <c r="L184" s="9"/>
      <c r="M184" s="15"/>
      <c r="O184" t="str">
        <f>""</f>
        <v/>
      </c>
      <c r="P184" t="s">
        <v>148</v>
      </c>
      <c r="Q184">
        <v>1</v>
      </c>
      <c r="R184">
        <f t="shared" si="71"/>
        <v>0</v>
      </c>
      <c r="S184">
        <f t="shared" si="72"/>
        <v>0</v>
      </c>
      <c r="T184">
        <f t="shared" si="73"/>
        <v>0</v>
      </c>
      <c r="U184">
        <f t="shared" si="74"/>
        <v>0</v>
      </c>
      <c r="V184">
        <f t="shared" si="75"/>
        <v>0</v>
      </c>
      <c r="W184">
        <f t="shared" si="76"/>
        <v>0</v>
      </c>
      <c r="X184">
        <f t="shared" si="77"/>
        <v>0</v>
      </c>
      <c r="Y184">
        <f t="shared" si="78"/>
        <v>0</v>
      </c>
      <c r="Z184">
        <f t="shared" si="79"/>
        <v>0</v>
      </c>
      <c r="AA184">
        <f t="shared" si="80"/>
        <v>0</v>
      </c>
      <c r="AB184">
        <f t="shared" si="81"/>
        <v>0</v>
      </c>
      <c r="AC184">
        <f t="shared" si="82"/>
        <v>0</v>
      </c>
      <c r="AD184">
        <f t="shared" si="83"/>
        <v>0</v>
      </c>
      <c r="AE184">
        <f t="shared" si="84"/>
        <v>0</v>
      </c>
      <c r="AF184">
        <f t="shared" si="85"/>
        <v>0</v>
      </c>
      <c r="AG184">
        <f t="shared" si="86"/>
        <v>0</v>
      </c>
      <c r="AH184">
        <f t="shared" si="87"/>
        <v>0</v>
      </c>
      <c r="AI184">
        <f t="shared" si="88"/>
        <v>0</v>
      </c>
      <c r="AJ184">
        <f t="shared" si="89"/>
        <v>0</v>
      </c>
      <c r="AK184">
        <f t="shared" si="90"/>
        <v>0</v>
      </c>
    </row>
    <row r="185" spans="1:38" ht="26.1" customHeight="1" x14ac:dyDescent="0.3">
      <c r="A185" s="6" t="s">
        <v>134</v>
      </c>
      <c r="B185" s="6" t="s">
        <v>28</v>
      </c>
      <c r="C185" s="8" t="s">
        <v>17</v>
      </c>
      <c r="D185" s="9">
        <v>0.40200000000000002</v>
      </c>
      <c r="E185" s="9"/>
      <c r="F185" s="9"/>
      <c r="G185" s="9"/>
      <c r="H185" s="9"/>
      <c r="I185" s="9"/>
      <c r="J185" s="9"/>
      <c r="K185" s="9"/>
      <c r="L185" s="9"/>
      <c r="M185" s="15"/>
      <c r="O185" t="str">
        <f>""</f>
        <v/>
      </c>
      <c r="P185" t="s">
        <v>148</v>
      </c>
      <c r="Q185">
        <v>1</v>
      </c>
      <c r="R185">
        <f t="shared" si="71"/>
        <v>0</v>
      </c>
      <c r="S185">
        <f t="shared" si="72"/>
        <v>0</v>
      </c>
      <c r="T185">
        <f t="shared" si="73"/>
        <v>0</v>
      </c>
      <c r="U185">
        <f t="shared" si="74"/>
        <v>0</v>
      </c>
      <c r="V185">
        <f t="shared" si="75"/>
        <v>0</v>
      </c>
      <c r="W185">
        <f t="shared" si="76"/>
        <v>0</v>
      </c>
      <c r="X185">
        <f t="shared" si="77"/>
        <v>0</v>
      </c>
      <c r="Y185">
        <f t="shared" si="78"/>
        <v>0</v>
      </c>
      <c r="Z185">
        <f t="shared" si="79"/>
        <v>0</v>
      </c>
      <c r="AA185">
        <f t="shared" si="80"/>
        <v>0</v>
      </c>
      <c r="AB185">
        <f t="shared" si="81"/>
        <v>0</v>
      </c>
      <c r="AC185">
        <f t="shared" si="82"/>
        <v>0</v>
      </c>
      <c r="AD185">
        <f t="shared" si="83"/>
        <v>0</v>
      </c>
      <c r="AE185">
        <f t="shared" si="84"/>
        <v>0</v>
      </c>
      <c r="AF185">
        <f t="shared" si="85"/>
        <v>0</v>
      </c>
      <c r="AG185">
        <f t="shared" si="86"/>
        <v>0</v>
      </c>
      <c r="AH185">
        <f t="shared" si="87"/>
        <v>0</v>
      </c>
      <c r="AI185">
        <f t="shared" si="88"/>
        <v>0</v>
      </c>
      <c r="AJ185">
        <f t="shared" si="89"/>
        <v>0</v>
      </c>
      <c r="AK185">
        <f t="shared" si="90"/>
        <v>0</v>
      </c>
    </row>
    <row r="186" spans="1:38" ht="26.1" customHeight="1" x14ac:dyDescent="0.3">
      <c r="A186" s="6" t="s">
        <v>138</v>
      </c>
      <c r="B186" s="6" t="s">
        <v>24</v>
      </c>
      <c r="C186" s="8" t="s">
        <v>18</v>
      </c>
      <c r="D186" s="9">
        <v>3.5990000000000002</v>
      </c>
      <c r="E186" s="9"/>
      <c r="F186" s="9"/>
      <c r="G186" s="9"/>
      <c r="H186" s="9"/>
      <c r="I186" s="9"/>
      <c r="J186" s="9"/>
      <c r="K186" s="9"/>
      <c r="L186" s="9"/>
      <c r="M186" s="15"/>
      <c r="O186" t="str">
        <f>""</f>
        <v/>
      </c>
      <c r="P186" t="s">
        <v>148</v>
      </c>
      <c r="Q186">
        <v>1</v>
      </c>
      <c r="R186">
        <f t="shared" si="71"/>
        <v>0</v>
      </c>
      <c r="S186">
        <f t="shared" si="72"/>
        <v>0</v>
      </c>
      <c r="T186">
        <f t="shared" si="73"/>
        <v>0</v>
      </c>
      <c r="U186">
        <f t="shared" si="74"/>
        <v>0</v>
      </c>
      <c r="V186">
        <f t="shared" si="75"/>
        <v>0</v>
      </c>
      <c r="W186">
        <f t="shared" si="76"/>
        <v>0</v>
      </c>
      <c r="X186">
        <f t="shared" si="77"/>
        <v>0</v>
      </c>
      <c r="Y186">
        <f t="shared" si="78"/>
        <v>0</v>
      </c>
      <c r="Z186">
        <f t="shared" si="79"/>
        <v>0</v>
      </c>
      <c r="AA186">
        <f t="shared" si="80"/>
        <v>0</v>
      </c>
      <c r="AB186">
        <f t="shared" si="81"/>
        <v>0</v>
      </c>
      <c r="AC186">
        <f t="shared" si="82"/>
        <v>0</v>
      </c>
      <c r="AD186">
        <f t="shared" si="83"/>
        <v>0</v>
      </c>
      <c r="AE186">
        <f t="shared" si="84"/>
        <v>0</v>
      </c>
      <c r="AF186">
        <f t="shared" si="85"/>
        <v>0</v>
      </c>
      <c r="AG186">
        <f t="shared" si="86"/>
        <v>0</v>
      </c>
      <c r="AH186">
        <f t="shared" si="87"/>
        <v>0</v>
      </c>
      <c r="AI186">
        <f t="shared" si="88"/>
        <v>0</v>
      </c>
      <c r="AJ186">
        <f t="shared" si="89"/>
        <v>0</v>
      </c>
      <c r="AK186">
        <f t="shared" si="90"/>
        <v>0</v>
      </c>
    </row>
    <row r="187" spans="1:38" ht="26.1" customHeight="1" x14ac:dyDescent="0.3">
      <c r="A187" s="6" t="s">
        <v>138</v>
      </c>
      <c r="B187" s="6" t="s">
        <v>24</v>
      </c>
      <c r="C187" s="8" t="s">
        <v>23</v>
      </c>
      <c r="D187" s="9">
        <v>30</v>
      </c>
      <c r="E187" s="9"/>
      <c r="F187" s="9"/>
      <c r="G187" s="9"/>
      <c r="H187" s="9"/>
      <c r="I187" s="9"/>
      <c r="J187" s="9"/>
      <c r="K187" s="9"/>
      <c r="L187" s="9"/>
      <c r="M187" s="15"/>
      <c r="O187" t="str">
        <f>""</f>
        <v/>
      </c>
      <c r="P187" t="s">
        <v>148</v>
      </c>
      <c r="Q187">
        <v>1</v>
      </c>
      <c r="R187">
        <f t="shared" si="71"/>
        <v>0</v>
      </c>
      <c r="S187">
        <f t="shared" si="72"/>
        <v>0</v>
      </c>
      <c r="T187">
        <f t="shared" si="73"/>
        <v>0</v>
      </c>
      <c r="U187">
        <f t="shared" si="74"/>
        <v>0</v>
      </c>
      <c r="V187">
        <f t="shared" si="75"/>
        <v>0</v>
      </c>
      <c r="W187">
        <f t="shared" si="76"/>
        <v>0</v>
      </c>
      <c r="X187">
        <f t="shared" si="77"/>
        <v>0</v>
      </c>
      <c r="Y187">
        <f t="shared" si="78"/>
        <v>0</v>
      </c>
      <c r="Z187">
        <f t="shared" si="79"/>
        <v>0</v>
      </c>
      <c r="AA187">
        <f t="shared" si="80"/>
        <v>0</v>
      </c>
      <c r="AB187">
        <f t="shared" si="81"/>
        <v>0</v>
      </c>
      <c r="AC187">
        <f t="shared" si="82"/>
        <v>0</v>
      </c>
      <c r="AD187">
        <f t="shared" si="83"/>
        <v>0</v>
      </c>
      <c r="AE187">
        <f t="shared" si="84"/>
        <v>0</v>
      </c>
      <c r="AF187">
        <f t="shared" si="85"/>
        <v>0</v>
      </c>
      <c r="AG187">
        <f t="shared" si="86"/>
        <v>0</v>
      </c>
      <c r="AH187">
        <f t="shared" si="87"/>
        <v>0</v>
      </c>
      <c r="AI187">
        <f t="shared" si="88"/>
        <v>0</v>
      </c>
      <c r="AJ187">
        <f t="shared" si="89"/>
        <v>0</v>
      </c>
      <c r="AK187">
        <f t="shared" si="90"/>
        <v>0</v>
      </c>
    </row>
    <row r="188" spans="1:38" ht="26.1" customHeight="1" x14ac:dyDescent="0.3">
      <c r="A188" s="7"/>
      <c r="B188" s="7"/>
      <c r="C188" s="14"/>
      <c r="D188" s="9"/>
      <c r="E188" s="9"/>
      <c r="F188" s="9"/>
      <c r="G188" s="9"/>
      <c r="H188" s="9"/>
      <c r="I188" s="9"/>
      <c r="J188" s="9"/>
      <c r="K188" s="9"/>
      <c r="L188" s="9"/>
      <c r="M188" s="9"/>
    </row>
    <row r="189" spans="1:38" ht="26.1" customHeight="1" x14ac:dyDescent="0.3">
      <c r="A189" s="7"/>
      <c r="B189" s="7"/>
      <c r="C189" s="14"/>
      <c r="D189" s="9"/>
      <c r="E189" s="9"/>
      <c r="F189" s="9"/>
      <c r="G189" s="9"/>
      <c r="H189" s="9"/>
      <c r="I189" s="9"/>
      <c r="J189" s="9"/>
      <c r="K189" s="9"/>
      <c r="L189" s="9"/>
      <c r="M189" s="9"/>
    </row>
    <row r="190" spans="1:38" ht="26.1" customHeight="1" x14ac:dyDescent="0.3">
      <c r="A190" s="7"/>
      <c r="B190" s="7"/>
      <c r="C190" s="14"/>
      <c r="D190" s="9"/>
      <c r="E190" s="9"/>
      <c r="F190" s="9"/>
      <c r="G190" s="9"/>
      <c r="H190" s="9"/>
      <c r="I190" s="9"/>
      <c r="J190" s="9"/>
      <c r="K190" s="9"/>
      <c r="L190" s="9"/>
      <c r="M190" s="9"/>
    </row>
    <row r="191" spans="1:38" ht="26.1" customHeight="1" x14ac:dyDescent="0.3">
      <c r="A191" s="7"/>
      <c r="B191" s="7"/>
      <c r="C191" s="14"/>
      <c r="D191" s="9"/>
      <c r="E191" s="9"/>
      <c r="F191" s="9"/>
      <c r="G191" s="9"/>
      <c r="H191" s="9"/>
      <c r="I191" s="9"/>
      <c r="J191" s="9"/>
      <c r="K191" s="9"/>
      <c r="L191" s="9"/>
      <c r="M191" s="9"/>
    </row>
    <row r="192" spans="1:38" ht="26.1" customHeight="1" x14ac:dyDescent="0.3">
      <c r="A192" s="7"/>
      <c r="B192" s="7"/>
      <c r="C192" s="14"/>
      <c r="D192" s="9"/>
      <c r="E192" s="9"/>
      <c r="F192" s="9"/>
      <c r="G192" s="9"/>
      <c r="H192" s="9"/>
      <c r="I192" s="9"/>
      <c r="J192" s="9"/>
      <c r="K192" s="9"/>
      <c r="L192" s="9"/>
      <c r="M192" s="9"/>
    </row>
    <row r="193" spans="1:38" ht="26.1" customHeight="1" x14ac:dyDescent="0.3">
      <c r="A193" s="7"/>
      <c r="B193" s="7"/>
      <c r="C193" s="14"/>
      <c r="D193" s="9"/>
      <c r="E193" s="9"/>
      <c r="F193" s="9"/>
      <c r="G193" s="9"/>
      <c r="H193" s="9"/>
      <c r="I193" s="9"/>
      <c r="J193" s="9"/>
      <c r="K193" s="9"/>
      <c r="L193" s="9"/>
      <c r="M193" s="9"/>
    </row>
    <row r="194" spans="1:38" ht="26.1" customHeight="1" x14ac:dyDescent="0.3">
      <c r="A194" s="7"/>
      <c r="B194" s="7"/>
      <c r="C194" s="14"/>
      <c r="D194" s="9"/>
      <c r="E194" s="9"/>
      <c r="F194" s="9"/>
      <c r="G194" s="9"/>
      <c r="H194" s="9"/>
      <c r="I194" s="9"/>
      <c r="J194" s="9"/>
      <c r="K194" s="9"/>
      <c r="L194" s="9"/>
      <c r="M194" s="9"/>
    </row>
    <row r="195" spans="1:38" ht="26.1" customHeight="1" x14ac:dyDescent="0.3">
      <c r="A195" s="7"/>
      <c r="B195" s="7"/>
      <c r="C195" s="14"/>
      <c r="D195" s="9"/>
      <c r="E195" s="9"/>
      <c r="F195" s="9"/>
      <c r="G195" s="9"/>
      <c r="H195" s="9"/>
      <c r="I195" s="9"/>
      <c r="J195" s="9"/>
      <c r="K195" s="9"/>
      <c r="L195" s="9"/>
      <c r="M195" s="9"/>
    </row>
    <row r="196" spans="1:38" ht="26.1" customHeight="1" x14ac:dyDescent="0.3">
      <c r="A196" s="10" t="s">
        <v>38</v>
      </c>
      <c r="B196" s="11"/>
      <c r="C196" s="12"/>
      <c r="D196" s="13"/>
      <c r="E196" s="13"/>
      <c r="F196" s="13">
        <f>ROUNDDOWN(SUMIF(Q182:Q187, "1", F182:F187), 0)</f>
        <v>0</v>
      </c>
      <c r="G196" s="13"/>
      <c r="H196" s="13">
        <f>ROUNDDOWN(SUMIF(Q182:Q187, "1", H182:H187), 0)</f>
        <v>0</v>
      </c>
      <c r="I196" s="13"/>
      <c r="J196" s="13">
        <f>ROUNDDOWN(SUMIF(Q182:Q187, "1", J182:J187), 0)</f>
        <v>0</v>
      </c>
      <c r="K196" s="13"/>
      <c r="L196" s="13">
        <f>F196+H196+J196</f>
        <v>0</v>
      </c>
      <c r="M196" s="13"/>
      <c r="R196">
        <f t="shared" ref="R196:AL196" si="91">ROUNDDOWN(SUM(R182:R187), 0)</f>
        <v>0</v>
      </c>
      <c r="S196">
        <f t="shared" si="91"/>
        <v>0</v>
      </c>
      <c r="T196">
        <f t="shared" si="91"/>
        <v>0</v>
      </c>
      <c r="U196">
        <f t="shared" si="91"/>
        <v>0</v>
      </c>
      <c r="V196">
        <f t="shared" si="91"/>
        <v>0</v>
      </c>
      <c r="W196">
        <f t="shared" si="91"/>
        <v>0</v>
      </c>
      <c r="X196">
        <f t="shared" si="91"/>
        <v>0</v>
      </c>
      <c r="Y196">
        <f t="shared" si="91"/>
        <v>0</v>
      </c>
      <c r="Z196">
        <f t="shared" si="91"/>
        <v>0</v>
      </c>
      <c r="AA196">
        <f t="shared" si="91"/>
        <v>0</v>
      </c>
      <c r="AB196">
        <f t="shared" si="91"/>
        <v>0</v>
      </c>
      <c r="AC196">
        <f t="shared" si="91"/>
        <v>0</v>
      </c>
      <c r="AD196">
        <f t="shared" si="91"/>
        <v>0</v>
      </c>
      <c r="AE196">
        <f t="shared" si="91"/>
        <v>0</v>
      </c>
      <c r="AF196">
        <f t="shared" si="91"/>
        <v>0</v>
      </c>
      <c r="AG196">
        <f t="shared" si="91"/>
        <v>0</v>
      </c>
      <c r="AH196">
        <f t="shared" si="91"/>
        <v>0</v>
      </c>
      <c r="AI196">
        <f t="shared" si="91"/>
        <v>0</v>
      </c>
      <c r="AJ196">
        <f t="shared" si="91"/>
        <v>0</v>
      </c>
      <c r="AK196">
        <f t="shared" si="91"/>
        <v>0</v>
      </c>
      <c r="AL196">
        <f t="shared" si="91"/>
        <v>0</v>
      </c>
    </row>
    <row r="197" spans="1:38" ht="26.1" customHeight="1" x14ac:dyDescent="0.3">
      <c r="A197" s="52" t="s">
        <v>179</v>
      </c>
      <c r="B197" s="53"/>
      <c r="C197" s="53"/>
      <c r="D197" s="53"/>
      <c r="E197" s="53"/>
      <c r="F197" s="53"/>
      <c r="G197" s="53"/>
      <c r="H197" s="53"/>
      <c r="I197" s="53"/>
      <c r="J197" s="53"/>
      <c r="K197" s="53"/>
      <c r="L197" s="53"/>
      <c r="M197" s="53"/>
    </row>
    <row r="198" spans="1:38" ht="26.1" customHeight="1" x14ac:dyDescent="0.3">
      <c r="A198" s="6" t="s">
        <v>1</v>
      </c>
      <c r="B198" s="6" t="s">
        <v>5</v>
      </c>
      <c r="C198" s="8" t="s">
        <v>3</v>
      </c>
      <c r="D198" s="9">
        <v>93</v>
      </c>
      <c r="E198" s="9"/>
      <c r="F198" s="9"/>
      <c r="G198" s="9"/>
      <c r="H198" s="9"/>
      <c r="I198" s="9"/>
      <c r="J198" s="9"/>
      <c r="K198" s="9"/>
      <c r="L198" s="9"/>
      <c r="M198" s="15"/>
      <c r="O198" t="str">
        <f>"01"</f>
        <v>01</v>
      </c>
      <c r="P198" t="s">
        <v>153</v>
      </c>
      <c r="Q198">
        <v>1</v>
      </c>
      <c r="R198">
        <f>IF(P198="기계경비", J198, 0)</f>
        <v>0</v>
      </c>
      <c r="S198">
        <f>IF(P198="운반비", J198, 0)</f>
        <v>0</v>
      </c>
      <c r="T198">
        <f>IF(P198="작업부산물", F198, 0)</f>
        <v>0</v>
      </c>
      <c r="U198">
        <f>IF(P198="관급", F198, 0)</f>
        <v>0</v>
      </c>
      <c r="V198">
        <f>IF(P198="외주비", J198, 0)</f>
        <v>0</v>
      </c>
      <c r="W198">
        <f>IF(P198="장비비", J198, 0)</f>
        <v>0</v>
      </c>
      <c r="X198">
        <f>IF(P198="폐기물처리비", J198, 0)</f>
        <v>0</v>
      </c>
      <c r="Y198">
        <f>IF(P198="가설비", J198, 0)</f>
        <v>0</v>
      </c>
      <c r="Z198">
        <f>IF(P198="잡비제외분", F198, 0)</f>
        <v>0</v>
      </c>
      <c r="AA198">
        <f>IF(P198="사급자재대", L198, 0)</f>
        <v>0</v>
      </c>
      <c r="AB198">
        <f>IF(P198="관급자재대", L198, 0)</f>
        <v>0</v>
      </c>
      <c r="AC198">
        <f>IF(P198="(비)철강설", L198, 0)</f>
        <v>0</v>
      </c>
      <c r="AD198">
        <f>IF(P198="사용자항목2", L198, 0)</f>
        <v>0</v>
      </c>
      <c r="AE198">
        <f>IF(P198="사용자항목3", L198, 0)</f>
        <v>0</v>
      </c>
      <c r="AF198">
        <f>IF(P198="사용자항목4", L198, 0)</f>
        <v>0</v>
      </c>
      <c r="AG198">
        <f>IF(P198="사용자항목5", L198, 0)</f>
        <v>0</v>
      </c>
      <c r="AH198">
        <f>IF(P198="사용자항목6", L198, 0)</f>
        <v>0</v>
      </c>
      <c r="AI198">
        <f>IF(P198="사용자항목7", L198, 0)</f>
        <v>0</v>
      </c>
      <c r="AJ198">
        <f>IF(P198="사용자항목8", L198, 0)</f>
        <v>0</v>
      </c>
      <c r="AK198">
        <f>IF(P198="사용자항목9", L198, 0)</f>
        <v>0</v>
      </c>
    </row>
    <row r="199" spans="1:38" ht="26.1" customHeight="1" x14ac:dyDescent="0.3">
      <c r="A199" s="6" t="s">
        <v>1</v>
      </c>
      <c r="B199" s="6" t="s">
        <v>2</v>
      </c>
      <c r="C199" s="8" t="s">
        <v>3</v>
      </c>
      <c r="D199" s="9">
        <v>386</v>
      </c>
      <c r="E199" s="9"/>
      <c r="F199" s="9"/>
      <c r="G199" s="9"/>
      <c r="H199" s="9"/>
      <c r="I199" s="9"/>
      <c r="J199" s="9"/>
      <c r="K199" s="9"/>
      <c r="L199" s="9"/>
      <c r="M199" s="15"/>
      <c r="O199" t="str">
        <f>"01"</f>
        <v>01</v>
      </c>
      <c r="P199" t="s">
        <v>153</v>
      </c>
      <c r="Q199">
        <v>1</v>
      </c>
      <c r="R199">
        <f>IF(P199="기계경비", J199, 0)</f>
        <v>0</v>
      </c>
      <c r="S199">
        <f>IF(P199="운반비", J199, 0)</f>
        <v>0</v>
      </c>
      <c r="T199">
        <f>IF(P199="작업부산물", F199, 0)</f>
        <v>0</v>
      </c>
      <c r="U199">
        <f>IF(P199="관급", F199, 0)</f>
        <v>0</v>
      </c>
      <c r="V199">
        <f>IF(P199="외주비", J199, 0)</f>
        <v>0</v>
      </c>
      <c r="W199">
        <f>IF(P199="장비비", J199, 0)</f>
        <v>0</v>
      </c>
      <c r="X199">
        <f>IF(P199="폐기물처리비", J199, 0)</f>
        <v>0</v>
      </c>
      <c r="Y199">
        <f>IF(P199="가설비", J199, 0)</f>
        <v>0</v>
      </c>
      <c r="Z199">
        <f>IF(P199="잡비제외분", F199, 0)</f>
        <v>0</v>
      </c>
      <c r="AA199">
        <f>IF(P199="사급자재대", L199, 0)</f>
        <v>0</v>
      </c>
      <c r="AB199">
        <f>IF(P199="관급자재대", L199, 0)</f>
        <v>0</v>
      </c>
      <c r="AC199">
        <f>IF(P199="(비)철강설", L199, 0)</f>
        <v>0</v>
      </c>
      <c r="AD199">
        <f>IF(P199="사용자항목2", L199, 0)</f>
        <v>0</v>
      </c>
      <c r="AE199">
        <f>IF(P199="사용자항목3", L199, 0)</f>
        <v>0</v>
      </c>
      <c r="AF199">
        <f>IF(P199="사용자항목4", L199, 0)</f>
        <v>0</v>
      </c>
      <c r="AG199">
        <f>IF(P199="사용자항목5", L199, 0)</f>
        <v>0</v>
      </c>
      <c r="AH199">
        <f>IF(P199="사용자항목6", L199, 0)</f>
        <v>0</v>
      </c>
      <c r="AI199">
        <f>IF(P199="사용자항목7", L199, 0)</f>
        <v>0</v>
      </c>
      <c r="AJ199">
        <f>IF(P199="사용자항목8", L199, 0)</f>
        <v>0</v>
      </c>
      <c r="AK199">
        <f>IF(P199="사용자항목9", L199, 0)</f>
        <v>0</v>
      </c>
    </row>
    <row r="200" spans="1:38" ht="26.1" customHeight="1" x14ac:dyDescent="0.3">
      <c r="A200" s="6" t="s">
        <v>1</v>
      </c>
      <c r="B200" s="6" t="s">
        <v>4</v>
      </c>
      <c r="C200" s="8" t="s">
        <v>3</v>
      </c>
      <c r="D200" s="9">
        <v>33</v>
      </c>
      <c r="E200" s="9"/>
      <c r="F200" s="9"/>
      <c r="G200" s="9"/>
      <c r="H200" s="9"/>
      <c r="I200" s="9"/>
      <c r="J200" s="9"/>
      <c r="K200" s="9"/>
      <c r="L200" s="9"/>
      <c r="M200" s="15"/>
      <c r="O200" t="str">
        <f>"01"</f>
        <v>01</v>
      </c>
      <c r="P200" t="s">
        <v>153</v>
      </c>
      <c r="Q200">
        <v>1</v>
      </c>
      <c r="R200">
        <f>IF(P200="기계경비", J200, 0)</f>
        <v>0</v>
      </c>
      <c r="S200">
        <f>IF(P200="운반비", J200, 0)</f>
        <v>0</v>
      </c>
      <c r="T200">
        <f>IF(P200="작업부산물", F200, 0)</f>
        <v>0</v>
      </c>
      <c r="U200">
        <f>IF(P200="관급", F200, 0)</f>
        <v>0</v>
      </c>
      <c r="V200">
        <f>IF(P200="외주비", J200, 0)</f>
        <v>0</v>
      </c>
      <c r="W200">
        <f>IF(P200="장비비", J200, 0)</f>
        <v>0</v>
      </c>
      <c r="X200">
        <f>IF(P200="폐기물처리비", J200, 0)</f>
        <v>0</v>
      </c>
      <c r="Y200">
        <f>IF(P200="가설비", J200, 0)</f>
        <v>0</v>
      </c>
      <c r="Z200">
        <f>IF(P200="잡비제외분", F200, 0)</f>
        <v>0</v>
      </c>
      <c r="AA200">
        <f>IF(P200="사급자재대", L200, 0)</f>
        <v>0</v>
      </c>
      <c r="AB200">
        <f>IF(P200="관급자재대", L200, 0)</f>
        <v>0</v>
      </c>
      <c r="AC200">
        <f>IF(P200="(비)철강설", L200, 0)</f>
        <v>0</v>
      </c>
      <c r="AD200">
        <f>IF(P200="사용자항목2", L200, 0)</f>
        <v>0</v>
      </c>
      <c r="AE200">
        <f>IF(P200="사용자항목3", L200, 0)</f>
        <v>0</v>
      </c>
      <c r="AF200">
        <f>IF(P200="사용자항목4", L200, 0)</f>
        <v>0</v>
      </c>
      <c r="AG200">
        <f>IF(P200="사용자항목5", L200, 0)</f>
        <v>0</v>
      </c>
      <c r="AH200">
        <f>IF(P200="사용자항목6", L200, 0)</f>
        <v>0</v>
      </c>
      <c r="AI200">
        <f>IF(P200="사용자항목7", L200, 0)</f>
        <v>0</v>
      </c>
      <c r="AJ200">
        <f>IF(P200="사용자항목8", L200, 0)</f>
        <v>0</v>
      </c>
      <c r="AK200">
        <f>IF(P200="사용자항목9", L200, 0)</f>
        <v>0</v>
      </c>
    </row>
    <row r="201" spans="1:38" ht="26.1" customHeight="1" x14ac:dyDescent="0.3">
      <c r="A201" s="7"/>
      <c r="B201" s="7"/>
      <c r="C201" s="14"/>
      <c r="D201" s="9"/>
      <c r="E201" s="9"/>
      <c r="F201" s="9"/>
      <c r="G201" s="9"/>
      <c r="H201" s="9"/>
      <c r="I201" s="9"/>
      <c r="J201" s="9"/>
      <c r="K201" s="9"/>
      <c r="L201" s="9"/>
      <c r="M201" s="9"/>
    </row>
    <row r="202" spans="1:38" ht="26.1" customHeight="1" x14ac:dyDescent="0.3">
      <c r="A202" s="7"/>
      <c r="B202" s="7"/>
      <c r="C202" s="14"/>
      <c r="D202" s="9"/>
      <c r="E202" s="9"/>
      <c r="F202" s="9"/>
      <c r="G202" s="9"/>
      <c r="H202" s="9"/>
      <c r="I202" s="9"/>
      <c r="J202" s="9"/>
      <c r="K202" s="9"/>
      <c r="L202" s="9"/>
      <c r="M202" s="9"/>
    </row>
    <row r="203" spans="1:38" ht="26.1" customHeight="1" x14ac:dyDescent="0.3">
      <c r="A203" s="7"/>
      <c r="B203" s="7"/>
      <c r="C203" s="14"/>
      <c r="D203" s="9"/>
      <c r="E203" s="9"/>
      <c r="F203" s="9"/>
      <c r="G203" s="9"/>
      <c r="H203" s="9"/>
      <c r="I203" s="9"/>
      <c r="J203" s="9"/>
      <c r="K203" s="9"/>
      <c r="L203" s="9"/>
      <c r="M203" s="9"/>
    </row>
    <row r="204" spans="1:38" ht="26.1" customHeight="1" x14ac:dyDescent="0.3">
      <c r="A204" s="7"/>
      <c r="B204" s="7"/>
      <c r="C204" s="14"/>
      <c r="D204" s="9"/>
      <c r="E204" s="9"/>
      <c r="F204" s="9"/>
      <c r="G204" s="9"/>
      <c r="H204" s="9"/>
      <c r="I204" s="9"/>
      <c r="J204" s="9"/>
      <c r="K204" s="9"/>
      <c r="L204" s="9"/>
      <c r="M204" s="9"/>
    </row>
    <row r="205" spans="1:38" ht="26.1" customHeight="1" x14ac:dyDescent="0.3">
      <c r="A205" s="7"/>
      <c r="B205" s="7"/>
      <c r="C205" s="14"/>
      <c r="D205" s="9"/>
      <c r="E205" s="9"/>
      <c r="F205" s="9"/>
      <c r="G205" s="9"/>
      <c r="H205" s="9"/>
      <c r="I205" s="9"/>
      <c r="J205" s="9"/>
      <c r="K205" s="9"/>
      <c r="L205" s="9"/>
      <c r="M205" s="9"/>
    </row>
    <row r="206" spans="1:38" ht="26.1" customHeight="1" x14ac:dyDescent="0.3">
      <c r="A206" s="7"/>
      <c r="B206" s="7"/>
      <c r="C206" s="14"/>
      <c r="D206" s="9"/>
      <c r="E206" s="9"/>
      <c r="F206" s="9"/>
      <c r="G206" s="9"/>
      <c r="H206" s="9"/>
      <c r="I206" s="9"/>
      <c r="J206" s="9"/>
      <c r="K206" s="9"/>
      <c r="L206" s="9"/>
      <c r="M206" s="9"/>
    </row>
    <row r="207" spans="1:38" ht="26.1" customHeight="1" x14ac:dyDescent="0.3">
      <c r="A207" s="7"/>
      <c r="B207" s="7"/>
      <c r="C207" s="14"/>
      <c r="D207" s="9"/>
      <c r="E207" s="9"/>
      <c r="F207" s="9"/>
      <c r="G207" s="9"/>
      <c r="H207" s="9"/>
      <c r="I207" s="9"/>
      <c r="J207" s="9"/>
      <c r="K207" s="9"/>
      <c r="L207" s="9"/>
      <c r="M207" s="9"/>
    </row>
    <row r="208" spans="1:38" ht="26.1" customHeight="1" x14ac:dyDescent="0.3">
      <c r="A208" s="7"/>
      <c r="B208" s="7"/>
      <c r="C208" s="14"/>
      <c r="D208" s="9"/>
      <c r="E208" s="9"/>
      <c r="F208" s="9"/>
      <c r="G208" s="9"/>
      <c r="H208" s="9"/>
      <c r="I208" s="9"/>
      <c r="J208" s="9"/>
      <c r="K208" s="9"/>
      <c r="L208" s="9"/>
      <c r="M208" s="9"/>
    </row>
    <row r="209" spans="1:38" ht="26.1" customHeight="1" x14ac:dyDescent="0.3">
      <c r="A209" s="7"/>
      <c r="B209" s="7"/>
      <c r="C209" s="14"/>
      <c r="D209" s="9"/>
      <c r="E209" s="9"/>
      <c r="F209" s="9"/>
      <c r="G209" s="9"/>
      <c r="H209" s="9"/>
      <c r="I209" s="9"/>
      <c r="J209" s="9"/>
      <c r="K209" s="9"/>
      <c r="L209" s="9"/>
      <c r="M209" s="9"/>
    </row>
    <row r="210" spans="1:38" ht="26.1" customHeight="1" x14ac:dyDescent="0.3">
      <c r="A210" s="7"/>
      <c r="B210" s="7"/>
      <c r="C210" s="14"/>
      <c r="D210" s="9"/>
      <c r="E210" s="9"/>
      <c r="F210" s="9"/>
      <c r="G210" s="9"/>
      <c r="H210" s="9"/>
      <c r="I210" s="9"/>
      <c r="J210" s="9"/>
      <c r="K210" s="9"/>
      <c r="L210" s="9"/>
      <c r="M210" s="9"/>
    </row>
    <row r="211" spans="1:38" ht="26.1" customHeight="1" x14ac:dyDescent="0.3">
      <c r="A211" s="7"/>
      <c r="B211" s="7"/>
      <c r="C211" s="14"/>
      <c r="D211" s="9"/>
      <c r="E211" s="9"/>
      <c r="F211" s="9"/>
      <c r="G211" s="9"/>
      <c r="H211" s="9"/>
      <c r="I211" s="9"/>
      <c r="J211" s="9"/>
      <c r="K211" s="9"/>
      <c r="L211" s="9"/>
      <c r="M211" s="9"/>
    </row>
    <row r="212" spans="1:38" ht="26.1" customHeight="1" x14ac:dyDescent="0.3">
      <c r="A212" s="10" t="s">
        <v>38</v>
      </c>
      <c r="B212" s="11"/>
      <c r="C212" s="12"/>
      <c r="D212" s="13"/>
      <c r="E212" s="13"/>
      <c r="F212" s="13">
        <f>ROUNDDOWN(SUMIF(Q198:Q200, "1", F198:F200), 0)</f>
        <v>0</v>
      </c>
      <c r="G212" s="13"/>
      <c r="H212" s="13">
        <f>ROUNDDOWN(SUMIF(Q198:Q200, "1", H198:H200), 0)</f>
        <v>0</v>
      </c>
      <c r="I212" s="13"/>
      <c r="J212" s="13">
        <f>ROUNDDOWN(SUMIF(Q198:Q200, "1", J198:J200), 0)</f>
        <v>0</v>
      </c>
      <c r="K212" s="13"/>
      <c r="L212" s="13">
        <f>F212+H212+J212</f>
        <v>0</v>
      </c>
      <c r="M212" s="13"/>
      <c r="R212">
        <f t="shared" ref="R212:AL212" si="92">ROUNDDOWN(SUM(R198:R200), 0)</f>
        <v>0</v>
      </c>
      <c r="S212">
        <f t="shared" si="92"/>
        <v>0</v>
      </c>
      <c r="T212">
        <f t="shared" si="92"/>
        <v>0</v>
      </c>
      <c r="U212">
        <f t="shared" si="92"/>
        <v>0</v>
      </c>
      <c r="V212">
        <f t="shared" si="92"/>
        <v>0</v>
      </c>
      <c r="W212">
        <f t="shared" si="92"/>
        <v>0</v>
      </c>
      <c r="X212">
        <f t="shared" si="92"/>
        <v>0</v>
      </c>
      <c r="Y212">
        <f t="shared" si="92"/>
        <v>0</v>
      </c>
      <c r="Z212">
        <f t="shared" si="92"/>
        <v>0</v>
      </c>
      <c r="AA212">
        <f t="shared" si="92"/>
        <v>0</v>
      </c>
      <c r="AB212">
        <f t="shared" si="92"/>
        <v>0</v>
      </c>
      <c r="AC212">
        <f t="shared" si="92"/>
        <v>0</v>
      </c>
      <c r="AD212">
        <f t="shared" si="92"/>
        <v>0</v>
      </c>
      <c r="AE212">
        <f t="shared" si="92"/>
        <v>0</v>
      </c>
      <c r="AF212">
        <f t="shared" si="92"/>
        <v>0</v>
      </c>
      <c r="AG212">
        <f t="shared" si="92"/>
        <v>0</v>
      </c>
      <c r="AH212">
        <f t="shared" si="92"/>
        <v>0</v>
      </c>
      <c r="AI212">
        <f t="shared" si="92"/>
        <v>0</v>
      </c>
      <c r="AJ212">
        <f t="shared" si="92"/>
        <v>0</v>
      </c>
      <c r="AK212">
        <f t="shared" si="92"/>
        <v>0</v>
      </c>
      <c r="AL212">
        <f t="shared" si="92"/>
        <v>0</v>
      </c>
    </row>
    <row r="213" spans="1:38" ht="26.1" customHeight="1" x14ac:dyDescent="0.3">
      <c r="A213" s="52" t="s">
        <v>180</v>
      </c>
      <c r="B213" s="53"/>
      <c r="C213" s="53"/>
      <c r="D213" s="53"/>
      <c r="E213" s="53"/>
      <c r="F213" s="53"/>
      <c r="G213" s="53"/>
      <c r="H213" s="53"/>
      <c r="I213" s="53"/>
      <c r="J213" s="53"/>
      <c r="K213" s="53"/>
      <c r="L213" s="53"/>
      <c r="M213" s="53"/>
    </row>
    <row r="214" spans="1:38" ht="26.1" customHeight="1" x14ac:dyDescent="0.3">
      <c r="A214" s="6" t="s">
        <v>11</v>
      </c>
      <c r="B214" s="6" t="s">
        <v>11</v>
      </c>
      <c r="C214" s="8" t="s">
        <v>10</v>
      </c>
      <c r="D214" s="9">
        <v>1.3560000000000001</v>
      </c>
      <c r="E214" s="9"/>
      <c r="F214" s="9"/>
      <c r="G214" s="9"/>
      <c r="H214" s="9"/>
      <c r="I214" s="9"/>
      <c r="J214" s="9"/>
      <c r="K214" s="9"/>
      <c r="L214" s="9"/>
      <c r="M214" s="15"/>
      <c r="O214" t="str">
        <f>"01"</f>
        <v>01</v>
      </c>
      <c r="P214" s="1" t="s">
        <v>37</v>
      </c>
      <c r="Q214">
        <v>1</v>
      </c>
      <c r="R214">
        <f>IF(P214="기계경비", J214, 0)</f>
        <v>0</v>
      </c>
      <c r="S214">
        <f>IF(P214="운반비", J214, 0)</f>
        <v>0</v>
      </c>
      <c r="T214">
        <f>IF(P214="작업부산물", F214, 0)</f>
        <v>0</v>
      </c>
      <c r="U214">
        <f>IF(P214="관급", F214, 0)</f>
        <v>0</v>
      </c>
      <c r="V214">
        <f>IF(P214="외주비", J214, 0)</f>
        <v>0</v>
      </c>
      <c r="W214">
        <f>IF(P214="장비비", J214, 0)</f>
        <v>0</v>
      </c>
      <c r="X214">
        <f>IF(P214="폐기물처리비", J214, 0)</f>
        <v>0</v>
      </c>
      <c r="Y214">
        <f>IF(P214="가설비", J214, 0)</f>
        <v>0</v>
      </c>
      <c r="Z214">
        <f>IF(P214="잡비제외분", F214, 0)</f>
        <v>0</v>
      </c>
      <c r="AA214">
        <f>IF(P214="사급자재대", L214, 0)</f>
        <v>0</v>
      </c>
      <c r="AB214">
        <f>IF(P214="관급자재대", L214, 0)</f>
        <v>0</v>
      </c>
      <c r="AC214">
        <f>IF(P214="(비)철강설", L214, 0)</f>
        <v>0</v>
      </c>
      <c r="AD214">
        <f>IF(P214="사용자항목2", L214, 0)</f>
        <v>0</v>
      </c>
      <c r="AE214">
        <f>IF(P214="사용자항목3", L214, 0)</f>
        <v>0</v>
      </c>
      <c r="AF214">
        <f>IF(P214="사용자항목4", L214, 0)</f>
        <v>0</v>
      </c>
      <c r="AG214">
        <f>IF(P214="사용자항목5", L214, 0)</f>
        <v>0</v>
      </c>
      <c r="AH214">
        <f>IF(P214="사용자항목6", L214, 0)</f>
        <v>0</v>
      </c>
      <c r="AI214">
        <f>IF(P214="사용자항목7", L214, 0)</f>
        <v>0</v>
      </c>
      <c r="AJ214">
        <f>IF(P214="사용자항목8", L214, 0)</f>
        <v>0</v>
      </c>
      <c r="AK214">
        <f>IF(P214="사용자항목9", L214, 0)</f>
        <v>0</v>
      </c>
    </row>
    <row r="215" spans="1:38" ht="26.1" customHeight="1" x14ac:dyDescent="0.3">
      <c r="A215" s="6" t="s">
        <v>15</v>
      </c>
      <c r="B215" s="6" t="s">
        <v>15</v>
      </c>
      <c r="C215" s="8" t="s">
        <v>16</v>
      </c>
      <c r="D215" s="9">
        <v>15</v>
      </c>
      <c r="E215" s="9"/>
      <c r="F215" s="9"/>
      <c r="G215" s="9"/>
      <c r="H215" s="9"/>
      <c r="I215" s="9"/>
      <c r="J215" s="9"/>
      <c r="K215" s="9"/>
      <c r="L215" s="9"/>
      <c r="M215" s="15"/>
      <c r="O215" t="str">
        <f>"01"</f>
        <v>01</v>
      </c>
      <c r="P215" s="1" t="s">
        <v>37</v>
      </c>
      <c r="Q215">
        <v>1</v>
      </c>
      <c r="R215">
        <f>IF(P215="기계경비", J215, 0)</f>
        <v>0</v>
      </c>
      <c r="S215">
        <f>IF(P215="운반비", J215, 0)</f>
        <v>0</v>
      </c>
      <c r="T215">
        <f>IF(P215="작업부산물", F215, 0)</f>
        <v>0</v>
      </c>
      <c r="U215">
        <f>IF(P215="관급", F215, 0)</f>
        <v>0</v>
      </c>
      <c r="V215">
        <f>IF(P215="외주비", J215, 0)</f>
        <v>0</v>
      </c>
      <c r="W215">
        <f>IF(P215="장비비", J215, 0)</f>
        <v>0</v>
      </c>
      <c r="X215">
        <f>IF(P215="폐기물처리비", J215, 0)</f>
        <v>0</v>
      </c>
      <c r="Y215">
        <f>IF(P215="가설비", J215, 0)</f>
        <v>0</v>
      </c>
      <c r="Z215">
        <f>IF(P215="잡비제외분", F215, 0)</f>
        <v>0</v>
      </c>
      <c r="AA215">
        <f>IF(P215="사급자재대", L215, 0)</f>
        <v>0</v>
      </c>
      <c r="AB215">
        <f>IF(P215="관급자재대", L215, 0)</f>
        <v>0</v>
      </c>
      <c r="AC215">
        <f>IF(P215="(비)철강설", L215, 0)</f>
        <v>0</v>
      </c>
      <c r="AD215">
        <f>IF(P215="사용자항목2", L215, 0)</f>
        <v>0</v>
      </c>
      <c r="AE215">
        <f>IF(P215="사용자항목3", L215, 0)</f>
        <v>0</v>
      </c>
      <c r="AF215">
        <f>IF(P215="사용자항목4", L215, 0)</f>
        <v>0</v>
      </c>
      <c r="AG215">
        <f>IF(P215="사용자항목5", L215, 0)</f>
        <v>0</v>
      </c>
      <c r="AH215">
        <f>IF(P215="사용자항목6", L215, 0)</f>
        <v>0</v>
      </c>
      <c r="AI215">
        <f>IF(P215="사용자항목7", L215, 0)</f>
        <v>0</v>
      </c>
      <c r="AJ215">
        <f>IF(P215="사용자항목8", L215, 0)</f>
        <v>0</v>
      </c>
      <c r="AK215">
        <f>IF(P215="사용자항목9", L215, 0)</f>
        <v>0</v>
      </c>
    </row>
    <row r="216" spans="1:38" ht="26.1" customHeight="1" x14ac:dyDescent="0.3">
      <c r="A216" s="7"/>
      <c r="B216" s="7"/>
      <c r="C216" s="14"/>
      <c r="D216" s="9"/>
      <c r="E216" s="9"/>
      <c r="F216" s="9"/>
      <c r="G216" s="9"/>
      <c r="H216" s="9"/>
      <c r="I216" s="9"/>
      <c r="J216" s="9"/>
      <c r="K216" s="9"/>
      <c r="L216" s="9"/>
      <c r="M216" s="9"/>
    </row>
    <row r="217" spans="1:38" ht="26.1" customHeight="1" x14ac:dyDescent="0.3">
      <c r="A217" s="7"/>
      <c r="B217" s="7"/>
      <c r="C217" s="14"/>
      <c r="D217" s="9"/>
      <c r="E217" s="9"/>
      <c r="F217" s="9"/>
      <c r="G217" s="9"/>
      <c r="H217" s="9"/>
      <c r="I217" s="9"/>
      <c r="J217" s="9"/>
      <c r="K217" s="9"/>
      <c r="L217" s="9"/>
      <c r="M217" s="9"/>
    </row>
    <row r="218" spans="1:38" ht="26.1" customHeight="1" x14ac:dyDescent="0.3">
      <c r="A218" s="7"/>
      <c r="B218" s="7"/>
      <c r="C218" s="14"/>
      <c r="D218" s="9"/>
      <c r="E218" s="9"/>
      <c r="F218" s="9"/>
      <c r="G218" s="9"/>
      <c r="H218" s="9"/>
      <c r="I218" s="9"/>
      <c r="J218" s="9"/>
      <c r="K218" s="9"/>
      <c r="L218" s="9"/>
      <c r="M218" s="9"/>
    </row>
    <row r="219" spans="1:38" ht="26.1" customHeight="1" x14ac:dyDescent="0.3">
      <c r="A219" s="7"/>
      <c r="B219" s="7"/>
      <c r="C219" s="14"/>
      <c r="D219" s="9"/>
      <c r="E219" s="9"/>
      <c r="F219" s="9"/>
      <c r="G219" s="9"/>
      <c r="H219" s="9"/>
      <c r="I219" s="9"/>
      <c r="J219" s="9"/>
      <c r="K219" s="9"/>
      <c r="L219" s="9"/>
      <c r="M219" s="9"/>
    </row>
    <row r="220" spans="1:38" ht="26.1" customHeight="1" x14ac:dyDescent="0.3">
      <c r="A220" s="7"/>
      <c r="B220" s="7"/>
      <c r="C220" s="14"/>
      <c r="D220" s="9"/>
      <c r="E220" s="9"/>
      <c r="F220" s="9"/>
      <c r="G220" s="9"/>
      <c r="H220" s="9"/>
      <c r="I220" s="9"/>
      <c r="J220" s="9"/>
      <c r="K220" s="9"/>
      <c r="L220" s="9"/>
      <c r="M220" s="9"/>
    </row>
    <row r="221" spans="1:38" ht="26.1" customHeight="1" x14ac:dyDescent="0.3">
      <c r="A221" s="7"/>
      <c r="B221" s="7"/>
      <c r="C221" s="14"/>
      <c r="D221" s="9"/>
      <c r="E221" s="9"/>
      <c r="F221" s="9"/>
      <c r="G221" s="9"/>
      <c r="H221" s="9"/>
      <c r="I221" s="9"/>
      <c r="J221" s="9"/>
      <c r="K221" s="9"/>
      <c r="L221" s="9"/>
      <c r="M221" s="9"/>
    </row>
    <row r="222" spans="1:38" ht="26.1" customHeight="1" x14ac:dyDescent="0.3">
      <c r="A222" s="7"/>
      <c r="B222" s="7"/>
      <c r="C222" s="14"/>
      <c r="D222" s="9"/>
      <c r="E222" s="9"/>
      <c r="F222" s="9"/>
      <c r="G222" s="9"/>
      <c r="H222" s="9"/>
      <c r="I222" s="9"/>
      <c r="J222" s="9"/>
      <c r="K222" s="9"/>
      <c r="L222" s="9"/>
      <c r="M222" s="9"/>
    </row>
    <row r="223" spans="1:38" ht="26.1" customHeight="1" x14ac:dyDescent="0.3">
      <c r="A223" s="7"/>
      <c r="B223" s="7"/>
      <c r="C223" s="14"/>
      <c r="D223" s="9"/>
      <c r="E223" s="9"/>
      <c r="F223" s="9"/>
      <c r="G223" s="9"/>
      <c r="H223" s="9"/>
      <c r="I223" s="9"/>
      <c r="J223" s="9"/>
      <c r="K223" s="9"/>
      <c r="L223" s="9"/>
      <c r="M223" s="9"/>
    </row>
    <row r="224" spans="1:38" ht="26.1" customHeight="1" x14ac:dyDescent="0.3">
      <c r="A224" s="7"/>
      <c r="B224" s="7"/>
      <c r="C224" s="14"/>
      <c r="D224" s="9"/>
      <c r="E224" s="9"/>
      <c r="F224" s="9"/>
      <c r="G224" s="9"/>
      <c r="H224" s="9"/>
      <c r="I224" s="9"/>
      <c r="J224" s="9"/>
      <c r="K224" s="9"/>
      <c r="L224" s="9"/>
      <c r="M224" s="9"/>
    </row>
    <row r="225" spans="1:38" ht="26.1" customHeight="1" x14ac:dyDescent="0.3">
      <c r="A225" s="7"/>
      <c r="B225" s="7"/>
      <c r="C225" s="14"/>
      <c r="D225" s="9"/>
      <c r="E225" s="9"/>
      <c r="F225" s="9"/>
      <c r="G225" s="9"/>
      <c r="H225" s="9"/>
      <c r="I225" s="9"/>
      <c r="J225" s="9"/>
      <c r="K225" s="9"/>
      <c r="L225" s="9"/>
      <c r="M225" s="9"/>
    </row>
    <row r="226" spans="1:38" ht="26.1" customHeight="1" x14ac:dyDescent="0.3">
      <c r="A226" s="7"/>
      <c r="B226" s="7"/>
      <c r="C226" s="14"/>
      <c r="D226" s="9"/>
      <c r="E226" s="9"/>
      <c r="F226" s="9"/>
      <c r="G226" s="9"/>
      <c r="H226" s="9"/>
      <c r="I226" s="9"/>
      <c r="J226" s="9"/>
      <c r="K226" s="9"/>
      <c r="L226" s="9"/>
      <c r="M226" s="9"/>
    </row>
    <row r="227" spans="1:38" ht="26.1" customHeight="1" x14ac:dyDescent="0.3">
      <c r="A227" s="7"/>
      <c r="B227" s="7"/>
      <c r="C227" s="14"/>
      <c r="D227" s="9"/>
      <c r="E227" s="9"/>
      <c r="F227" s="9"/>
      <c r="G227" s="9"/>
      <c r="H227" s="9"/>
      <c r="I227" s="9"/>
      <c r="J227" s="9"/>
      <c r="K227" s="9"/>
      <c r="L227" s="9"/>
      <c r="M227" s="9"/>
    </row>
    <row r="228" spans="1:38" ht="26.1" customHeight="1" x14ac:dyDescent="0.3">
      <c r="A228" s="10" t="s">
        <v>38</v>
      </c>
      <c r="B228" s="11"/>
      <c r="C228" s="12"/>
      <c r="D228" s="13"/>
      <c r="E228" s="13"/>
      <c r="F228" s="13">
        <f>ROUNDDOWN(SUMIF(Q214:Q215, "1", F214:F215), 0)</f>
        <v>0</v>
      </c>
      <c r="G228" s="13"/>
      <c r="H228" s="13">
        <f>ROUNDDOWN(SUMIF(Q214:Q215, "1", H214:H215), 0)</f>
        <v>0</v>
      </c>
      <c r="I228" s="13"/>
      <c r="J228" s="13">
        <f>ROUNDDOWN(SUMIF(Q214:Q215, "1", J214:J215), 0)</f>
        <v>0</v>
      </c>
      <c r="K228" s="13"/>
      <c r="L228" s="13">
        <f>F228+H228+J228</f>
        <v>0</v>
      </c>
      <c r="M228" s="13"/>
      <c r="R228">
        <f t="shared" ref="R228:AL228" si="93">ROUNDDOWN(SUM(R214:R215), 0)</f>
        <v>0</v>
      </c>
      <c r="S228">
        <f t="shared" si="93"/>
        <v>0</v>
      </c>
      <c r="T228">
        <f t="shared" si="93"/>
        <v>0</v>
      </c>
      <c r="U228">
        <f t="shared" si="93"/>
        <v>0</v>
      </c>
      <c r="V228">
        <f t="shared" si="93"/>
        <v>0</v>
      </c>
      <c r="W228">
        <f t="shared" si="93"/>
        <v>0</v>
      </c>
      <c r="X228">
        <f t="shared" si="93"/>
        <v>0</v>
      </c>
      <c r="Y228">
        <f t="shared" si="93"/>
        <v>0</v>
      </c>
      <c r="Z228">
        <f t="shared" si="93"/>
        <v>0</v>
      </c>
      <c r="AA228">
        <f t="shared" si="93"/>
        <v>0</v>
      </c>
      <c r="AB228">
        <f t="shared" si="93"/>
        <v>0</v>
      </c>
      <c r="AC228">
        <f t="shared" si="93"/>
        <v>0</v>
      </c>
      <c r="AD228">
        <f t="shared" si="93"/>
        <v>0</v>
      </c>
      <c r="AE228">
        <f t="shared" si="93"/>
        <v>0</v>
      </c>
      <c r="AF228">
        <f t="shared" si="93"/>
        <v>0</v>
      </c>
      <c r="AG228">
        <f t="shared" si="93"/>
        <v>0</v>
      </c>
      <c r="AH228">
        <f t="shared" si="93"/>
        <v>0</v>
      </c>
      <c r="AI228">
        <f t="shared" si="93"/>
        <v>0</v>
      </c>
      <c r="AJ228">
        <f t="shared" si="93"/>
        <v>0</v>
      </c>
      <c r="AK228">
        <f t="shared" si="93"/>
        <v>0</v>
      </c>
      <c r="AL228">
        <f t="shared" si="93"/>
        <v>0</v>
      </c>
    </row>
  </sheetData>
  <mergeCells count="25">
    <mergeCell ref="A181:M181"/>
    <mergeCell ref="A197:M197"/>
    <mergeCell ref="A213:M213"/>
    <mergeCell ref="A85:M85"/>
    <mergeCell ref="A101:M101"/>
    <mergeCell ref="A117:M117"/>
    <mergeCell ref="A133:M133"/>
    <mergeCell ref="A149:M149"/>
    <mergeCell ref="A165:M165"/>
    <mergeCell ref="A69:M69"/>
    <mergeCell ref="A1:M1"/>
    <mergeCell ref="A2:M2"/>
    <mergeCell ref="A3:A4"/>
    <mergeCell ref="B3:B4"/>
    <mergeCell ref="C3:C4"/>
    <mergeCell ref="D3:D4"/>
    <mergeCell ref="M3:M4"/>
    <mergeCell ref="E3:F3"/>
    <mergeCell ref="G3:H3"/>
    <mergeCell ref="I3:J3"/>
    <mergeCell ref="K3:L3"/>
    <mergeCell ref="A5:M5"/>
    <mergeCell ref="A21:M21"/>
    <mergeCell ref="A37:M37"/>
    <mergeCell ref="A53:M53"/>
  </mergeCells>
  <phoneticPr fontId="1" type="noConversion"/>
  <conditionalFormatting sqref="A6:M228 A5">
    <cfRule type="containsText" dxfId="1" priority="1" stopIfTrue="1" operator="containsText" text=".">
      <formula>NOT(ISERROR(SEARCH(".",A5)))</formula>
    </cfRule>
    <cfRule type="notContainsText" dxfId="0" priority="2" stopIfTrue="1" operator="notContains" text=".">
      <formula>ISERROR(SEARCH(".",A5))</formula>
    </cfRule>
  </conditionalFormatting>
  <pageMargins left="0.72075144150288306" right="0" top="0.39959079918159834" bottom="0.1388888888888889" header="0.3" footer="0.1388888888888889"/>
  <pageSetup paperSize="9" orientation="landscape" r:id="rId1"/>
  <rowBreaks count="14" manualBreakCount="14">
    <brk id="20" max="16383" man="1"/>
    <brk id="36" max="16383" man="1"/>
    <brk id="52" max="16383" man="1"/>
    <brk id="68" max="16383" man="1"/>
    <brk id="84" max="16383" man="1"/>
    <brk id="100" max="16383" man="1"/>
    <brk id="116" max="16383" man="1"/>
    <brk id="132" max="16383" man="1"/>
    <brk id="148" max="16383" man="1"/>
    <brk id="164" max="16383" man="1"/>
    <brk id="180" max="16383" man="1"/>
    <brk id="196" max="16383" man="1"/>
    <brk id="212" max="16383" man="1"/>
    <brk id="22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4</vt:i4>
      </vt:variant>
    </vt:vector>
  </HeadingPairs>
  <TitlesOfParts>
    <vt:vector size="6" baseType="lpstr">
      <vt:lpstr>원가계산서</vt:lpstr>
      <vt:lpstr>내역서</vt:lpstr>
      <vt:lpstr>내역서!Print_Area</vt:lpstr>
      <vt:lpstr>원가계산서!Print_Area</vt:lpstr>
      <vt:lpstr>내역서!Print_Titles</vt:lpstr>
      <vt:lpstr>원가계산서!Print_Titles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EN101</dc:creator>
  <cp:lastModifiedBy>USER</cp:lastModifiedBy>
  <cp:lastPrinted>2021-11-02T04:25:58Z</cp:lastPrinted>
  <dcterms:created xsi:type="dcterms:W3CDTF">2021-10-27T05:56:33Z</dcterms:created>
  <dcterms:modified xsi:type="dcterms:W3CDTF">2021-11-02T05:23:50Z</dcterms:modified>
</cp:coreProperties>
</file>