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5490" windowWidth="11715" windowHeight="4140" tabRatio="923" activeTab="6"/>
  </bookViews>
  <sheets>
    <sheet name="1.지방세부담" sheetId="1" r:id="rId1"/>
    <sheet name="2.지방세" sheetId="2" r:id="rId2"/>
    <sheet name="3.예산결산총괄" sheetId="3" r:id="rId3"/>
    <sheet name="4.세입예산개요 " sheetId="4" r:id="rId4"/>
    <sheet name="5.세입결산" sheetId="5" r:id="rId5"/>
    <sheet name="6.세출예산개요" sheetId="6" r:id="rId6"/>
    <sheet name="7.세출결산" sheetId="7" r:id="rId7"/>
    <sheet name="8.특별회계예산개요" sheetId="8" r:id="rId8"/>
    <sheet name="9.특별회계예산결산" sheetId="9" r:id="rId9"/>
    <sheet name="10.공유재산" sheetId="10" r:id="rId10"/>
  </sheets>
  <definedNames/>
  <calcPr fullCalcOnLoad="1"/>
</workbook>
</file>

<file path=xl/comments5.xml><?xml version="1.0" encoding="utf-8"?>
<comments xmlns="http://schemas.openxmlformats.org/spreadsheetml/2006/main">
  <authors>
    <author>ljs</author>
  </authors>
  <commentList>
    <comment ref="B4" authorId="0">
      <text>
        <r>
          <rPr>
            <b/>
            <sz val="9"/>
            <rFont val="굴림"/>
            <family val="3"/>
          </rPr>
          <t xml:space="preserve">예산현액
당초예산액+전년도이월액
</t>
        </r>
      </text>
    </comment>
    <comment ref="D5" authorId="0">
      <text>
        <r>
          <rPr>
            <sz val="9"/>
            <rFont val="굴림"/>
            <family val="3"/>
          </rPr>
          <t xml:space="preserve">실제수납액
</t>
        </r>
      </text>
    </comment>
  </commentList>
</comments>
</file>

<file path=xl/sharedStrings.xml><?xml version="1.0" encoding="utf-8"?>
<sst xmlns="http://schemas.openxmlformats.org/spreadsheetml/2006/main" count="374" uniqueCount="273">
  <si>
    <t>취 득 세</t>
  </si>
  <si>
    <t>등 록 세</t>
  </si>
  <si>
    <t>자동차세</t>
  </si>
  <si>
    <t>재 산 세</t>
  </si>
  <si>
    <t>종합토지세</t>
  </si>
  <si>
    <t>도시계획세</t>
  </si>
  <si>
    <t>단위 : 천원</t>
  </si>
  <si>
    <t>2 0 0 6</t>
  </si>
  <si>
    <t>광역시세</t>
  </si>
  <si>
    <t>구·군세</t>
  </si>
  <si>
    <t>면허세</t>
  </si>
  <si>
    <t>주 민 세</t>
  </si>
  <si>
    <t>2 0 0 7</t>
  </si>
  <si>
    <t>도축세</t>
  </si>
  <si>
    <t>광    역    시    세</t>
  </si>
  <si>
    <t>과 년 도 수 입</t>
  </si>
  <si>
    <t>구 · 군  세</t>
  </si>
  <si>
    <t>사업소세</t>
  </si>
  <si>
    <t>자료 : 세무과</t>
  </si>
  <si>
    <t>2 0 0 8</t>
  </si>
  <si>
    <t>계</t>
  </si>
  <si>
    <t>단위 : 백만원</t>
  </si>
  <si>
    <t>연 별</t>
  </si>
  <si>
    <t>합 계</t>
  </si>
  <si>
    <t>지방세</t>
  </si>
  <si>
    <t xml:space="preserve">                             세  외  수  입</t>
  </si>
  <si>
    <t>재산임대
수입</t>
  </si>
  <si>
    <t>사용료
수입</t>
  </si>
  <si>
    <t>수수료
수입</t>
  </si>
  <si>
    <t>이자수입</t>
  </si>
  <si>
    <t>재산매각
수입</t>
  </si>
  <si>
    <t>순세계
잉여금</t>
  </si>
  <si>
    <t>이 월 금</t>
  </si>
  <si>
    <t>지방교부세</t>
  </si>
  <si>
    <t>조정교부금
(재정보전금)</t>
  </si>
  <si>
    <t>지방양여금</t>
  </si>
  <si>
    <t>보 조 금</t>
  </si>
  <si>
    <t>예탁금 및
예수금</t>
  </si>
  <si>
    <t>전 입 금</t>
  </si>
  <si>
    <t>부담금</t>
  </si>
  <si>
    <t>잡수입</t>
  </si>
  <si>
    <t>주) 최종예산액</t>
  </si>
  <si>
    <t>연   별</t>
  </si>
  <si>
    <t>예 산 현 액</t>
  </si>
  <si>
    <t>결   산</t>
  </si>
  <si>
    <t>예산현액대
결산비율(%)</t>
  </si>
  <si>
    <t>금  액</t>
  </si>
  <si>
    <t>구성비(%)</t>
  </si>
  <si>
    <t>금  액</t>
  </si>
  <si>
    <t>구성비(%)</t>
  </si>
  <si>
    <t>지방세수입</t>
  </si>
  <si>
    <t>세 외 수 입</t>
  </si>
  <si>
    <t>(경상적세외)</t>
  </si>
  <si>
    <t>재산임대수입</t>
  </si>
  <si>
    <t>사용료 수입</t>
  </si>
  <si>
    <t>수수료 수입</t>
  </si>
  <si>
    <t>이자수입</t>
  </si>
  <si>
    <t>(임시적세외)</t>
  </si>
  <si>
    <t>재산매각수입</t>
  </si>
  <si>
    <t>순세계잉여금</t>
  </si>
  <si>
    <t>이 월 금</t>
  </si>
  <si>
    <t>부 담 금</t>
  </si>
  <si>
    <t>잡 수 입</t>
  </si>
  <si>
    <t>지방교부세</t>
  </si>
  <si>
    <t>보 조 금</t>
  </si>
  <si>
    <t>결     산</t>
  </si>
  <si>
    <t>예산현액대결산
집행비율(%)</t>
  </si>
  <si>
    <t>자료 : 총무과</t>
  </si>
  <si>
    <t>주) 예산현액</t>
  </si>
  <si>
    <t>회  계  수</t>
  </si>
  <si>
    <t>예산현액</t>
  </si>
  <si>
    <t>세   입</t>
  </si>
  <si>
    <t>세   출</t>
  </si>
  <si>
    <t>구  분</t>
  </si>
  <si>
    <t>총평가액</t>
  </si>
  <si>
    <t>토      지</t>
  </si>
  <si>
    <t>건      물</t>
  </si>
  <si>
    <t>기 계 기 구</t>
  </si>
  <si>
    <t>입 목  ·  죽</t>
  </si>
  <si>
    <t>공  작  물</t>
  </si>
  <si>
    <t>무체재산</t>
  </si>
  <si>
    <t>유가증권</t>
  </si>
  <si>
    <t>면  적(천㎡)</t>
  </si>
  <si>
    <t>평 가 액</t>
  </si>
  <si>
    <t>면  적(㎡)</t>
  </si>
  <si>
    <t>점</t>
  </si>
  <si>
    <t>수량(천주)</t>
  </si>
  <si>
    <t>수량(건)</t>
  </si>
  <si>
    <t>수량(주)</t>
  </si>
  <si>
    <t>자료 : 지적과</t>
  </si>
  <si>
    <t>2 0 0 9</t>
  </si>
  <si>
    <t>2 0 0 9</t>
  </si>
  <si>
    <t>단위 : 백만원</t>
  </si>
  <si>
    <t>연   별</t>
  </si>
  <si>
    <t>합 계</t>
  </si>
  <si>
    <t>일반공공
행   정</t>
  </si>
  <si>
    <t>공공질서
 및 안전</t>
  </si>
  <si>
    <t>교 육</t>
  </si>
  <si>
    <t>문화 및
 관  광</t>
  </si>
  <si>
    <t>환경보호</t>
  </si>
  <si>
    <t>사회복지</t>
  </si>
  <si>
    <t>보  건</t>
  </si>
  <si>
    <t>농  림
해양수산</t>
  </si>
  <si>
    <t>산  업
중소기업</t>
  </si>
  <si>
    <t>수송 및
 교  통</t>
  </si>
  <si>
    <t>국토 및
지역개발</t>
  </si>
  <si>
    <t>과학기술</t>
  </si>
  <si>
    <t>예비비</t>
  </si>
  <si>
    <t>기 타</t>
  </si>
  <si>
    <t>…</t>
  </si>
  <si>
    <t>2 0 0 6</t>
  </si>
  <si>
    <t>2 0 0 7</t>
  </si>
  <si>
    <t>2 0 0 8</t>
  </si>
  <si>
    <t>자료 : 기획예산실</t>
  </si>
  <si>
    <t>2 0 1 0</t>
  </si>
  <si>
    <t>합   계</t>
  </si>
  <si>
    <t xml:space="preserve">                   보                            통                         세</t>
  </si>
  <si>
    <t>보</t>
  </si>
  <si>
    <t>통</t>
  </si>
  <si>
    <t>목          적          세</t>
  </si>
  <si>
    <t>광          역         시         세</t>
  </si>
  <si>
    <t>구     ·     군          세</t>
  </si>
  <si>
    <t>면 허 세</t>
  </si>
  <si>
    <t>레 저 세</t>
  </si>
  <si>
    <t>지방소비세</t>
  </si>
  <si>
    <t>지방소득세</t>
  </si>
  <si>
    <t>담배소비세</t>
  </si>
  <si>
    <t>주민세</t>
  </si>
  <si>
    <t>자동차세</t>
  </si>
  <si>
    <t>지방교육세</t>
  </si>
  <si>
    <t>사업수입</t>
  </si>
  <si>
    <t>융자금
원금수입</t>
  </si>
  <si>
    <t>지난년도
수입</t>
  </si>
  <si>
    <t xml:space="preserve">                      임  시  적  세  외  수  입</t>
  </si>
  <si>
    <t xml:space="preserve">                                경  상  적  세  외  수  입</t>
  </si>
  <si>
    <t xml:space="preserve">                                                       세      외      수      입</t>
  </si>
  <si>
    <t>2 0 1 0</t>
  </si>
  <si>
    <t>산업·중소기업일반</t>
  </si>
  <si>
    <t>주차장</t>
  </si>
  <si>
    <t>폐기물처리
시설사업</t>
  </si>
  <si>
    <t>평 가 액</t>
  </si>
  <si>
    <t>용익물권</t>
  </si>
  <si>
    <t>2 0 1 0</t>
  </si>
  <si>
    <t>2 0 1 0</t>
  </si>
  <si>
    <t>사업 수입</t>
  </si>
  <si>
    <t>징수교부금</t>
  </si>
  <si>
    <t>전 입 금</t>
  </si>
  <si>
    <t>예탁금 및 예수금</t>
  </si>
  <si>
    <t>융자금원금수입</t>
  </si>
  <si>
    <t>지난년도수입</t>
  </si>
  <si>
    <t>조정및재정교부금</t>
  </si>
  <si>
    <t>지방채 및 예치금회수</t>
  </si>
  <si>
    <t xml:space="preserve">   의료보호기금</t>
  </si>
  <si>
    <t>1. 지방세 부담</t>
  </si>
  <si>
    <t>연 도 별</t>
  </si>
  <si>
    <r>
      <t xml:space="preserve">지   방   세 </t>
    </r>
    <r>
      <rPr>
        <vertAlign val="superscript"/>
        <sz val="9"/>
        <rFont val="돋움"/>
        <family val="3"/>
      </rPr>
      <t>1)</t>
    </r>
  </si>
  <si>
    <t>인    구
(외국인제외)</t>
  </si>
  <si>
    <t>1인당 부담액
(원)</t>
  </si>
  <si>
    <r>
      <t xml:space="preserve">세    대
</t>
    </r>
    <r>
      <rPr>
        <sz val="8"/>
        <rFont val="돋움"/>
        <family val="3"/>
      </rPr>
      <t>(외국인세대제외)</t>
    </r>
  </si>
  <si>
    <t>세대당 부담액
(원)</t>
  </si>
  <si>
    <t>주 : 1) 자치구세 포함</t>
  </si>
  <si>
    <t>2. 지방세 징수</t>
  </si>
  <si>
    <t>연 별</t>
  </si>
  <si>
    <t>단위 : 천원</t>
  </si>
  <si>
    <t>연   별</t>
  </si>
  <si>
    <t>예 산 현 액</t>
  </si>
  <si>
    <t>세         입</t>
  </si>
  <si>
    <t>세         출</t>
  </si>
  <si>
    <t>잉       여</t>
  </si>
  <si>
    <t>계</t>
  </si>
  <si>
    <t>일 반</t>
  </si>
  <si>
    <t>특 별</t>
  </si>
  <si>
    <t>특 별 </t>
  </si>
  <si>
    <t>2 0 0 6</t>
  </si>
  <si>
    <t>2 0 0 7</t>
  </si>
  <si>
    <t>2 0 0 8</t>
  </si>
  <si>
    <t>2 0 0 9</t>
  </si>
  <si>
    <t>2 0 1 0</t>
  </si>
  <si>
    <t>자료 : 총무과</t>
  </si>
  <si>
    <t>3. 예산결산 총괄</t>
  </si>
  <si>
    <t>4. 일반회계 세입예산 개요</t>
  </si>
  <si>
    <t>자료 : 기획예산실</t>
  </si>
  <si>
    <t>주) 최종예산액</t>
  </si>
  <si>
    <t>단위:백만원</t>
  </si>
  <si>
    <t>의료급여기금</t>
  </si>
  <si>
    <t>주민소득지원 및 
생활안정기금</t>
  </si>
  <si>
    <t>기반시설</t>
  </si>
  <si>
    <t>치수사업</t>
  </si>
  <si>
    <t>경영사업</t>
  </si>
  <si>
    <t>사회보장</t>
  </si>
  <si>
    <t>교통사업</t>
  </si>
  <si>
    <t>2 0 0 8</t>
  </si>
  <si>
    <t>2 0 0 9</t>
  </si>
  <si>
    <t>2 0 1 0</t>
  </si>
  <si>
    <t>새마을
소득사업
운영관리</t>
  </si>
  <si>
    <t>농공지구
관리</t>
  </si>
  <si>
    <t>자료 : 기획예산실</t>
  </si>
  <si>
    <t xml:space="preserve">   주 : 최종예산액</t>
  </si>
  <si>
    <t>9. 특별회계 예산결산</t>
  </si>
  <si>
    <t>10. 공유재산</t>
  </si>
  <si>
    <t>7. 일반회계 세출결산</t>
  </si>
  <si>
    <t>5. 일반회계 세입결산</t>
  </si>
  <si>
    <t>6. 일반회계 세출예산 개요</t>
  </si>
  <si>
    <t>징수교부금
수입</t>
  </si>
  <si>
    <t xml:space="preserve"> 8. 특별회계 예산개요</t>
  </si>
  <si>
    <t>2 0 1 1</t>
  </si>
  <si>
    <t>2 0 1 1</t>
  </si>
  <si>
    <t>2 0 1 1</t>
  </si>
  <si>
    <t>지 방 채</t>
  </si>
  <si>
    <t>등록면허세</t>
  </si>
  <si>
    <t>지역자원시설세</t>
  </si>
  <si>
    <t>등록면허세</t>
  </si>
  <si>
    <t>※ 2011년 지방세 세목체계 개편
  - 취득세 + 취득관련 등록세 → 취득세
  - 면허세 + 취득무관 등록세 → 등록면허세
  - 자동차세 + 주행세 → 자동차세
  - 공동시설세 + 지역개발세 → 지역자원시설세
  - 재산세 + 도시계획세 → 재산세
  - 도축세 폐지</t>
  </si>
  <si>
    <t>일 반</t>
  </si>
  <si>
    <t xml:space="preserve">  주:금년 예산현액은 전년 이월액 포함</t>
  </si>
  <si>
    <t>일 반 회 계</t>
  </si>
  <si>
    <t>일 반 회 계</t>
  </si>
  <si>
    <t>일반공공행정</t>
  </si>
  <si>
    <t>입법및선거관리</t>
  </si>
  <si>
    <t>지방행정,재정지원</t>
  </si>
  <si>
    <t>재정,금융</t>
  </si>
  <si>
    <t>일반행정</t>
  </si>
  <si>
    <t>공공질서 및 안전</t>
  </si>
  <si>
    <t>재난방재,민방위</t>
  </si>
  <si>
    <t>교  육</t>
  </si>
  <si>
    <t>유아 및 초등학교</t>
  </si>
  <si>
    <t>평생,직업교육</t>
  </si>
  <si>
    <t>고등교육</t>
  </si>
  <si>
    <t>문화 및 관광</t>
  </si>
  <si>
    <t>문화예술</t>
  </si>
  <si>
    <t>관   광</t>
  </si>
  <si>
    <t>체   육</t>
  </si>
  <si>
    <t>문 화 재</t>
  </si>
  <si>
    <t>환 경 보 호</t>
  </si>
  <si>
    <t>상하수도,수질</t>
  </si>
  <si>
    <t>폐기물</t>
  </si>
  <si>
    <t>대 기</t>
  </si>
  <si>
    <t>자 연</t>
  </si>
  <si>
    <t>환경보호 일반</t>
  </si>
  <si>
    <t>사회복지</t>
  </si>
  <si>
    <t>기초생활보장</t>
  </si>
  <si>
    <t>취약계층지원</t>
  </si>
  <si>
    <t>보육,가족 및 여성</t>
  </si>
  <si>
    <t>노인,청소년</t>
  </si>
  <si>
    <t>노 동</t>
  </si>
  <si>
    <t>보 훈</t>
  </si>
  <si>
    <t>사회복지 일반</t>
  </si>
  <si>
    <t>보  건</t>
  </si>
  <si>
    <t>보건의료</t>
  </si>
  <si>
    <t>식품의약안전</t>
  </si>
  <si>
    <t>농림해양수산</t>
  </si>
  <si>
    <t>농업,농촌</t>
  </si>
  <si>
    <t>입업,산촌</t>
  </si>
  <si>
    <t>해양수산,어촌</t>
  </si>
  <si>
    <t>산업,중소기업</t>
  </si>
  <si>
    <t>산업금융지원</t>
  </si>
  <si>
    <t>산업기술지원</t>
  </si>
  <si>
    <t>무역 및 투자유치</t>
  </si>
  <si>
    <t>산업진흥,고도화</t>
  </si>
  <si>
    <t>에너지 및 자원개발</t>
  </si>
  <si>
    <t>수송 및 교통</t>
  </si>
  <si>
    <t>도 로</t>
  </si>
  <si>
    <t>항공,공항</t>
  </si>
  <si>
    <t>대중교통,물류등 기타</t>
  </si>
  <si>
    <t>국토 및 지역개발</t>
  </si>
  <si>
    <t>수자원</t>
  </si>
  <si>
    <t>지역 및 도시</t>
  </si>
  <si>
    <t>산업단지</t>
  </si>
  <si>
    <t>예비비</t>
  </si>
  <si>
    <t>기  타</t>
  </si>
  <si>
    <t>기   타</t>
  </si>
  <si>
    <t>연  별</t>
  </si>
  <si>
    <t>연  별</t>
  </si>
</sst>
</file>

<file path=xl/styles.xml><?xml version="1.0" encoding="utf-8"?>
<styleSheet xmlns="http://schemas.openxmlformats.org/spreadsheetml/2006/main">
  <numFmts count="5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#,##0_ "/>
    <numFmt numFmtId="181" formatCode="0.00_ "/>
    <numFmt numFmtId="182" formatCode="000\-000"/>
    <numFmt numFmtId="183" formatCode="0_);[Red]\(0\)"/>
    <numFmt numFmtId="184" formatCode="0.0_ "/>
    <numFmt numFmtId="185" formatCode="#,##0_);[Red]\(#,##0\)"/>
    <numFmt numFmtId="186" formatCode="0_ "/>
    <numFmt numFmtId="187" formatCode="[$-412]yyyy&quot;년&quot;\ m&quot;월&quot;\ d&quot;일&quot;\ dddd"/>
    <numFmt numFmtId="188" formatCode="[$-412]AM/PM\ h:mm:ss"/>
    <numFmt numFmtId="189" formatCode="#,##0.0"/>
    <numFmt numFmtId="190" formatCode="0.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0000000"/>
    <numFmt numFmtId="197" formatCode="#,##0.0_ "/>
    <numFmt numFmtId="198" formatCode="#,##0;\-#,##0;&quot;-&quot;"/>
    <numFmt numFmtId="199" formatCode="\(0\)"/>
    <numFmt numFmtId="200" formatCode="\(#,##0\)"/>
    <numFmt numFmtId="201" formatCode="#,##0;\-#,##0;&quot; &quot;"/>
    <numFmt numFmtId="202" formatCode="#,##0;\-#,##0;&quot;-&quot;;"/>
    <numFmt numFmtId="203" formatCode="0_);\(0\)"/>
    <numFmt numFmtId="204" formatCode="#,##0;\-#,##0;&quot;-&quot;\ "/>
    <numFmt numFmtId="205" formatCode="#,##0;\-#,##0;&quot;-&quot;;\ "/>
    <numFmt numFmtId="206" formatCode="#,##0.0;[Red]#,##0.0"/>
    <numFmt numFmtId="207" formatCode="#,##0;\-#,##0;&quot; &quot;\ "/>
    <numFmt numFmtId="208" formatCode="#,##0.0;\-#,##0.0;&quot;-&quot;;\ "/>
    <numFmt numFmtId="209" formatCode="#,##0;[Red]#,##0"/>
    <numFmt numFmtId="210" formatCode="#,##0.000;[Red]#,##0.000"/>
    <numFmt numFmtId="211" formatCode="#,##0.00;\-#,##0.00;&quot;-&quot;;\ "/>
    <numFmt numFmtId="212" formatCode="&quot;₩&quot;#,##0"/>
    <numFmt numFmtId="213" formatCode="######\-#######"/>
    <numFmt numFmtId="214" formatCode="[$€-2]\ #,##0.00_);[Red]\([$€-2]\ #,##0.00\)"/>
    <numFmt numFmtId="215" formatCode="0.0_);[Red]\(0.0\)"/>
    <numFmt numFmtId="216" formatCode="0.0000000_ "/>
    <numFmt numFmtId="217" formatCode="0.000000_ "/>
    <numFmt numFmtId="218" formatCode="0.00000_ "/>
    <numFmt numFmtId="219" formatCode="0.0000_ "/>
    <numFmt numFmtId="220" formatCode="0.000_ "/>
    <numFmt numFmtId="221" formatCode="\-"/>
  </numFmts>
  <fonts count="54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9"/>
      <name val="굴림체"/>
      <family val="3"/>
    </font>
    <font>
      <sz val="9"/>
      <name val="굴림체"/>
      <family val="3"/>
    </font>
    <font>
      <sz val="9"/>
      <name val="굴림"/>
      <family val="3"/>
    </font>
    <font>
      <sz val="9"/>
      <name val="돋움"/>
      <family val="3"/>
    </font>
    <font>
      <b/>
      <sz val="9"/>
      <name val="굴림"/>
      <family val="3"/>
    </font>
    <font>
      <b/>
      <sz val="9"/>
      <name val="돋움"/>
      <family val="3"/>
    </font>
    <font>
      <b/>
      <sz val="16"/>
      <name val="돋움"/>
      <family val="3"/>
    </font>
    <font>
      <b/>
      <sz val="10"/>
      <name val="돋움"/>
      <family val="3"/>
    </font>
    <font>
      <b/>
      <sz val="9"/>
      <color indexed="16"/>
      <name val="돋움"/>
      <family val="3"/>
    </font>
    <font>
      <vertAlign val="superscript"/>
      <sz val="9"/>
      <name val="돋움"/>
      <family val="3"/>
    </font>
    <font>
      <b/>
      <sz val="10"/>
      <color indexed="16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b/>
      <sz val="11"/>
      <name val="돋움"/>
      <family val="3"/>
    </font>
    <font>
      <b/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11" applyNumberFormat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80" fontId="7" fillId="0" borderId="17" xfId="0" applyNumberFormat="1" applyFont="1" applyFill="1" applyBorder="1" applyAlignment="1">
      <alignment horizontal="right" vertical="center"/>
    </xf>
    <xf numFmtId="180" fontId="7" fillId="0" borderId="18" xfId="0" applyNumberFormat="1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180" fontId="7" fillId="0" borderId="19" xfId="0" applyNumberFormat="1" applyFont="1" applyFill="1" applyBorder="1" applyAlignment="1">
      <alignment horizontal="center" vertical="center" wrapText="1"/>
    </xf>
    <xf numFmtId="180" fontId="7" fillId="0" borderId="17" xfId="0" applyNumberFormat="1" applyFont="1" applyFill="1" applyBorder="1" applyAlignment="1">
      <alignment horizontal="center" vertical="center"/>
    </xf>
    <xf numFmtId="180" fontId="7" fillId="0" borderId="18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41" fontId="7" fillId="0" borderId="17" xfId="50" applyFont="1" applyFill="1" applyBorder="1" applyAlignment="1">
      <alignment horizontal="center" vertical="center"/>
    </xf>
    <xf numFmtId="41" fontId="7" fillId="0" borderId="18" xfId="5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33" borderId="2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2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41" fontId="7" fillId="0" borderId="16" xfId="50" applyFont="1" applyFill="1" applyBorder="1" applyAlignment="1">
      <alignment horizontal="center" vertical="center"/>
    </xf>
    <xf numFmtId="41" fontId="7" fillId="0" borderId="17" xfId="50" applyFont="1" applyBorder="1" applyAlignment="1">
      <alignment horizontal="center" vertical="center"/>
    </xf>
    <xf numFmtId="41" fontId="7" fillId="0" borderId="0" xfId="50" applyFont="1" applyAlignment="1">
      <alignment horizontal="center" vertical="center"/>
    </xf>
    <xf numFmtId="41" fontId="7" fillId="0" borderId="0" xfId="50" applyFont="1" applyFill="1" applyAlignment="1">
      <alignment horizontal="center" vertical="center"/>
    </xf>
    <xf numFmtId="41" fontId="9" fillId="0" borderId="0" xfId="50" applyFont="1" applyFill="1" applyAlignment="1">
      <alignment horizontal="center" vertical="center"/>
    </xf>
    <xf numFmtId="0" fontId="7" fillId="0" borderId="17" xfId="66" applyFont="1" applyFill="1" applyBorder="1" applyAlignment="1">
      <alignment horizontal="center" vertical="center"/>
      <protection/>
    </xf>
    <xf numFmtId="180" fontId="7" fillId="0" borderId="17" xfId="66" applyNumberFormat="1" applyFont="1" applyFill="1" applyBorder="1" applyAlignment="1">
      <alignment horizontal="right" vertical="center"/>
      <protection/>
    </xf>
    <xf numFmtId="0" fontId="7" fillId="0" borderId="0" xfId="66" applyFont="1" applyFill="1">
      <alignment/>
      <protection/>
    </xf>
    <xf numFmtId="0" fontId="0" fillId="0" borderId="0" xfId="66">
      <alignment/>
      <protection/>
    </xf>
    <xf numFmtId="0" fontId="7" fillId="0" borderId="0" xfId="66" applyFont="1" applyBorder="1" applyAlignment="1">
      <alignment horizontal="center" vertical="center" wrapText="1"/>
      <protection/>
    </xf>
    <xf numFmtId="0" fontId="7" fillId="0" borderId="20" xfId="66" applyFont="1" applyFill="1" applyBorder="1" applyAlignment="1">
      <alignment horizontal="center" vertical="center" wrapText="1"/>
      <protection/>
    </xf>
    <xf numFmtId="0" fontId="7" fillId="0" borderId="16" xfId="66" applyFont="1" applyFill="1" applyBorder="1" applyAlignment="1">
      <alignment horizontal="center" vertical="center" wrapText="1"/>
      <protection/>
    </xf>
    <xf numFmtId="180" fontId="7" fillId="0" borderId="17" xfId="66" applyNumberFormat="1" applyFont="1" applyFill="1" applyBorder="1" applyAlignment="1">
      <alignment horizontal="center" vertical="center"/>
      <protection/>
    </xf>
    <xf numFmtId="186" fontId="7" fillId="0" borderId="18" xfId="66" applyNumberFormat="1" applyFont="1" applyFill="1" applyBorder="1" applyAlignment="1">
      <alignment horizontal="center" vertical="center"/>
      <protection/>
    </xf>
    <xf numFmtId="0" fontId="9" fillId="33" borderId="21" xfId="66" applyFont="1" applyFill="1" applyBorder="1" applyAlignment="1">
      <alignment vertical="center" wrapText="1"/>
      <protection/>
    </xf>
    <xf numFmtId="0" fontId="9" fillId="0" borderId="21" xfId="66" applyFont="1" applyFill="1" applyBorder="1" applyAlignment="1">
      <alignment horizontal="center" vertical="center" wrapText="1"/>
      <protection/>
    </xf>
    <xf numFmtId="0" fontId="7" fillId="0" borderId="17" xfId="66" applyFont="1" applyFill="1" applyBorder="1" applyAlignment="1">
      <alignment horizontal="center" vertical="center" wrapText="1"/>
      <protection/>
    </xf>
    <xf numFmtId="3" fontId="7" fillId="0" borderId="17" xfId="66" applyNumberFormat="1" applyFont="1" applyFill="1" applyBorder="1" applyAlignment="1">
      <alignment horizontal="center" vertical="center" wrapText="1"/>
      <protection/>
    </xf>
    <xf numFmtId="180" fontId="7" fillId="0" borderId="18" xfId="66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7" fillId="0" borderId="1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41" fontId="7" fillId="0" borderId="0" xfId="50" applyFont="1" applyFill="1" applyBorder="1" applyAlignment="1">
      <alignment horizontal="center" vertical="center"/>
    </xf>
    <xf numFmtId="180" fontId="7" fillId="0" borderId="17" xfId="50" applyNumberFormat="1" applyFont="1" applyFill="1" applyBorder="1" applyAlignment="1">
      <alignment horizontal="right" vertical="center"/>
    </xf>
    <xf numFmtId="180" fontId="7" fillId="0" borderId="18" xfId="5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80" fontId="7" fillId="0" borderId="0" xfId="0" applyNumberFormat="1" applyFont="1" applyFill="1" applyBorder="1" applyAlignment="1">
      <alignment horizontal="right" vertical="center"/>
    </xf>
    <xf numFmtId="180" fontId="7" fillId="0" borderId="18" xfId="66" applyNumberFormat="1" applyFont="1" applyFill="1" applyBorder="1" applyAlignment="1">
      <alignment horizontal="right" vertical="center"/>
      <protection/>
    </xf>
    <xf numFmtId="201" fontId="0" fillId="0" borderId="0" xfId="0" applyNumberFormat="1" applyFont="1" applyFill="1" applyAlignment="1">
      <alignment vertical="center"/>
    </xf>
    <xf numFmtId="198" fontId="0" fillId="0" borderId="0" xfId="0" applyNumberFormat="1" applyFont="1" applyFill="1" applyAlignment="1">
      <alignment vertical="center"/>
    </xf>
    <xf numFmtId="41" fontId="7" fillId="0" borderId="17" xfId="0" applyNumberFormat="1" applyFont="1" applyBorder="1" applyAlignment="1">
      <alignment horizontal="center" vertical="center"/>
    </xf>
    <xf numFmtId="41" fontId="7" fillId="0" borderId="18" xfId="0" applyNumberFormat="1" applyFont="1" applyBorder="1" applyAlignment="1">
      <alignment vertical="center"/>
    </xf>
    <xf numFmtId="41" fontId="7" fillId="0" borderId="17" xfId="0" applyNumberFormat="1" applyFont="1" applyBorder="1" applyAlignment="1">
      <alignment vertical="center"/>
    </xf>
    <xf numFmtId="41" fontId="7" fillId="0" borderId="18" xfId="0" applyNumberFormat="1" applyFont="1" applyBorder="1" applyAlignment="1">
      <alignment horizontal="center" vertical="center"/>
    </xf>
    <xf numFmtId="41" fontId="7" fillId="0" borderId="17" xfId="0" applyNumberFormat="1" applyFont="1" applyFill="1" applyBorder="1" applyAlignment="1">
      <alignment horizontal="center" vertical="center"/>
    </xf>
    <xf numFmtId="41" fontId="7" fillId="0" borderId="18" xfId="0" applyNumberFormat="1" applyFont="1" applyFill="1" applyBorder="1" applyAlignment="1">
      <alignment vertical="center"/>
    </xf>
    <xf numFmtId="41" fontId="7" fillId="0" borderId="17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201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98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1" fontId="7" fillId="0" borderId="17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0" xfId="66" applyFont="1">
      <alignment/>
      <protection/>
    </xf>
    <xf numFmtId="0" fontId="7" fillId="0" borderId="22" xfId="0" applyFont="1" applyBorder="1" applyAlignment="1">
      <alignment vertical="center"/>
    </xf>
    <xf numFmtId="41" fontId="7" fillId="0" borderId="17" xfId="50" applyNumberFormat="1" applyFont="1" applyBorder="1" applyAlignment="1">
      <alignment horizontal="center" vertical="center"/>
    </xf>
    <xf numFmtId="41" fontId="7" fillId="0" borderId="17" xfId="50" applyNumberFormat="1" applyFont="1" applyFill="1" applyBorder="1" applyAlignment="1">
      <alignment horizontal="center" vertical="center"/>
    </xf>
    <xf numFmtId="41" fontId="7" fillId="0" borderId="18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horizontal="center" vertical="center"/>
    </xf>
    <xf numFmtId="0" fontId="4" fillId="0" borderId="0" xfId="66" applyFont="1" applyBorder="1" applyAlignment="1">
      <alignment horizontal="center" vertical="center" wrapText="1"/>
      <protection/>
    </xf>
    <xf numFmtId="180" fontId="9" fillId="0" borderId="0" xfId="66" applyNumberFormat="1" applyFont="1" applyBorder="1" applyAlignment="1">
      <alignment horizontal="right" vertical="center" wrapText="1" indent="2"/>
      <protection/>
    </xf>
    <xf numFmtId="180" fontId="9" fillId="0" borderId="0" xfId="66" applyNumberFormat="1" applyFont="1" applyFill="1" applyBorder="1" applyAlignment="1">
      <alignment horizontal="right" vertical="center" wrapText="1" indent="2"/>
      <protection/>
    </xf>
    <xf numFmtId="183" fontId="9" fillId="0" borderId="0" xfId="66" applyNumberFormat="1" applyFont="1" applyFill="1" applyBorder="1" applyAlignment="1">
      <alignment horizontal="right" vertical="center" wrapText="1" indent="2"/>
      <protection/>
    </xf>
    <xf numFmtId="0" fontId="5" fillId="0" borderId="0" xfId="0" applyFont="1" applyBorder="1" applyAlignment="1">
      <alignment vertical="center"/>
    </xf>
    <xf numFmtId="41" fontId="7" fillId="0" borderId="0" xfId="66" applyNumberFormat="1" applyFont="1" applyFill="1" applyBorder="1" applyAlignment="1">
      <alignment horizontal="right" vertical="center" wrapText="1" indent="2"/>
      <protection/>
    </xf>
    <xf numFmtId="41" fontId="7" fillId="0" borderId="15" xfId="0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23" xfId="0" applyNumberFormat="1" applyFont="1" applyFill="1" applyBorder="1" applyAlignment="1">
      <alignment horizontal="center" vertical="center"/>
    </xf>
    <xf numFmtId="41" fontId="7" fillId="0" borderId="24" xfId="0" applyNumberFormat="1" applyFont="1" applyFill="1" applyBorder="1" applyAlignment="1">
      <alignment horizontal="center" vertical="center"/>
    </xf>
    <xf numFmtId="41" fontId="7" fillId="0" borderId="25" xfId="66" applyNumberFormat="1" applyFont="1" applyFill="1" applyBorder="1" applyAlignment="1">
      <alignment horizontal="center" vertical="center"/>
      <protection/>
    </xf>
    <xf numFmtId="41" fontId="7" fillId="0" borderId="26" xfId="66" applyNumberFormat="1" applyFont="1" applyFill="1" applyBorder="1" applyAlignment="1">
      <alignment horizontal="center" vertical="center"/>
      <protection/>
    </xf>
    <xf numFmtId="41" fontId="9" fillId="0" borderId="17" xfId="66" applyNumberFormat="1" applyFont="1" applyFill="1" applyBorder="1" applyAlignment="1">
      <alignment horizontal="center" vertical="center"/>
      <protection/>
    </xf>
    <xf numFmtId="41" fontId="7" fillId="0" borderId="17" xfId="66" applyNumberFormat="1" applyFont="1" applyFill="1" applyBorder="1" applyAlignment="1">
      <alignment horizontal="center" vertical="center"/>
      <protection/>
    </xf>
    <xf numFmtId="41" fontId="6" fillId="0" borderId="17" xfId="0" applyNumberFormat="1" applyFont="1" applyFill="1" applyBorder="1" applyAlignment="1">
      <alignment horizontal="center" vertical="center"/>
    </xf>
    <xf numFmtId="41" fontId="6" fillId="0" borderId="18" xfId="0" applyNumberFormat="1" applyFont="1" applyFill="1" applyBorder="1" applyAlignment="1">
      <alignment horizontal="center" vertical="center"/>
    </xf>
    <xf numFmtId="180" fontId="7" fillId="0" borderId="0" xfId="66" applyNumberFormat="1" applyFont="1" applyFill="1" applyBorder="1" applyAlignment="1">
      <alignment horizontal="center" vertical="center"/>
      <protection/>
    </xf>
    <xf numFmtId="0" fontId="9" fillId="0" borderId="27" xfId="66" applyFont="1" applyBorder="1" applyAlignment="1">
      <alignment vertical="center" wrapText="1"/>
      <protection/>
    </xf>
    <xf numFmtId="41" fontId="0" fillId="0" borderId="0" xfId="66" applyNumberFormat="1" applyFont="1">
      <alignment/>
      <protection/>
    </xf>
    <xf numFmtId="0" fontId="0" fillId="0" borderId="0" xfId="66" applyFont="1">
      <alignment/>
      <protection/>
    </xf>
    <xf numFmtId="0" fontId="17" fillId="0" borderId="0" xfId="0" applyFont="1" applyAlignment="1">
      <alignment/>
    </xf>
    <xf numFmtId="183" fontId="7" fillId="0" borderId="0" xfId="66" applyNumberFormat="1" applyFont="1" applyFill="1" applyBorder="1" applyAlignment="1">
      <alignment horizontal="center" vertical="center"/>
      <protection/>
    </xf>
    <xf numFmtId="180" fontId="7" fillId="0" borderId="0" xfId="66" applyNumberFormat="1" applyFont="1" applyFill="1" applyBorder="1" applyAlignment="1">
      <alignment horizontal="center" vertical="center" wrapText="1"/>
      <protection/>
    </xf>
    <xf numFmtId="0" fontId="0" fillId="0" borderId="0" xfId="66" applyAlignment="1">
      <alignment vertical="center"/>
      <protection/>
    </xf>
    <xf numFmtId="41" fontId="6" fillId="0" borderId="0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201" fontId="7" fillId="0" borderId="17" xfId="0" applyNumberFormat="1" applyFont="1" applyFill="1" applyBorder="1" applyAlignment="1">
      <alignment vertical="center"/>
    </xf>
    <xf numFmtId="198" fontId="7" fillId="0" borderId="17" xfId="0" applyNumberFormat="1" applyFont="1" applyFill="1" applyBorder="1" applyAlignment="1">
      <alignment vertical="center"/>
    </xf>
    <xf numFmtId="201" fontId="7" fillId="0" borderId="18" xfId="0" applyNumberFormat="1" applyFont="1" applyFill="1" applyBorder="1" applyAlignment="1">
      <alignment vertical="center"/>
    </xf>
    <xf numFmtId="0" fontId="7" fillId="33" borderId="28" xfId="0" applyFont="1" applyFill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0" fontId="7" fillId="33" borderId="30" xfId="0" applyFont="1" applyFill="1" applyBorder="1" applyAlignment="1">
      <alignment vertical="center"/>
    </xf>
    <xf numFmtId="221" fontId="7" fillId="0" borderId="17" xfId="66" applyNumberFormat="1" applyFont="1" applyFill="1" applyBorder="1" applyAlignment="1">
      <alignment horizontal="center" vertical="center"/>
      <protection/>
    </xf>
    <xf numFmtId="180" fontId="7" fillId="0" borderId="17" xfId="66" applyNumberFormat="1" applyFont="1" applyFill="1" applyBorder="1" applyAlignment="1">
      <alignment horizontal="center" vertical="center" wrapText="1"/>
      <protection/>
    </xf>
    <xf numFmtId="183" fontId="7" fillId="0" borderId="17" xfId="66" applyNumberFormat="1" applyFont="1" applyFill="1" applyBorder="1" applyAlignment="1">
      <alignment horizontal="center" vertical="center" wrapText="1"/>
      <protection/>
    </xf>
    <xf numFmtId="221" fontId="7" fillId="0" borderId="17" xfId="66" applyNumberFormat="1" applyFont="1" applyFill="1" applyBorder="1" applyAlignment="1">
      <alignment horizontal="center" vertical="center" wrapText="1"/>
      <protection/>
    </xf>
    <xf numFmtId="221" fontId="7" fillId="0" borderId="18" xfId="66" applyNumberFormat="1" applyFont="1" applyFill="1" applyBorder="1" applyAlignment="1">
      <alignment horizontal="center" vertical="center"/>
      <protection/>
    </xf>
    <xf numFmtId="0" fontId="7" fillId="0" borderId="17" xfId="0" applyFont="1" applyFill="1" applyBorder="1" applyAlignment="1">
      <alignment horizontal="center" vertical="center"/>
    </xf>
    <xf numFmtId="0" fontId="7" fillId="0" borderId="0" xfId="66" applyFont="1" applyFill="1" applyBorder="1" applyAlignment="1">
      <alignment horizontal="center" vertical="center" wrapText="1"/>
      <protection/>
    </xf>
    <xf numFmtId="201" fontId="7" fillId="0" borderId="17" xfId="0" applyNumberFormat="1" applyFont="1" applyBorder="1" applyAlignment="1">
      <alignment vertical="center"/>
    </xf>
    <xf numFmtId="198" fontId="7" fillId="0" borderId="17" xfId="0" applyNumberFormat="1" applyFont="1" applyBorder="1" applyAlignment="1">
      <alignment vertical="center"/>
    </xf>
    <xf numFmtId="198" fontId="7" fillId="0" borderId="17" xfId="0" applyNumberFormat="1" applyFont="1" applyBorder="1" applyAlignment="1">
      <alignment horizontal="right" vertical="center"/>
    </xf>
    <xf numFmtId="198" fontId="7" fillId="0" borderId="18" xfId="0" applyNumberFormat="1" applyFont="1" applyBorder="1" applyAlignment="1">
      <alignment vertical="center"/>
    </xf>
    <xf numFmtId="41" fontId="7" fillId="0" borderId="17" xfId="67" applyNumberFormat="1" applyFont="1" applyFill="1" applyBorder="1" applyAlignment="1">
      <alignment horizontal="center" vertical="center"/>
      <protection/>
    </xf>
    <xf numFmtId="41" fontId="7" fillId="0" borderId="17" xfId="67" applyNumberFormat="1" applyFont="1" applyFill="1" applyBorder="1" applyAlignment="1">
      <alignment vertical="center"/>
      <protection/>
    </xf>
    <xf numFmtId="41" fontId="7" fillId="0" borderId="18" xfId="67" applyNumberFormat="1" applyFont="1" applyFill="1" applyBorder="1" applyAlignment="1">
      <alignment horizontal="center" vertical="center"/>
      <protection/>
    </xf>
    <xf numFmtId="0" fontId="7" fillId="0" borderId="2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8" fillId="0" borderId="17" xfId="66" applyFont="1" applyFill="1" applyBorder="1" applyAlignment="1">
      <alignment horizontal="center" vertical="center" wrapText="1"/>
      <protection/>
    </xf>
    <xf numFmtId="41" fontId="11" fillId="0" borderId="17" xfId="66" applyNumberFormat="1" applyFont="1" applyFill="1" applyBorder="1" applyAlignment="1">
      <alignment horizontal="center" vertical="center"/>
      <protection/>
    </xf>
    <xf numFmtId="41" fontId="9" fillId="0" borderId="18" xfId="66" applyNumberFormat="1" applyFont="1" applyFill="1" applyBorder="1" applyAlignment="1">
      <alignment horizontal="center" vertical="center"/>
      <protection/>
    </xf>
    <xf numFmtId="0" fontId="4" fillId="0" borderId="17" xfId="66" applyFont="1" applyFill="1" applyBorder="1" applyAlignment="1">
      <alignment horizontal="center" vertical="center" wrapText="1"/>
      <protection/>
    </xf>
    <xf numFmtId="0" fontId="5" fillId="0" borderId="17" xfId="66" applyFont="1" applyFill="1" applyBorder="1" applyAlignment="1">
      <alignment horizontal="center" vertical="center" wrapText="1"/>
      <protection/>
    </xf>
    <xf numFmtId="41" fontId="7" fillId="0" borderId="18" xfId="66" applyNumberFormat="1" applyFont="1" applyFill="1" applyBorder="1" applyAlignment="1">
      <alignment horizontal="center" vertical="center"/>
      <protection/>
    </xf>
    <xf numFmtId="41" fontId="6" fillId="0" borderId="17" xfId="67" applyNumberFormat="1" applyFont="1" applyFill="1" applyBorder="1" applyAlignment="1">
      <alignment horizontal="center" vertical="center"/>
      <protection/>
    </xf>
    <xf numFmtId="41" fontId="6" fillId="0" borderId="18" xfId="67" applyNumberFormat="1" applyFont="1" applyFill="1" applyBorder="1" applyAlignment="1">
      <alignment horizontal="center" vertical="center"/>
      <protection/>
    </xf>
    <xf numFmtId="41" fontId="7" fillId="0" borderId="18" xfId="67" applyNumberFormat="1" applyFont="1" applyFill="1" applyBorder="1" applyAlignment="1">
      <alignment vertical="center"/>
      <protection/>
    </xf>
    <xf numFmtId="183" fontId="7" fillId="0" borderId="17" xfId="67" applyNumberFormat="1" applyFont="1" applyFill="1" applyBorder="1" applyAlignment="1">
      <alignment vertical="center"/>
      <protection/>
    </xf>
    <xf numFmtId="198" fontId="9" fillId="0" borderId="17" xfId="67" applyNumberFormat="1" applyFont="1" applyFill="1" applyBorder="1" applyAlignment="1">
      <alignment vertical="center"/>
      <protection/>
    </xf>
    <xf numFmtId="0" fontId="9" fillId="0" borderId="17" xfId="66" applyFont="1" applyFill="1" applyBorder="1" applyAlignment="1">
      <alignment horizontal="center" vertical="center" wrapText="1"/>
      <protection/>
    </xf>
    <xf numFmtId="180" fontId="9" fillId="0" borderId="17" xfId="66" applyNumberFormat="1" applyFont="1" applyFill="1" applyBorder="1" applyAlignment="1">
      <alignment horizontal="center" vertical="center" wrapText="1"/>
      <protection/>
    </xf>
    <xf numFmtId="183" fontId="9" fillId="0" borderId="17" xfId="66" applyNumberFormat="1" applyFont="1" applyFill="1" applyBorder="1" applyAlignment="1">
      <alignment horizontal="center" vertical="center" wrapText="1"/>
      <protection/>
    </xf>
    <xf numFmtId="186" fontId="9" fillId="0" borderId="18" xfId="66" applyNumberFormat="1" applyFont="1" applyFill="1" applyBorder="1" applyAlignment="1">
      <alignment horizontal="center" vertical="center"/>
      <protection/>
    </xf>
    <xf numFmtId="180" fontId="9" fillId="0" borderId="17" xfId="66" applyNumberFormat="1" applyFont="1" applyFill="1" applyBorder="1" applyAlignment="1">
      <alignment horizontal="center" vertical="center"/>
      <protection/>
    </xf>
    <xf numFmtId="221" fontId="0" fillId="0" borderId="17" xfId="66" applyNumberFormat="1" applyFont="1" applyFill="1" applyBorder="1">
      <alignment/>
      <protection/>
    </xf>
    <xf numFmtId="221" fontId="7" fillId="0" borderId="18" xfId="66" applyNumberFormat="1" applyFont="1" applyFill="1" applyBorder="1" applyAlignment="1">
      <alignment horizontal="center" vertical="center" wrapText="1"/>
      <protection/>
    </xf>
    <xf numFmtId="0" fontId="0" fillId="0" borderId="17" xfId="66" applyFont="1" applyFill="1" applyBorder="1">
      <alignment/>
      <protection/>
    </xf>
    <xf numFmtId="0" fontId="14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1" fontId="7" fillId="0" borderId="18" xfId="50" applyFont="1" applyFill="1" applyBorder="1" applyAlignment="1">
      <alignment horizontal="justify" vertical="center"/>
    </xf>
    <xf numFmtId="41" fontId="7" fillId="0" borderId="16" xfId="50" applyFont="1" applyFill="1" applyBorder="1" applyAlignment="1">
      <alignment horizontal="justify" vertical="center"/>
    </xf>
    <xf numFmtId="41" fontId="7" fillId="0" borderId="17" xfId="5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35" xfId="0" applyFont="1" applyBorder="1" applyAlignment="1">
      <alignment horizontal="left" vertical="center"/>
    </xf>
    <xf numFmtId="0" fontId="7" fillId="33" borderId="3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33" borderId="37" xfId="0" applyFont="1" applyFill="1" applyBorder="1" applyAlignment="1">
      <alignment horizontal="left" vertical="center"/>
    </xf>
    <xf numFmtId="0" fontId="7" fillId="33" borderId="32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 wrapText="1"/>
    </xf>
    <xf numFmtId="0" fontId="7" fillId="33" borderId="38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>
      <alignment horizontal="left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7" fillId="33" borderId="2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0" fontId="7" fillId="0" borderId="35" xfId="0" applyFont="1" applyBorder="1" applyAlignment="1">
      <alignment horizontal="left" vertical="center" wrapText="1"/>
    </xf>
    <xf numFmtId="0" fontId="7" fillId="33" borderId="3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2" fillId="0" borderId="0" xfId="0" applyNumberFormat="1" applyFont="1" applyFill="1" applyAlignment="1">
      <alignment horizontal="left" vertical="center" indent="1"/>
    </xf>
    <xf numFmtId="0" fontId="7" fillId="0" borderId="35" xfId="66" applyFont="1" applyBorder="1" applyAlignment="1">
      <alignment horizontal="center" vertical="center" wrapText="1"/>
      <protection/>
    </xf>
    <xf numFmtId="0" fontId="7" fillId="33" borderId="23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right" vertical="center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95" xfId="62"/>
    <cellStyle name="콤마_95" xfId="63"/>
    <cellStyle name="Currency" xfId="64"/>
    <cellStyle name="Currency [0]" xfId="65"/>
    <cellStyle name="표준_15.재 정" xfId="66"/>
    <cellStyle name="표준_15.재 정(서구)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7E7F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D16" sqref="D16"/>
    </sheetView>
  </sheetViews>
  <sheetFormatPr defaultColWidth="8.88671875" defaultRowHeight="13.5"/>
  <cols>
    <col min="1" max="1" width="11.88671875" style="1" customWidth="1"/>
    <col min="2" max="2" width="13.6640625" style="1" customWidth="1"/>
    <col min="3" max="3" width="9.99609375" style="1" customWidth="1"/>
    <col min="4" max="4" width="11.10546875" style="1" customWidth="1"/>
    <col min="5" max="6" width="12.3359375" style="1" customWidth="1"/>
    <col min="7" max="7" width="8.6640625" style="1" customWidth="1"/>
    <col min="8" max="16384" width="8.88671875" style="1" customWidth="1"/>
  </cols>
  <sheetData>
    <row r="1" spans="1:7" ht="20.25" customHeight="1">
      <c r="A1" s="165" t="s">
        <v>153</v>
      </c>
      <c r="B1" s="165"/>
      <c r="C1" s="165"/>
      <c r="D1" s="166"/>
      <c r="E1" s="166"/>
      <c r="F1" s="166"/>
      <c r="G1" s="166"/>
    </row>
    <row r="2" spans="1:7" ht="15" customHeight="1">
      <c r="A2" s="53"/>
      <c r="B2" s="53"/>
      <c r="C2" s="53"/>
      <c r="D2" s="54"/>
      <c r="E2" s="54"/>
      <c r="F2" s="54"/>
      <c r="G2" s="54"/>
    </row>
    <row r="3" ht="20.25" customHeight="1">
      <c r="A3" s="55" t="s">
        <v>6</v>
      </c>
    </row>
    <row r="4" spans="1:6" ht="24" customHeight="1">
      <c r="A4" s="167" t="s">
        <v>154</v>
      </c>
      <c r="B4" s="173" t="s">
        <v>155</v>
      </c>
      <c r="C4" s="169" t="s">
        <v>156</v>
      </c>
      <c r="D4" s="169" t="s">
        <v>157</v>
      </c>
      <c r="E4" s="169" t="s">
        <v>158</v>
      </c>
      <c r="F4" s="171" t="s">
        <v>159</v>
      </c>
    </row>
    <row r="5" spans="1:6" ht="25.5" customHeight="1">
      <c r="A5" s="168"/>
      <c r="B5" s="174"/>
      <c r="C5" s="170"/>
      <c r="D5" s="170"/>
      <c r="E5" s="170"/>
      <c r="F5" s="172"/>
    </row>
    <row r="6" spans="1:7" s="58" customFormat="1" ht="36" customHeight="1">
      <c r="A6" s="16" t="s">
        <v>7</v>
      </c>
      <c r="B6" s="56">
        <v>85760514</v>
      </c>
      <c r="C6" s="56">
        <v>243560</v>
      </c>
      <c r="D6" s="56">
        <v>352112</v>
      </c>
      <c r="E6" s="56">
        <v>89795</v>
      </c>
      <c r="F6" s="57">
        <v>955070</v>
      </c>
      <c r="G6" s="1"/>
    </row>
    <row r="7" spans="1:7" s="58" customFormat="1" ht="36" customHeight="1">
      <c r="A7" s="16" t="s">
        <v>12</v>
      </c>
      <c r="B7" s="23">
        <v>72408444</v>
      </c>
      <c r="C7" s="23">
        <v>237757</v>
      </c>
      <c r="D7" s="23">
        <f>B7/C7*1000</f>
        <v>304548.1058391551</v>
      </c>
      <c r="E7" s="23">
        <v>89005</v>
      </c>
      <c r="F7" s="59">
        <f>B7/E7*1000</f>
        <v>813532.3184090782</v>
      </c>
      <c r="G7" s="1"/>
    </row>
    <row r="8" spans="1:7" s="58" customFormat="1" ht="36" customHeight="1">
      <c r="A8" s="16" t="s">
        <v>19</v>
      </c>
      <c r="B8" s="23">
        <v>70208948</v>
      </c>
      <c r="C8" s="23">
        <v>228720</v>
      </c>
      <c r="D8" s="23">
        <v>306965</v>
      </c>
      <c r="E8" s="23">
        <v>87470</v>
      </c>
      <c r="F8" s="59">
        <v>802663</v>
      </c>
      <c r="G8" s="1"/>
    </row>
    <row r="9" spans="1:7" s="58" customFormat="1" ht="36" customHeight="1">
      <c r="A9" s="16" t="s">
        <v>91</v>
      </c>
      <c r="B9" s="23">
        <v>79211825</v>
      </c>
      <c r="C9" s="23">
        <v>225193</v>
      </c>
      <c r="D9" s="23">
        <v>351751</v>
      </c>
      <c r="E9" s="23">
        <v>88112</v>
      </c>
      <c r="F9" s="59">
        <v>898990</v>
      </c>
      <c r="G9" s="1"/>
    </row>
    <row r="10" spans="1:7" s="58" customFormat="1" ht="36" customHeight="1">
      <c r="A10" s="16" t="s">
        <v>114</v>
      </c>
      <c r="B10" s="23">
        <v>88133855</v>
      </c>
      <c r="C10" s="23">
        <v>224618</v>
      </c>
      <c r="D10" s="23">
        <v>392372</v>
      </c>
      <c r="E10" s="23">
        <v>91134</v>
      </c>
      <c r="F10" s="59">
        <v>967080</v>
      </c>
      <c r="G10" s="1"/>
    </row>
    <row r="11" spans="1:7" s="58" customFormat="1" ht="36" customHeight="1">
      <c r="A11" s="123" t="s">
        <v>205</v>
      </c>
      <c r="B11" s="23">
        <v>98622904</v>
      </c>
      <c r="C11" s="23">
        <v>222619</v>
      </c>
      <c r="D11" s="23">
        <v>443012</v>
      </c>
      <c r="E11" s="23">
        <v>91355</v>
      </c>
      <c r="F11" s="59">
        <v>1079557</v>
      </c>
      <c r="G11" s="1"/>
    </row>
    <row r="12" spans="1:7" s="58" customFormat="1" ht="15" customHeight="1">
      <c r="A12" s="61"/>
      <c r="B12" s="62"/>
      <c r="C12" s="62"/>
      <c r="D12" s="62"/>
      <c r="E12" s="62"/>
      <c r="F12" s="62"/>
      <c r="G12" s="1"/>
    </row>
    <row r="13" ht="20.25" customHeight="1">
      <c r="A13" s="1" t="s">
        <v>18</v>
      </c>
    </row>
    <row r="14" ht="20.25" customHeight="1">
      <c r="A14" s="1" t="s">
        <v>160</v>
      </c>
    </row>
    <row r="15" spans="1:7" s="10" customFormat="1" ht="15.75" customHeight="1">
      <c r="A15" s="1"/>
      <c r="B15" s="1"/>
      <c r="C15" s="1"/>
      <c r="D15" s="1"/>
      <c r="E15" s="1"/>
      <c r="F15" s="1"/>
      <c r="G15" s="1"/>
    </row>
    <row r="16" spans="1:7" s="24" customFormat="1" ht="24" customHeight="1">
      <c r="A16" s="1"/>
      <c r="B16" s="1"/>
      <c r="C16" s="1"/>
      <c r="D16" s="1"/>
      <c r="E16" s="1"/>
      <c r="F16" s="1"/>
      <c r="G16" s="1"/>
    </row>
    <row r="17" spans="1:7" s="10" customFormat="1" ht="24" customHeight="1">
      <c r="A17" s="1"/>
      <c r="B17" s="1"/>
      <c r="C17" s="1"/>
      <c r="D17" s="1"/>
      <c r="E17" s="1"/>
      <c r="F17" s="1"/>
      <c r="G17" s="1"/>
    </row>
    <row r="18" spans="1:7" s="24" customFormat="1" ht="24" customHeight="1">
      <c r="A18" s="1"/>
      <c r="B18" s="1"/>
      <c r="C18" s="1"/>
      <c r="D18" s="1"/>
      <c r="E18" s="1"/>
      <c r="F18" s="1"/>
      <c r="G18" s="1"/>
    </row>
    <row r="19" ht="18.75" customHeight="1"/>
    <row r="20" ht="24" customHeight="1"/>
    <row r="21" ht="24" customHeight="1"/>
    <row r="22" ht="24" customHeight="1"/>
    <row r="23" ht="24" customHeight="1"/>
    <row r="24" ht="24" customHeight="1"/>
    <row r="25" spans="1:7" s="24" customFormat="1" ht="24" customHeight="1">
      <c r="A25" s="1"/>
      <c r="B25" s="1"/>
      <c r="C25" s="1"/>
      <c r="D25" s="1"/>
      <c r="E25" s="1"/>
      <c r="F25" s="1"/>
      <c r="G25" s="1"/>
    </row>
    <row r="26" spans="1:7" s="24" customFormat="1" ht="24" customHeight="1">
      <c r="A26" s="1"/>
      <c r="B26" s="1"/>
      <c r="C26" s="1"/>
      <c r="D26" s="1"/>
      <c r="E26" s="1"/>
      <c r="F26" s="1"/>
      <c r="G26" s="1"/>
    </row>
    <row r="27" spans="1:7" s="10" customFormat="1" ht="24" customHeight="1">
      <c r="A27" s="1"/>
      <c r="B27" s="1"/>
      <c r="C27" s="1"/>
      <c r="D27" s="1"/>
      <c r="E27" s="1"/>
      <c r="F27" s="1"/>
      <c r="G27" s="1"/>
    </row>
    <row r="28" spans="1:7" s="24" customFormat="1" ht="24" customHeight="1">
      <c r="A28" s="1"/>
      <c r="B28" s="1"/>
      <c r="C28" s="1"/>
      <c r="D28" s="1"/>
      <c r="E28" s="1"/>
      <c r="F28" s="1"/>
      <c r="G28" s="1"/>
    </row>
    <row r="29" ht="18.75" customHeight="1"/>
    <row r="30" ht="24" customHeight="1"/>
    <row r="31" ht="24" customHeight="1"/>
    <row r="32" ht="24" customHeight="1"/>
    <row r="33" ht="24" customHeight="1"/>
    <row r="34" spans="1:7" s="60" customFormat="1" ht="24" customHeight="1">
      <c r="A34" s="1"/>
      <c r="B34" s="1"/>
      <c r="C34" s="1"/>
      <c r="D34" s="1"/>
      <c r="E34" s="1"/>
      <c r="F34" s="1"/>
      <c r="G34" s="1"/>
    </row>
    <row r="35" spans="1:7" s="10" customFormat="1" ht="24" customHeight="1">
      <c r="A35" s="1"/>
      <c r="B35" s="1"/>
      <c r="C35" s="1"/>
      <c r="D35" s="1"/>
      <c r="E35" s="1"/>
      <c r="F35" s="1"/>
      <c r="G35" s="1"/>
    </row>
    <row r="36" spans="1:7" s="24" customFormat="1" ht="24" customHeight="1">
      <c r="A36" s="1"/>
      <c r="B36" s="1"/>
      <c r="C36" s="1"/>
      <c r="D36" s="1"/>
      <c r="E36" s="1"/>
      <c r="F36" s="1"/>
      <c r="G36" s="1"/>
    </row>
  </sheetData>
  <sheetProtection/>
  <mergeCells count="7">
    <mergeCell ref="A1:G1"/>
    <mergeCell ref="A4:A5"/>
    <mergeCell ref="C4:C5"/>
    <mergeCell ref="D4:D5"/>
    <mergeCell ref="E4:E5"/>
    <mergeCell ref="F4:F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D20" sqref="D20"/>
    </sheetView>
  </sheetViews>
  <sheetFormatPr defaultColWidth="8.88671875" defaultRowHeight="13.5"/>
  <cols>
    <col min="1" max="1" width="8.88671875" style="89" customWidth="1"/>
    <col min="2" max="2" width="10.77734375" style="89" customWidth="1"/>
    <col min="3" max="3" width="9.77734375" style="89" customWidth="1"/>
    <col min="4" max="4" width="10.77734375" style="89" customWidth="1"/>
    <col min="5" max="5" width="9.77734375" style="89" customWidth="1"/>
    <col min="6" max="6" width="10.77734375" style="89" customWidth="1"/>
    <col min="7" max="7" width="7.4453125" style="89" customWidth="1"/>
    <col min="8" max="8" width="7.5546875" style="89" customWidth="1"/>
    <col min="9" max="10" width="8.99609375" style="89" bestFit="1" customWidth="1"/>
    <col min="11" max="11" width="7.21484375" style="89" customWidth="1"/>
    <col min="12" max="12" width="8.4453125" style="89" customWidth="1"/>
    <col min="13" max="13" width="6.88671875" style="89" customWidth="1"/>
    <col min="14" max="14" width="7.3359375" style="89" customWidth="1"/>
    <col min="15" max="15" width="7.77734375" style="89" customWidth="1"/>
    <col min="16" max="16" width="8.10546875" style="89" customWidth="1"/>
    <col min="17" max="17" width="7.10546875" style="89" customWidth="1"/>
    <col min="18" max="18" width="7.77734375" style="89" customWidth="1"/>
    <col min="19" max="16384" width="8.88671875" style="89" customWidth="1"/>
  </cols>
  <sheetData>
    <row r="1" spans="1:16" ht="20.25" customHeight="1">
      <c r="A1" s="165" t="s">
        <v>199</v>
      </c>
      <c r="B1" s="165"/>
      <c r="C1" s="165"/>
      <c r="D1" s="165"/>
      <c r="E1" s="165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>
      <c r="A2" s="53"/>
      <c r="B2" s="53"/>
      <c r="C2" s="53"/>
      <c r="D2" s="53"/>
      <c r="E2" s="53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0.25" customHeight="1">
      <c r="A3" s="183" t="s">
        <v>6</v>
      </c>
      <c r="B3" s="183"/>
      <c r="C3" s="58"/>
      <c r="D3" s="58"/>
      <c r="E3" s="58"/>
      <c r="F3" s="1"/>
      <c r="G3" s="1"/>
      <c r="H3" s="1"/>
      <c r="I3" s="1"/>
      <c r="J3" s="1"/>
      <c r="K3" s="1"/>
      <c r="L3" s="1"/>
      <c r="M3" s="1"/>
      <c r="N3" s="1"/>
      <c r="O3" s="226"/>
      <c r="P3" s="226"/>
    </row>
    <row r="4" spans="1:20" ht="24.75" customHeight="1">
      <c r="A4" s="181" t="s">
        <v>73</v>
      </c>
      <c r="B4" s="182" t="s">
        <v>74</v>
      </c>
      <c r="C4" s="182" t="s">
        <v>75</v>
      </c>
      <c r="D4" s="182"/>
      <c r="E4" s="182" t="s">
        <v>76</v>
      </c>
      <c r="F4" s="182"/>
      <c r="G4" s="182" t="s">
        <v>77</v>
      </c>
      <c r="H4" s="182"/>
      <c r="I4" s="182" t="s">
        <v>78</v>
      </c>
      <c r="J4" s="182"/>
      <c r="K4" s="182" t="s">
        <v>79</v>
      </c>
      <c r="L4" s="182"/>
      <c r="M4" s="182" t="s">
        <v>80</v>
      </c>
      <c r="N4" s="182"/>
      <c r="O4" s="182" t="s">
        <v>81</v>
      </c>
      <c r="P4" s="179"/>
      <c r="Q4" s="182" t="s">
        <v>141</v>
      </c>
      <c r="R4" s="179"/>
      <c r="S4" s="182" t="s">
        <v>108</v>
      </c>
      <c r="T4" s="179"/>
    </row>
    <row r="5" spans="1:20" ht="24.75" customHeight="1">
      <c r="A5" s="181"/>
      <c r="B5" s="182"/>
      <c r="C5" s="12" t="s">
        <v>82</v>
      </c>
      <c r="D5" s="12" t="s">
        <v>83</v>
      </c>
      <c r="E5" s="12" t="s">
        <v>84</v>
      </c>
      <c r="F5" s="12" t="s">
        <v>83</v>
      </c>
      <c r="G5" s="12" t="s">
        <v>85</v>
      </c>
      <c r="H5" s="12" t="s">
        <v>83</v>
      </c>
      <c r="I5" s="12" t="s">
        <v>86</v>
      </c>
      <c r="J5" s="12" t="s">
        <v>83</v>
      </c>
      <c r="K5" s="12" t="s">
        <v>85</v>
      </c>
      <c r="L5" s="12" t="s">
        <v>83</v>
      </c>
      <c r="M5" s="12" t="s">
        <v>87</v>
      </c>
      <c r="N5" s="12" t="s">
        <v>83</v>
      </c>
      <c r="O5" s="12" t="s">
        <v>88</v>
      </c>
      <c r="P5" s="14" t="s">
        <v>83</v>
      </c>
      <c r="Q5" s="12" t="s">
        <v>87</v>
      </c>
      <c r="R5" s="14" t="s">
        <v>140</v>
      </c>
      <c r="S5" s="12" t="s">
        <v>87</v>
      </c>
      <c r="T5" s="14" t="s">
        <v>140</v>
      </c>
    </row>
    <row r="6" spans="1:20" ht="27" customHeight="1">
      <c r="A6" s="16" t="s">
        <v>7</v>
      </c>
      <c r="B6" s="92">
        <v>192010828</v>
      </c>
      <c r="C6" s="92">
        <v>844</v>
      </c>
      <c r="D6" s="92">
        <v>166278425</v>
      </c>
      <c r="E6" s="92">
        <v>55323</v>
      </c>
      <c r="F6" s="93">
        <v>25732403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0</v>
      </c>
      <c r="N6" s="78">
        <v>0</v>
      </c>
      <c r="O6" s="78">
        <v>0</v>
      </c>
      <c r="P6" s="78">
        <v>0</v>
      </c>
      <c r="Q6" s="78">
        <v>0</v>
      </c>
      <c r="R6" s="94">
        <v>0</v>
      </c>
      <c r="S6" s="78">
        <v>0</v>
      </c>
      <c r="T6" s="94">
        <v>0</v>
      </c>
    </row>
    <row r="7" spans="1:20" ht="27" customHeight="1">
      <c r="A7" s="16" t="s">
        <v>12</v>
      </c>
      <c r="B7" s="74">
        <v>267053747</v>
      </c>
      <c r="C7" s="74">
        <v>857</v>
      </c>
      <c r="D7" s="74">
        <v>231807691</v>
      </c>
      <c r="E7" s="74">
        <v>52064</v>
      </c>
      <c r="F7" s="74">
        <v>35246056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94">
        <v>0</v>
      </c>
      <c r="S7" s="78">
        <v>0</v>
      </c>
      <c r="T7" s="94">
        <v>0</v>
      </c>
    </row>
    <row r="8" spans="1:20" ht="27" customHeight="1">
      <c r="A8" s="16" t="s">
        <v>19</v>
      </c>
      <c r="B8" s="74">
        <v>269995127</v>
      </c>
      <c r="C8" s="74">
        <v>860</v>
      </c>
      <c r="D8" s="74">
        <v>230050163</v>
      </c>
      <c r="E8" s="74">
        <v>64000</v>
      </c>
      <c r="F8" s="74">
        <v>39102073</v>
      </c>
      <c r="G8" s="78">
        <v>0</v>
      </c>
      <c r="H8" s="78">
        <v>0</v>
      </c>
      <c r="I8" s="78">
        <v>0</v>
      </c>
      <c r="J8" s="78">
        <v>0</v>
      </c>
      <c r="K8" s="78">
        <v>111</v>
      </c>
      <c r="L8" s="78">
        <v>842891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94">
        <v>0</v>
      </c>
      <c r="S8" s="78">
        <v>0</v>
      </c>
      <c r="T8" s="94">
        <v>0</v>
      </c>
    </row>
    <row r="9" spans="1:20" ht="27" customHeight="1">
      <c r="A9" s="16" t="s">
        <v>90</v>
      </c>
      <c r="B9" s="74">
        <v>280540293</v>
      </c>
      <c r="C9" s="74">
        <v>872</v>
      </c>
      <c r="D9" s="74">
        <v>233542840</v>
      </c>
      <c r="E9" s="74">
        <v>67765</v>
      </c>
      <c r="F9" s="74">
        <v>46154561</v>
      </c>
      <c r="G9" s="78">
        <v>0</v>
      </c>
      <c r="H9" s="78">
        <v>0</v>
      </c>
      <c r="I9" s="78">
        <v>0</v>
      </c>
      <c r="J9" s="78">
        <v>0</v>
      </c>
      <c r="K9" s="78">
        <v>111</v>
      </c>
      <c r="L9" s="78">
        <v>842891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94">
        <v>0</v>
      </c>
      <c r="S9" s="78">
        <v>0</v>
      </c>
      <c r="T9" s="94">
        <v>0</v>
      </c>
    </row>
    <row r="10" spans="1:20" ht="27" customHeight="1">
      <c r="A10" s="16" t="s">
        <v>142</v>
      </c>
      <c r="B10" s="74">
        <v>281319804</v>
      </c>
      <c r="C10" s="74">
        <v>871</v>
      </c>
      <c r="D10" s="74">
        <v>234369124</v>
      </c>
      <c r="E10" s="74">
        <v>67625</v>
      </c>
      <c r="F10" s="74">
        <v>46041132</v>
      </c>
      <c r="G10" s="78">
        <v>0</v>
      </c>
      <c r="H10" s="78">
        <v>0</v>
      </c>
      <c r="I10" s="78">
        <v>0</v>
      </c>
      <c r="J10" s="78">
        <v>0</v>
      </c>
      <c r="K10" s="78">
        <v>111</v>
      </c>
      <c r="L10" s="78">
        <v>842891</v>
      </c>
      <c r="M10" s="78">
        <v>1</v>
      </c>
      <c r="N10" s="78">
        <v>46657</v>
      </c>
      <c r="O10" s="78">
        <v>0</v>
      </c>
      <c r="P10" s="78">
        <v>0</v>
      </c>
      <c r="Q10" s="76">
        <v>1</v>
      </c>
      <c r="R10" s="75">
        <v>20000</v>
      </c>
      <c r="S10" s="76"/>
      <c r="T10" s="75"/>
    </row>
    <row r="11" spans="1:20" ht="27" customHeight="1">
      <c r="A11" s="123" t="s">
        <v>207</v>
      </c>
      <c r="B11" s="137">
        <f>SUM(D11+F11+H11+J11+L11+N11+P11+R11+T11)</f>
        <v>285576294</v>
      </c>
      <c r="C11" s="74">
        <v>869</v>
      </c>
      <c r="D11" s="138">
        <v>230874582</v>
      </c>
      <c r="E11" s="138">
        <v>81</v>
      </c>
      <c r="F11" s="138">
        <v>49230223</v>
      </c>
      <c r="G11" s="139">
        <v>0</v>
      </c>
      <c r="H11" s="139">
        <v>0</v>
      </c>
      <c r="I11" s="139">
        <v>6215317</v>
      </c>
      <c r="J11" s="139">
        <v>875538</v>
      </c>
      <c r="K11" s="139">
        <v>1315</v>
      </c>
      <c r="L11" s="139">
        <v>4220584</v>
      </c>
      <c r="M11" s="139">
        <v>26</v>
      </c>
      <c r="N11" s="139">
        <v>355367</v>
      </c>
      <c r="O11" s="139">
        <v>0</v>
      </c>
      <c r="P11" s="139">
        <v>0</v>
      </c>
      <c r="Q11" s="139">
        <v>1</v>
      </c>
      <c r="R11" s="138">
        <v>20000</v>
      </c>
      <c r="S11" s="138">
        <v>0</v>
      </c>
      <c r="T11" s="140">
        <v>0</v>
      </c>
    </row>
    <row r="12" spans="1:18" ht="15" customHeight="1">
      <c r="A12" s="61"/>
      <c r="B12" s="97"/>
      <c r="C12" s="97"/>
      <c r="D12" s="97"/>
      <c r="E12" s="97"/>
      <c r="F12" s="97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6"/>
      <c r="R12" s="96"/>
    </row>
    <row r="13" spans="1:16" ht="20.25" customHeight="1">
      <c r="A13" s="1" t="s">
        <v>89</v>
      </c>
      <c r="B13" s="1"/>
      <c r="C13" s="1"/>
      <c r="D13" s="1"/>
      <c r="E13" s="1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</sheetData>
  <sheetProtection/>
  <mergeCells count="14">
    <mergeCell ref="E4:F4"/>
    <mergeCell ref="G4:H4"/>
    <mergeCell ref="A3:B3"/>
    <mergeCell ref="I4:J4"/>
    <mergeCell ref="K4:L4"/>
    <mergeCell ref="Q4:R4"/>
    <mergeCell ref="M4:N4"/>
    <mergeCell ref="O4:P4"/>
    <mergeCell ref="S4:T4"/>
    <mergeCell ref="A1:E1"/>
    <mergeCell ref="O3:P3"/>
    <mergeCell ref="A4:A5"/>
    <mergeCell ref="B4:B5"/>
    <mergeCell ref="C4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5"/>
  <sheetViews>
    <sheetView zoomScalePageLayoutView="0" workbookViewId="0" topLeftCell="L1">
      <selection activeCell="L13" sqref="L13"/>
    </sheetView>
  </sheetViews>
  <sheetFormatPr defaultColWidth="8.88671875" defaultRowHeight="13.5"/>
  <cols>
    <col min="1" max="1" width="9.10546875" style="1" customWidth="1"/>
    <col min="2" max="2" width="8.99609375" style="1" customWidth="1"/>
    <col min="3" max="3" width="9.6640625" style="1" customWidth="1"/>
    <col min="4" max="4" width="8.6640625" style="1" customWidth="1"/>
    <col min="5" max="5" width="9.10546875" style="1" customWidth="1"/>
    <col min="6" max="6" width="9.77734375" style="1" customWidth="1"/>
    <col min="7" max="11" width="7.6640625" style="1" customWidth="1"/>
    <col min="12" max="13" width="9.3359375" style="1" bestFit="1" customWidth="1"/>
    <col min="14" max="15" width="7.4453125" style="1" customWidth="1"/>
    <col min="16" max="16" width="8.99609375" style="1" bestFit="1" customWidth="1"/>
    <col min="17" max="17" width="8.99609375" style="1" customWidth="1"/>
    <col min="18" max="18" width="7.10546875" style="1" customWidth="1"/>
    <col min="19" max="19" width="8.99609375" style="1" bestFit="1" customWidth="1"/>
    <col min="20" max="20" width="9.3359375" style="1" bestFit="1" customWidth="1"/>
    <col min="21" max="21" width="8.99609375" style="1" bestFit="1" customWidth="1"/>
    <col min="22" max="24" width="7.10546875" style="1" customWidth="1"/>
    <col min="25" max="25" width="8.99609375" style="1" bestFit="1" customWidth="1"/>
    <col min="26" max="27" width="5.10546875" style="1" customWidth="1"/>
    <col min="28" max="32" width="8.99609375" style="1" bestFit="1" customWidth="1"/>
    <col min="33" max="16384" width="8.88671875" style="1" customWidth="1"/>
  </cols>
  <sheetData>
    <row r="1" spans="1:10" ht="20.25" customHeight="1">
      <c r="A1" s="165" t="s">
        <v>161</v>
      </c>
      <c r="B1" s="165"/>
      <c r="C1" s="165"/>
      <c r="D1" s="165"/>
      <c r="E1" s="165"/>
      <c r="F1" s="166"/>
      <c r="G1" s="166"/>
      <c r="H1" s="166"/>
      <c r="I1" s="166"/>
      <c r="J1" s="166"/>
    </row>
    <row r="2" spans="1:10" ht="15" customHeight="1">
      <c r="A2" s="63"/>
      <c r="B2" s="63"/>
      <c r="C2" s="63"/>
      <c r="D2" s="63"/>
      <c r="E2" s="63"/>
      <c r="F2" s="64"/>
      <c r="G2" s="64"/>
      <c r="H2" s="64"/>
      <c r="I2" s="64"/>
      <c r="J2" s="64"/>
    </row>
    <row r="3" spans="1:10" ht="20.25" customHeight="1">
      <c r="A3" s="183" t="s">
        <v>6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32" s="10" customFormat="1" ht="18" customHeight="1">
      <c r="A4" s="184" t="s">
        <v>162</v>
      </c>
      <c r="B4" s="185" t="s">
        <v>115</v>
      </c>
      <c r="C4" s="29"/>
      <c r="D4" s="11"/>
      <c r="E4" s="30" t="s">
        <v>116</v>
      </c>
      <c r="F4" s="30"/>
      <c r="G4" s="30"/>
      <c r="H4" s="31"/>
      <c r="I4" s="31"/>
      <c r="J4" s="32"/>
      <c r="K4" s="32"/>
      <c r="L4" s="32"/>
      <c r="M4" s="32"/>
      <c r="N4" s="32"/>
      <c r="O4" s="32"/>
      <c r="P4" s="32"/>
      <c r="Q4" s="32"/>
      <c r="R4" s="32"/>
      <c r="S4" s="32"/>
      <c r="T4" s="32" t="s">
        <v>117</v>
      </c>
      <c r="U4" s="32"/>
      <c r="V4" s="32" t="s">
        <v>118</v>
      </c>
      <c r="W4" s="32"/>
      <c r="X4" s="33"/>
      <c r="Y4" s="179" t="s">
        <v>119</v>
      </c>
      <c r="Z4" s="180"/>
      <c r="AA4" s="180"/>
      <c r="AB4" s="180"/>
      <c r="AC4" s="180"/>
      <c r="AD4" s="181"/>
      <c r="AE4" s="182" t="s">
        <v>15</v>
      </c>
      <c r="AF4" s="179"/>
    </row>
    <row r="5" spans="1:32" s="10" customFormat="1" ht="18" customHeight="1">
      <c r="A5" s="184"/>
      <c r="B5" s="182"/>
      <c r="C5" s="182" t="s">
        <v>8</v>
      </c>
      <c r="D5" s="182" t="s">
        <v>9</v>
      </c>
      <c r="E5" s="179" t="s">
        <v>120</v>
      </c>
      <c r="F5" s="180"/>
      <c r="G5" s="180"/>
      <c r="H5" s="180"/>
      <c r="I5" s="180"/>
      <c r="J5" s="180"/>
      <c r="K5" s="180"/>
      <c r="L5" s="180"/>
      <c r="M5" s="180"/>
      <c r="N5" s="180"/>
      <c r="O5" s="181"/>
      <c r="P5" s="181" t="s">
        <v>121</v>
      </c>
      <c r="Q5" s="181"/>
      <c r="R5" s="181"/>
      <c r="S5" s="181"/>
      <c r="T5" s="182"/>
      <c r="U5" s="182"/>
      <c r="V5" s="182"/>
      <c r="W5" s="182"/>
      <c r="X5" s="182"/>
      <c r="Y5" s="179" t="s">
        <v>14</v>
      </c>
      <c r="Z5" s="180"/>
      <c r="AA5" s="180"/>
      <c r="AB5" s="181"/>
      <c r="AC5" s="179" t="s">
        <v>16</v>
      </c>
      <c r="AD5" s="181"/>
      <c r="AE5" s="181" t="s">
        <v>8</v>
      </c>
      <c r="AF5" s="179" t="s">
        <v>9</v>
      </c>
    </row>
    <row r="6" spans="1:32" s="25" customFormat="1" ht="19.5" customHeight="1">
      <c r="A6" s="184"/>
      <c r="B6" s="182"/>
      <c r="C6" s="182"/>
      <c r="D6" s="182"/>
      <c r="E6" s="12" t="s">
        <v>0</v>
      </c>
      <c r="F6" s="12" t="s">
        <v>1</v>
      </c>
      <c r="G6" s="12" t="s">
        <v>122</v>
      </c>
      <c r="H6" s="12" t="s">
        <v>211</v>
      </c>
      <c r="I6" s="12" t="s">
        <v>123</v>
      </c>
      <c r="J6" s="12" t="s">
        <v>124</v>
      </c>
      <c r="K6" s="12" t="s">
        <v>11</v>
      </c>
      <c r="L6" s="12" t="s">
        <v>125</v>
      </c>
      <c r="M6" s="12" t="s">
        <v>2</v>
      </c>
      <c r="N6" s="12" t="s">
        <v>126</v>
      </c>
      <c r="O6" s="12" t="s">
        <v>13</v>
      </c>
      <c r="P6" s="11" t="s">
        <v>10</v>
      </c>
      <c r="Q6" s="11" t="s">
        <v>209</v>
      </c>
      <c r="R6" s="11" t="s">
        <v>127</v>
      </c>
      <c r="S6" s="11" t="s">
        <v>125</v>
      </c>
      <c r="T6" s="12" t="s">
        <v>3</v>
      </c>
      <c r="U6" s="12" t="s">
        <v>4</v>
      </c>
      <c r="V6" s="12" t="s">
        <v>128</v>
      </c>
      <c r="W6" s="12" t="s">
        <v>126</v>
      </c>
      <c r="X6" s="12" t="s">
        <v>13</v>
      </c>
      <c r="Y6" s="12" t="s">
        <v>5</v>
      </c>
      <c r="Z6" s="179" t="s">
        <v>210</v>
      </c>
      <c r="AA6" s="181"/>
      <c r="AB6" s="12" t="s">
        <v>129</v>
      </c>
      <c r="AC6" s="12" t="s">
        <v>5</v>
      </c>
      <c r="AD6" s="12" t="s">
        <v>17</v>
      </c>
      <c r="AE6" s="181"/>
      <c r="AF6" s="179"/>
    </row>
    <row r="7" spans="1:32" s="36" customFormat="1" ht="22.5" customHeight="1">
      <c r="A7" s="26" t="s">
        <v>7</v>
      </c>
      <c r="B7" s="26">
        <v>85760513</v>
      </c>
      <c r="C7" s="26">
        <v>74799593</v>
      </c>
      <c r="D7" s="26">
        <v>10960920</v>
      </c>
      <c r="E7" s="26">
        <v>19114136</v>
      </c>
      <c r="F7" s="26">
        <v>19106682</v>
      </c>
      <c r="G7" s="26">
        <v>0</v>
      </c>
      <c r="H7" s="26"/>
      <c r="I7" s="26">
        <v>0</v>
      </c>
      <c r="J7" s="26">
        <v>0</v>
      </c>
      <c r="K7" s="35">
        <v>0</v>
      </c>
      <c r="L7" s="35">
        <v>0</v>
      </c>
      <c r="M7" s="26">
        <v>8085893</v>
      </c>
      <c r="N7" s="26">
        <v>0</v>
      </c>
      <c r="O7" s="26">
        <v>0</v>
      </c>
      <c r="P7" s="26">
        <v>441642</v>
      </c>
      <c r="Q7" s="26"/>
      <c r="R7" s="35">
        <v>0</v>
      </c>
      <c r="S7" s="35">
        <v>0</v>
      </c>
      <c r="T7" s="26">
        <v>8421366</v>
      </c>
      <c r="U7" s="66">
        <v>-37710</v>
      </c>
      <c r="V7" s="26">
        <v>0</v>
      </c>
      <c r="W7" s="26">
        <v>0</v>
      </c>
      <c r="X7" s="26">
        <v>0</v>
      </c>
      <c r="Y7" s="26">
        <v>5679766</v>
      </c>
      <c r="Z7" s="175">
        <v>1792102</v>
      </c>
      <c r="AA7" s="176"/>
      <c r="AB7" s="26">
        <v>7161800</v>
      </c>
      <c r="AC7" s="26">
        <v>0</v>
      </c>
      <c r="AD7" s="26">
        <v>1832714</v>
      </c>
      <c r="AE7" s="26">
        <v>1978207</v>
      </c>
      <c r="AF7" s="27">
        <v>302908</v>
      </c>
    </row>
    <row r="8" spans="1:32" s="36" customFormat="1" ht="22.5" customHeight="1">
      <c r="A8" s="35" t="s">
        <v>12</v>
      </c>
      <c r="B8" s="26">
        <v>72408444</v>
      </c>
      <c r="C8" s="26">
        <v>60669618</v>
      </c>
      <c r="D8" s="26">
        <v>11738526</v>
      </c>
      <c r="E8" s="26">
        <v>11250236</v>
      </c>
      <c r="F8" s="26">
        <v>13022557</v>
      </c>
      <c r="G8" s="26">
        <v>0</v>
      </c>
      <c r="H8" s="26"/>
      <c r="I8" s="26">
        <v>0</v>
      </c>
      <c r="J8" s="26">
        <v>0</v>
      </c>
      <c r="K8" s="35">
        <v>0</v>
      </c>
      <c r="L8" s="35">
        <v>0</v>
      </c>
      <c r="M8" s="26">
        <v>8738246</v>
      </c>
      <c r="N8" s="26">
        <v>0</v>
      </c>
      <c r="O8" s="26">
        <v>0</v>
      </c>
      <c r="P8" s="26">
        <v>428700</v>
      </c>
      <c r="Q8" s="26"/>
      <c r="R8" s="35">
        <v>0</v>
      </c>
      <c r="S8" s="35">
        <v>0</v>
      </c>
      <c r="T8" s="26">
        <v>9108916</v>
      </c>
      <c r="U8" s="26">
        <v>7106</v>
      </c>
      <c r="V8" s="26">
        <v>0</v>
      </c>
      <c r="W8" s="26">
        <v>0</v>
      </c>
      <c r="X8" s="26">
        <v>0</v>
      </c>
      <c r="Y8" s="26">
        <v>6221414</v>
      </c>
      <c r="Z8" s="175">
        <v>1831354</v>
      </c>
      <c r="AA8" s="176"/>
      <c r="AB8" s="26">
        <v>6207178</v>
      </c>
      <c r="AC8" s="26">
        <v>0</v>
      </c>
      <c r="AD8" s="26">
        <v>1935697</v>
      </c>
      <c r="AE8" s="26">
        <v>1773813</v>
      </c>
      <c r="AF8" s="27">
        <v>258107</v>
      </c>
    </row>
    <row r="9" spans="1:32" s="36" customFormat="1" ht="22.5" customHeight="1">
      <c r="A9" s="35" t="s">
        <v>19</v>
      </c>
      <c r="B9" s="26">
        <v>70208948</v>
      </c>
      <c r="C9" s="26">
        <v>58332679</v>
      </c>
      <c r="D9" s="26">
        <v>11876269</v>
      </c>
      <c r="E9" s="26">
        <v>10152081</v>
      </c>
      <c r="F9" s="26">
        <v>11861711</v>
      </c>
      <c r="G9" s="26">
        <v>0</v>
      </c>
      <c r="H9" s="26"/>
      <c r="I9" s="26">
        <v>0</v>
      </c>
      <c r="J9" s="26">
        <v>0</v>
      </c>
      <c r="K9" s="35">
        <v>0</v>
      </c>
      <c r="L9" s="35">
        <v>0</v>
      </c>
      <c r="M9" s="26">
        <v>8977444</v>
      </c>
      <c r="N9" s="26">
        <v>0</v>
      </c>
      <c r="O9" s="26">
        <v>0</v>
      </c>
      <c r="P9" s="26">
        <v>410508</v>
      </c>
      <c r="Q9" s="26"/>
      <c r="R9" s="35">
        <v>0</v>
      </c>
      <c r="S9" s="35">
        <v>0</v>
      </c>
      <c r="T9" s="26">
        <v>9990075</v>
      </c>
      <c r="U9" s="26">
        <v>166</v>
      </c>
      <c r="V9" s="26">
        <v>0</v>
      </c>
      <c r="W9" s="26">
        <v>0</v>
      </c>
      <c r="X9" s="26">
        <v>0</v>
      </c>
      <c r="Y9" s="26">
        <v>6768352</v>
      </c>
      <c r="Z9" s="175">
        <v>1868447</v>
      </c>
      <c r="AA9" s="176"/>
      <c r="AB9" s="26">
        <v>6300988</v>
      </c>
      <c r="AC9" s="26">
        <v>0</v>
      </c>
      <c r="AD9" s="26">
        <v>2000467</v>
      </c>
      <c r="AE9" s="26">
        <v>1533659</v>
      </c>
      <c r="AF9" s="67">
        <v>-524947</v>
      </c>
    </row>
    <row r="10" spans="1:32" s="37" customFormat="1" ht="22.5" customHeight="1">
      <c r="A10" s="35" t="s">
        <v>90</v>
      </c>
      <c r="B10" s="26">
        <v>79211825</v>
      </c>
      <c r="C10" s="26">
        <v>66590299</v>
      </c>
      <c r="D10" s="26">
        <v>12621526</v>
      </c>
      <c r="E10" s="26">
        <v>15081127</v>
      </c>
      <c r="F10" s="26">
        <v>13882746</v>
      </c>
      <c r="G10" s="26">
        <v>0</v>
      </c>
      <c r="H10" s="26"/>
      <c r="I10" s="26">
        <v>0</v>
      </c>
      <c r="J10" s="26">
        <v>0</v>
      </c>
      <c r="K10" s="35">
        <v>0</v>
      </c>
      <c r="L10" s="35">
        <v>0</v>
      </c>
      <c r="M10" s="26">
        <v>9419831</v>
      </c>
      <c r="N10" s="26">
        <v>0</v>
      </c>
      <c r="O10" s="26">
        <v>0</v>
      </c>
      <c r="P10" s="26">
        <v>406409</v>
      </c>
      <c r="Q10" s="26"/>
      <c r="R10" s="35">
        <v>0</v>
      </c>
      <c r="S10" s="35">
        <v>0</v>
      </c>
      <c r="T10" s="26">
        <v>10023166</v>
      </c>
      <c r="U10" s="26">
        <v>9</v>
      </c>
      <c r="V10" s="26">
        <v>0</v>
      </c>
      <c r="W10" s="26">
        <v>0</v>
      </c>
      <c r="X10" s="26">
        <v>0</v>
      </c>
      <c r="Y10" s="26">
        <v>6924625</v>
      </c>
      <c r="Z10" s="175">
        <v>206551</v>
      </c>
      <c r="AA10" s="176"/>
      <c r="AB10" s="26">
        <v>6875653</v>
      </c>
      <c r="AC10" s="26">
        <v>0</v>
      </c>
      <c r="AD10" s="26">
        <v>1992374</v>
      </c>
      <c r="AE10" s="26">
        <v>1832723</v>
      </c>
      <c r="AF10" s="27">
        <v>199568</v>
      </c>
    </row>
    <row r="11" spans="1:32" s="37" customFormat="1" ht="22.5" customHeight="1">
      <c r="A11" s="34" t="s">
        <v>114</v>
      </c>
      <c r="B11" s="26">
        <v>88133855</v>
      </c>
      <c r="C11" s="26">
        <v>75128698</v>
      </c>
      <c r="D11" s="26">
        <v>13005157</v>
      </c>
      <c r="E11" s="26">
        <v>17214362</v>
      </c>
      <c r="F11" s="26">
        <v>17137034</v>
      </c>
      <c r="G11" s="26">
        <v>0</v>
      </c>
      <c r="H11" s="26"/>
      <c r="I11" s="26">
        <v>0</v>
      </c>
      <c r="J11" s="26">
        <v>0</v>
      </c>
      <c r="K11" s="26">
        <v>757751</v>
      </c>
      <c r="L11" s="26">
        <v>10389488</v>
      </c>
      <c r="M11" s="26">
        <v>10521992</v>
      </c>
      <c r="N11" s="26">
        <v>0</v>
      </c>
      <c r="O11" s="26">
        <v>0</v>
      </c>
      <c r="P11" s="26">
        <v>431353</v>
      </c>
      <c r="Q11" s="26"/>
      <c r="R11" s="26">
        <v>604177</v>
      </c>
      <c r="S11" s="26">
        <v>1516435</v>
      </c>
      <c r="T11" s="26">
        <v>10264638</v>
      </c>
      <c r="U11" s="26">
        <v>0</v>
      </c>
      <c r="V11" s="26">
        <v>0</v>
      </c>
      <c r="W11" s="26">
        <v>0</v>
      </c>
      <c r="X11" s="26">
        <v>0</v>
      </c>
      <c r="Y11" s="26">
        <v>7218095</v>
      </c>
      <c r="Z11" s="175">
        <v>1979807</v>
      </c>
      <c r="AA11" s="176"/>
      <c r="AB11" s="26">
        <v>7608890</v>
      </c>
      <c r="AC11" s="26">
        <v>0</v>
      </c>
      <c r="AD11" s="26">
        <v>0</v>
      </c>
      <c r="AE11" s="26">
        <v>2301279</v>
      </c>
      <c r="AF11" s="27">
        <v>188554</v>
      </c>
    </row>
    <row r="12" spans="1:32" s="37" customFormat="1" ht="22.5" customHeight="1">
      <c r="A12" s="26" t="s">
        <v>206</v>
      </c>
      <c r="B12" s="26">
        <f>SUM(C12:D12)</f>
        <v>98622904</v>
      </c>
      <c r="C12" s="26">
        <f>SUM(E12:O12,Y12:AB12,AE12)</f>
        <v>75116960</v>
      </c>
      <c r="D12" s="26">
        <f>SUM(P12:X12,AC12:AD12,AF12)</f>
        <v>23505944</v>
      </c>
      <c r="E12" s="26">
        <v>38383827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786250</v>
      </c>
      <c r="L12" s="26">
        <v>12178527</v>
      </c>
      <c r="M12" s="26">
        <v>11014953</v>
      </c>
      <c r="N12" s="26">
        <v>0</v>
      </c>
      <c r="O12" s="26">
        <v>0</v>
      </c>
      <c r="P12" s="26">
        <v>0</v>
      </c>
      <c r="Q12" s="26">
        <v>2647172</v>
      </c>
      <c r="R12" s="26">
        <v>611760</v>
      </c>
      <c r="S12" s="26">
        <v>1613781</v>
      </c>
      <c r="T12" s="26">
        <v>18395363</v>
      </c>
      <c r="U12" s="26">
        <v>0</v>
      </c>
      <c r="V12" s="26">
        <v>0</v>
      </c>
      <c r="W12" s="26">
        <v>0</v>
      </c>
      <c r="X12" s="26">
        <v>0</v>
      </c>
      <c r="Y12" s="26">
        <v>3856</v>
      </c>
      <c r="Z12" s="177">
        <v>2286293</v>
      </c>
      <c r="AA12" s="177"/>
      <c r="AB12" s="26">
        <v>8393323</v>
      </c>
      <c r="AC12" s="26">
        <v>0</v>
      </c>
      <c r="AD12" s="26">
        <v>0</v>
      </c>
      <c r="AE12" s="26">
        <v>2069931</v>
      </c>
      <c r="AF12" s="27">
        <v>237868</v>
      </c>
    </row>
    <row r="13" spans="1:32" s="38" customFormat="1" ht="15.7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</row>
    <row r="14" spans="1:10" ht="11.25">
      <c r="A14" s="58" t="s">
        <v>18</v>
      </c>
      <c r="B14" s="58"/>
      <c r="C14" s="58"/>
      <c r="D14" s="58"/>
      <c r="E14" s="58"/>
      <c r="F14" s="58"/>
      <c r="G14" s="58"/>
      <c r="H14" s="58"/>
      <c r="I14" s="58"/>
      <c r="J14" s="58"/>
    </row>
    <row r="15" spans="1:10" ht="96.75" customHeight="1">
      <c r="A15" s="178" t="s">
        <v>212</v>
      </c>
      <c r="B15" s="178"/>
      <c r="C15" s="178"/>
      <c r="D15" s="178"/>
      <c r="E15" s="178"/>
      <c r="F15" s="178"/>
      <c r="G15" s="178"/>
      <c r="H15" s="178"/>
      <c r="I15" s="178"/>
      <c r="J15" s="178"/>
    </row>
  </sheetData>
  <sheetProtection/>
  <mergeCells count="22">
    <mergeCell ref="P5:X5"/>
    <mergeCell ref="AE5:AE6"/>
    <mergeCell ref="AF5:AF6"/>
    <mergeCell ref="Y5:AB5"/>
    <mergeCell ref="AC5:AD5"/>
    <mergeCell ref="Y4:AD4"/>
    <mergeCell ref="AE4:AF4"/>
    <mergeCell ref="A1:J1"/>
    <mergeCell ref="A3:J3"/>
    <mergeCell ref="A4:A6"/>
    <mergeCell ref="B4:B6"/>
    <mergeCell ref="C5:C6"/>
    <mergeCell ref="D5:D6"/>
    <mergeCell ref="E5:O5"/>
    <mergeCell ref="Z6:AA6"/>
    <mergeCell ref="Z11:AA11"/>
    <mergeCell ref="Z12:AA12"/>
    <mergeCell ref="A15:J15"/>
    <mergeCell ref="Z7:AA7"/>
    <mergeCell ref="Z8:AA8"/>
    <mergeCell ref="Z9:AA9"/>
    <mergeCell ref="Z10:AA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1" sqref="A11"/>
    </sheetView>
  </sheetViews>
  <sheetFormatPr defaultColWidth="8.88671875" defaultRowHeight="13.5"/>
  <cols>
    <col min="1" max="1" width="8.88671875" style="69" customWidth="1"/>
    <col min="2" max="13" width="9.77734375" style="69" customWidth="1"/>
    <col min="14" max="16384" width="8.88671875" style="69" customWidth="1"/>
  </cols>
  <sheetData>
    <row r="1" spans="1:13" ht="20.25" customHeight="1">
      <c r="A1" s="165" t="s">
        <v>179</v>
      </c>
      <c r="B1" s="165"/>
      <c r="C1" s="165"/>
      <c r="D1" s="165"/>
      <c r="E1" s="165"/>
      <c r="F1" s="166"/>
      <c r="G1" s="166"/>
      <c r="H1" s="166"/>
      <c r="I1" s="166"/>
      <c r="J1" s="68"/>
      <c r="K1" s="1"/>
      <c r="L1" s="1"/>
      <c r="M1" s="1"/>
    </row>
    <row r="2" spans="1:13" ht="15" customHeight="1">
      <c r="A2" s="53"/>
      <c r="B2" s="53"/>
      <c r="C2" s="53"/>
      <c r="D2" s="53"/>
      <c r="E2" s="53"/>
      <c r="F2" s="54"/>
      <c r="G2" s="54"/>
      <c r="H2" s="54"/>
      <c r="I2" s="54"/>
      <c r="J2" s="68"/>
      <c r="K2" s="1"/>
      <c r="L2" s="1"/>
      <c r="M2" s="1"/>
    </row>
    <row r="3" spans="1:13" ht="20.25" customHeight="1">
      <c r="A3" s="187" t="s">
        <v>163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3" ht="24.75" customHeight="1">
      <c r="A4" s="188" t="s">
        <v>164</v>
      </c>
      <c r="B4" s="190" t="s">
        <v>165</v>
      </c>
      <c r="C4" s="191"/>
      <c r="D4" s="192"/>
      <c r="E4" s="190" t="s">
        <v>166</v>
      </c>
      <c r="F4" s="191"/>
      <c r="G4" s="191"/>
      <c r="H4" s="190" t="s">
        <v>167</v>
      </c>
      <c r="I4" s="191"/>
      <c r="J4" s="191"/>
      <c r="K4" s="190" t="s">
        <v>168</v>
      </c>
      <c r="L4" s="191"/>
      <c r="M4" s="191"/>
    </row>
    <row r="5" spans="1:13" ht="24.75" customHeight="1">
      <c r="A5" s="189"/>
      <c r="B5" s="4" t="s">
        <v>169</v>
      </c>
      <c r="C5" s="4" t="s">
        <v>170</v>
      </c>
      <c r="D5" s="4" t="s">
        <v>171</v>
      </c>
      <c r="E5" s="5" t="s">
        <v>169</v>
      </c>
      <c r="F5" s="4" t="s">
        <v>170</v>
      </c>
      <c r="G5" s="4" t="s">
        <v>171</v>
      </c>
      <c r="H5" s="5" t="s">
        <v>20</v>
      </c>
      <c r="I5" s="5" t="s">
        <v>213</v>
      </c>
      <c r="J5" s="2" t="s">
        <v>172</v>
      </c>
      <c r="K5" s="5" t="s">
        <v>169</v>
      </c>
      <c r="L5" s="4" t="s">
        <v>170</v>
      </c>
      <c r="M5" s="3" t="s">
        <v>171</v>
      </c>
    </row>
    <row r="6" spans="1:13" ht="24.75" customHeight="1">
      <c r="A6" s="6" t="s">
        <v>173</v>
      </c>
      <c r="B6" s="7">
        <v>137921253</v>
      </c>
      <c r="C6" s="7">
        <v>137664939</v>
      </c>
      <c r="D6" s="7">
        <v>256314</v>
      </c>
      <c r="E6" s="7">
        <v>132523143</v>
      </c>
      <c r="F6" s="7">
        <v>132267280</v>
      </c>
      <c r="G6" s="7">
        <v>255863</v>
      </c>
      <c r="H6" s="7">
        <v>119599705</v>
      </c>
      <c r="I6" s="7">
        <v>119347558</v>
      </c>
      <c r="J6" s="8">
        <v>252147</v>
      </c>
      <c r="K6" s="7">
        <f>E6-H6</f>
        <v>12923438</v>
      </c>
      <c r="L6" s="7">
        <f>F6-I6</f>
        <v>12919722</v>
      </c>
      <c r="M6" s="8">
        <f>G6-J6</f>
        <v>3716</v>
      </c>
    </row>
    <row r="7" spans="1:13" s="28" customFormat="1" ht="24.75" customHeight="1">
      <c r="A7" s="16" t="s">
        <v>174</v>
      </c>
      <c r="B7" s="7">
        <v>141553211</v>
      </c>
      <c r="C7" s="7">
        <v>141342271</v>
      </c>
      <c r="D7" s="7">
        <v>210940</v>
      </c>
      <c r="E7" s="7">
        <v>140491866</v>
      </c>
      <c r="F7" s="7">
        <v>140280184</v>
      </c>
      <c r="G7" s="7">
        <v>211682</v>
      </c>
      <c r="H7" s="7">
        <v>128204012</v>
      </c>
      <c r="I7" s="7">
        <v>128009861</v>
      </c>
      <c r="J7" s="7">
        <v>194151</v>
      </c>
      <c r="K7" s="7">
        <v>12287853</v>
      </c>
      <c r="L7" s="7">
        <v>12270322</v>
      </c>
      <c r="M7" s="8">
        <v>17531</v>
      </c>
    </row>
    <row r="8" spans="1:13" s="28" customFormat="1" ht="24.75" customHeight="1">
      <c r="A8" s="16" t="s">
        <v>175</v>
      </c>
      <c r="B8" s="7">
        <v>170812768</v>
      </c>
      <c r="C8" s="7">
        <v>170501768</v>
      </c>
      <c r="D8" s="7">
        <v>311000</v>
      </c>
      <c r="E8" s="7">
        <v>176241435</v>
      </c>
      <c r="F8" s="7">
        <v>175926737</v>
      </c>
      <c r="G8" s="7">
        <v>314698</v>
      </c>
      <c r="H8" s="7">
        <v>152472515</v>
      </c>
      <c r="I8" s="7">
        <v>152266088</v>
      </c>
      <c r="J8" s="7">
        <v>206427</v>
      </c>
      <c r="K8" s="7">
        <v>23768920</v>
      </c>
      <c r="L8" s="7">
        <v>23660649</v>
      </c>
      <c r="M8" s="8">
        <v>108271</v>
      </c>
    </row>
    <row r="9" spans="1:13" s="28" customFormat="1" ht="24.75" customHeight="1">
      <c r="A9" s="16" t="s">
        <v>176</v>
      </c>
      <c r="B9" s="7">
        <v>193272849</v>
      </c>
      <c r="C9" s="7">
        <v>192793849</v>
      </c>
      <c r="D9" s="7">
        <v>479000</v>
      </c>
      <c r="E9" s="7">
        <v>194715594</v>
      </c>
      <c r="F9" s="7">
        <v>194237086</v>
      </c>
      <c r="G9" s="7">
        <v>478508</v>
      </c>
      <c r="H9" s="7">
        <v>181242056</v>
      </c>
      <c r="I9" s="7">
        <v>180799897</v>
      </c>
      <c r="J9" s="7">
        <v>442159</v>
      </c>
      <c r="K9" s="7">
        <v>13473538</v>
      </c>
      <c r="L9" s="7">
        <v>13437188</v>
      </c>
      <c r="M9" s="8">
        <v>36349</v>
      </c>
    </row>
    <row r="10" spans="1:13" s="41" customFormat="1" ht="24.75" customHeight="1">
      <c r="A10" s="39" t="s">
        <v>177</v>
      </c>
      <c r="B10" s="40">
        <f>SUM(C10:D10)</f>
        <v>182933860</v>
      </c>
      <c r="C10" s="40">
        <v>182479860</v>
      </c>
      <c r="D10" s="40">
        <v>454000</v>
      </c>
      <c r="E10" s="40">
        <f>SUM(F10:G10)</f>
        <v>183539380</v>
      </c>
      <c r="F10" s="40">
        <v>183079424</v>
      </c>
      <c r="G10" s="40">
        <v>459956</v>
      </c>
      <c r="H10" s="40">
        <f>SUM(I10:J10)</f>
        <v>172122993</v>
      </c>
      <c r="I10" s="40">
        <v>171763959</v>
      </c>
      <c r="J10" s="40">
        <v>359034</v>
      </c>
      <c r="K10" s="40">
        <f>SUM(L10:M10)</f>
        <v>11416387</v>
      </c>
      <c r="L10" s="40">
        <v>11315465</v>
      </c>
      <c r="M10" s="71">
        <v>100922</v>
      </c>
    </row>
    <row r="11" spans="1:13" s="41" customFormat="1" ht="24.75" customHeight="1">
      <c r="A11" s="39" t="s">
        <v>206</v>
      </c>
      <c r="B11" s="124">
        <f>SUM(C11:D11)</f>
        <v>189849682</v>
      </c>
      <c r="C11" s="125">
        <v>189299682</v>
      </c>
      <c r="D11" s="125">
        <v>550000</v>
      </c>
      <c r="E11" s="124">
        <f>SUM(F11:G11)</f>
        <v>190734236</v>
      </c>
      <c r="F11" s="125">
        <v>190185776</v>
      </c>
      <c r="G11" s="125">
        <v>548460</v>
      </c>
      <c r="H11" s="124">
        <f>I11+J11</f>
        <v>179300319</v>
      </c>
      <c r="I11" s="125">
        <v>178844124</v>
      </c>
      <c r="J11" s="125">
        <v>456195</v>
      </c>
      <c r="K11" s="124">
        <f>E11-H11</f>
        <v>11433917</v>
      </c>
      <c r="L11" s="124">
        <f>F11-I11</f>
        <v>11341652</v>
      </c>
      <c r="M11" s="126">
        <f>G11-J11</f>
        <v>92265</v>
      </c>
    </row>
    <row r="12" spans="1:13" s="28" customFormat="1" ht="15" customHeight="1">
      <c r="A12" s="61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</row>
    <row r="13" spans="1:13" ht="24" customHeight="1">
      <c r="A13" s="58" t="s">
        <v>178</v>
      </c>
      <c r="B13" s="58"/>
      <c r="C13" s="58"/>
      <c r="D13" s="58"/>
      <c r="E13" s="58"/>
      <c r="F13" s="58"/>
      <c r="G13" s="58"/>
      <c r="H13" s="58"/>
      <c r="I13" s="58"/>
      <c r="J13" s="58"/>
      <c r="K13" s="1"/>
      <c r="L13" s="1"/>
      <c r="M13" s="1"/>
    </row>
    <row r="14" spans="1:13" ht="17.25" customHeight="1">
      <c r="A14" s="186" t="s">
        <v>214</v>
      </c>
      <c r="B14" s="186"/>
      <c r="C14" s="186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24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8">
    <mergeCell ref="A14:C14"/>
    <mergeCell ref="A1:I1"/>
    <mergeCell ref="A3:M3"/>
    <mergeCell ref="A4:A5"/>
    <mergeCell ref="B4:D4"/>
    <mergeCell ref="E4:G4"/>
    <mergeCell ref="H4:J4"/>
    <mergeCell ref="K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O1">
      <selection activeCell="AC14" sqref="AC14"/>
    </sheetView>
  </sheetViews>
  <sheetFormatPr defaultColWidth="8.88671875" defaultRowHeight="13.5"/>
  <cols>
    <col min="1" max="1" width="8.21484375" style="69" customWidth="1"/>
    <col min="2" max="9" width="6.77734375" style="69" customWidth="1"/>
    <col min="10" max="10" width="7.77734375" style="69" customWidth="1"/>
    <col min="11" max="21" width="6.77734375" style="69" customWidth="1"/>
    <col min="22" max="16384" width="8.88671875" style="69" customWidth="1"/>
  </cols>
  <sheetData>
    <row r="1" spans="1:16" ht="20.25" customHeight="1">
      <c r="A1" s="165" t="s">
        <v>180</v>
      </c>
      <c r="B1" s="165"/>
      <c r="C1" s="165"/>
      <c r="D1" s="165"/>
      <c r="E1" s="165"/>
      <c r="F1" s="166"/>
      <c r="G1" s="166"/>
      <c r="H1" s="166"/>
      <c r="I1" s="166"/>
      <c r="J1" s="68"/>
      <c r="K1" s="1"/>
      <c r="L1" s="1"/>
      <c r="M1" s="1"/>
      <c r="N1" s="1"/>
      <c r="O1" s="1"/>
      <c r="P1" s="1"/>
    </row>
    <row r="2" spans="1:16" ht="15" customHeight="1">
      <c r="A2" s="53"/>
      <c r="B2" s="53"/>
      <c r="C2" s="53"/>
      <c r="D2" s="53"/>
      <c r="E2" s="53"/>
      <c r="F2" s="54"/>
      <c r="G2" s="54"/>
      <c r="H2" s="54"/>
      <c r="I2" s="54"/>
      <c r="J2" s="68"/>
      <c r="K2" s="1"/>
      <c r="L2" s="1"/>
      <c r="M2" s="1"/>
      <c r="N2" s="1"/>
      <c r="O2" s="1"/>
      <c r="P2" s="1"/>
    </row>
    <row r="3" spans="1:16" ht="20.25" customHeight="1">
      <c r="A3" s="197" t="s">
        <v>21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spans="1:26" ht="24.75" customHeight="1">
      <c r="A4" s="181" t="s">
        <v>22</v>
      </c>
      <c r="B4" s="182" t="s">
        <v>23</v>
      </c>
      <c r="C4" s="182" t="s">
        <v>24</v>
      </c>
      <c r="D4" s="127" t="s">
        <v>25</v>
      </c>
      <c r="E4" s="202" t="s">
        <v>135</v>
      </c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3"/>
      <c r="V4" s="173" t="s">
        <v>33</v>
      </c>
      <c r="W4" s="169" t="s">
        <v>34</v>
      </c>
      <c r="X4" s="173" t="s">
        <v>35</v>
      </c>
      <c r="Y4" s="173" t="s">
        <v>36</v>
      </c>
      <c r="Z4" s="171" t="s">
        <v>208</v>
      </c>
    </row>
    <row r="5" spans="1:26" ht="24.75" customHeight="1">
      <c r="A5" s="181"/>
      <c r="B5" s="182"/>
      <c r="C5" s="182"/>
      <c r="D5" s="193"/>
      <c r="E5" s="194" t="s">
        <v>134</v>
      </c>
      <c r="F5" s="195"/>
      <c r="G5" s="195"/>
      <c r="H5" s="195"/>
      <c r="I5" s="195"/>
      <c r="J5" s="195"/>
      <c r="K5" s="196"/>
      <c r="L5" s="199" t="s">
        <v>133</v>
      </c>
      <c r="M5" s="200"/>
      <c r="N5" s="200"/>
      <c r="O5" s="200"/>
      <c r="P5" s="200"/>
      <c r="Q5" s="200"/>
      <c r="R5" s="200"/>
      <c r="S5" s="200"/>
      <c r="T5" s="200"/>
      <c r="U5" s="201"/>
      <c r="V5" s="198"/>
      <c r="W5" s="204"/>
      <c r="X5" s="198"/>
      <c r="Y5" s="198"/>
      <c r="Z5" s="193"/>
    </row>
    <row r="6" spans="1:26" ht="24.75" customHeight="1">
      <c r="A6" s="181"/>
      <c r="B6" s="182"/>
      <c r="C6" s="182"/>
      <c r="D6" s="172"/>
      <c r="E6" s="128"/>
      <c r="F6" s="13" t="s">
        <v>26</v>
      </c>
      <c r="G6" s="13" t="s">
        <v>27</v>
      </c>
      <c r="H6" s="13" t="s">
        <v>28</v>
      </c>
      <c r="I6" s="13" t="s">
        <v>130</v>
      </c>
      <c r="J6" s="13" t="s">
        <v>203</v>
      </c>
      <c r="K6" s="12" t="s">
        <v>29</v>
      </c>
      <c r="L6" s="129"/>
      <c r="M6" s="13" t="s">
        <v>30</v>
      </c>
      <c r="N6" s="13" t="s">
        <v>31</v>
      </c>
      <c r="O6" s="12" t="s">
        <v>32</v>
      </c>
      <c r="P6" s="13" t="s">
        <v>37</v>
      </c>
      <c r="Q6" s="14" t="s">
        <v>38</v>
      </c>
      <c r="R6" s="13" t="s">
        <v>131</v>
      </c>
      <c r="S6" s="13" t="s">
        <v>39</v>
      </c>
      <c r="T6" s="13" t="s">
        <v>40</v>
      </c>
      <c r="U6" s="13" t="s">
        <v>132</v>
      </c>
      <c r="V6" s="170"/>
      <c r="W6" s="205"/>
      <c r="X6" s="170"/>
      <c r="Y6" s="170"/>
      <c r="Z6" s="172"/>
    </row>
    <row r="7" spans="1:26" ht="24.75" customHeight="1">
      <c r="A7" s="6" t="s">
        <v>7</v>
      </c>
      <c r="B7" s="74">
        <v>127100</v>
      </c>
      <c r="C7" s="74">
        <v>10811</v>
      </c>
      <c r="D7" s="74">
        <v>21110</v>
      </c>
      <c r="E7" s="74">
        <v>8441</v>
      </c>
      <c r="F7" s="74">
        <v>86</v>
      </c>
      <c r="G7" s="74">
        <v>631</v>
      </c>
      <c r="H7" s="74">
        <v>4186</v>
      </c>
      <c r="I7" s="74">
        <v>0</v>
      </c>
      <c r="J7" s="74">
        <v>3341</v>
      </c>
      <c r="K7" s="74">
        <v>196</v>
      </c>
      <c r="L7" s="74">
        <v>12671</v>
      </c>
      <c r="M7" s="74">
        <v>4455</v>
      </c>
      <c r="N7" s="74">
        <v>4318</v>
      </c>
      <c r="O7" s="74">
        <v>591</v>
      </c>
      <c r="P7" s="74">
        <v>0</v>
      </c>
      <c r="Q7" s="74">
        <v>0</v>
      </c>
      <c r="R7" s="74">
        <v>28</v>
      </c>
      <c r="S7" s="74">
        <v>872</v>
      </c>
      <c r="T7" s="74">
        <v>1408</v>
      </c>
      <c r="U7" s="74">
        <v>999</v>
      </c>
      <c r="V7" s="75">
        <v>7327</v>
      </c>
      <c r="W7" s="75">
        <v>43129</v>
      </c>
      <c r="X7" s="76">
        <v>0</v>
      </c>
      <c r="Y7" s="75">
        <v>44723</v>
      </c>
      <c r="Z7" s="77">
        <v>0</v>
      </c>
    </row>
    <row r="8" spans="1:26" ht="24.75" customHeight="1">
      <c r="A8" s="16" t="s">
        <v>12</v>
      </c>
      <c r="B8" s="78">
        <v>129600</v>
      </c>
      <c r="C8" s="78">
        <v>11545</v>
      </c>
      <c r="D8" s="78">
        <v>15695</v>
      </c>
      <c r="E8" s="78">
        <v>7675</v>
      </c>
      <c r="F8" s="78">
        <v>115</v>
      </c>
      <c r="G8" s="78">
        <v>674</v>
      </c>
      <c r="H8" s="78">
        <v>3941</v>
      </c>
      <c r="I8" s="74">
        <v>0</v>
      </c>
      <c r="J8" s="78">
        <v>2665</v>
      </c>
      <c r="K8" s="78">
        <v>280</v>
      </c>
      <c r="L8" s="78">
        <v>8020</v>
      </c>
      <c r="M8" s="78">
        <v>250</v>
      </c>
      <c r="N8" s="78">
        <v>2573</v>
      </c>
      <c r="O8" s="78">
        <v>1454</v>
      </c>
      <c r="P8" s="74">
        <v>0</v>
      </c>
      <c r="Q8" s="74">
        <v>0</v>
      </c>
      <c r="R8" s="78">
        <v>59</v>
      </c>
      <c r="S8" s="78">
        <v>864</v>
      </c>
      <c r="T8" s="78">
        <v>1467</v>
      </c>
      <c r="U8" s="78">
        <v>1353</v>
      </c>
      <c r="V8" s="79">
        <v>6936</v>
      </c>
      <c r="W8" s="79">
        <v>48376</v>
      </c>
      <c r="X8" s="76">
        <v>0</v>
      </c>
      <c r="Y8" s="79">
        <v>47048</v>
      </c>
      <c r="Z8" s="77">
        <v>0</v>
      </c>
    </row>
    <row r="9" spans="1:26" ht="24.75" customHeight="1">
      <c r="A9" s="16" t="s">
        <v>19</v>
      </c>
      <c r="B9" s="78">
        <v>162000</v>
      </c>
      <c r="C9" s="78">
        <v>11775</v>
      </c>
      <c r="D9" s="78">
        <v>26937</v>
      </c>
      <c r="E9" s="78">
        <v>7676</v>
      </c>
      <c r="F9" s="78">
        <v>66</v>
      </c>
      <c r="G9" s="78">
        <v>560</v>
      </c>
      <c r="H9" s="78">
        <v>3774</v>
      </c>
      <c r="I9" s="74">
        <v>0</v>
      </c>
      <c r="J9" s="78">
        <v>2947</v>
      </c>
      <c r="K9" s="78">
        <v>329</v>
      </c>
      <c r="L9" s="78">
        <v>19261</v>
      </c>
      <c r="M9" s="78">
        <v>10159</v>
      </c>
      <c r="N9" s="78">
        <v>3226</v>
      </c>
      <c r="O9" s="78">
        <v>2643</v>
      </c>
      <c r="P9" s="74">
        <v>0</v>
      </c>
      <c r="Q9" s="74">
        <v>0</v>
      </c>
      <c r="R9" s="78">
        <v>59</v>
      </c>
      <c r="S9" s="78">
        <v>603</v>
      </c>
      <c r="T9" s="78">
        <v>1339</v>
      </c>
      <c r="U9" s="78">
        <v>1232</v>
      </c>
      <c r="V9" s="79">
        <v>10872</v>
      </c>
      <c r="W9" s="79">
        <v>45828</v>
      </c>
      <c r="X9" s="76">
        <v>0</v>
      </c>
      <c r="Y9" s="79">
        <v>66588</v>
      </c>
      <c r="Z9" s="77">
        <v>0</v>
      </c>
    </row>
    <row r="10" spans="1:26" ht="24.75" customHeight="1">
      <c r="A10" s="16" t="s">
        <v>90</v>
      </c>
      <c r="B10" s="78">
        <v>184500</v>
      </c>
      <c r="C10" s="78">
        <v>12640</v>
      </c>
      <c r="D10" s="78">
        <v>27288</v>
      </c>
      <c r="E10" s="78">
        <v>7761</v>
      </c>
      <c r="F10" s="78">
        <v>113</v>
      </c>
      <c r="G10" s="78">
        <v>718</v>
      </c>
      <c r="H10" s="78">
        <v>3198</v>
      </c>
      <c r="I10" s="74">
        <v>206</v>
      </c>
      <c r="J10" s="78">
        <v>2815</v>
      </c>
      <c r="K10" s="78">
        <v>711</v>
      </c>
      <c r="L10" s="78">
        <v>19527</v>
      </c>
      <c r="M10" s="78">
        <v>307</v>
      </c>
      <c r="N10" s="78">
        <v>12276</v>
      </c>
      <c r="O10" s="78">
        <v>3091</v>
      </c>
      <c r="P10" s="74">
        <v>0</v>
      </c>
      <c r="Q10" s="74">
        <v>0</v>
      </c>
      <c r="R10" s="78">
        <v>25</v>
      </c>
      <c r="S10" s="78">
        <v>1214</v>
      </c>
      <c r="T10" s="78">
        <v>1343</v>
      </c>
      <c r="U10" s="78">
        <v>1271</v>
      </c>
      <c r="V10" s="79">
        <v>10431</v>
      </c>
      <c r="W10" s="79">
        <v>40874</v>
      </c>
      <c r="X10" s="76">
        <v>0</v>
      </c>
      <c r="Y10" s="79">
        <v>93267</v>
      </c>
      <c r="Z10" s="77">
        <v>0</v>
      </c>
    </row>
    <row r="11" spans="1:26" ht="24.75" customHeight="1">
      <c r="A11" s="16" t="s">
        <v>114</v>
      </c>
      <c r="B11" s="78">
        <v>177900</v>
      </c>
      <c r="C11" s="78">
        <v>12917</v>
      </c>
      <c r="D11" s="78">
        <v>20365</v>
      </c>
      <c r="E11" s="78">
        <v>7029</v>
      </c>
      <c r="F11" s="78">
        <v>105</v>
      </c>
      <c r="G11" s="78">
        <v>788</v>
      </c>
      <c r="H11" s="78">
        <v>2786</v>
      </c>
      <c r="I11" s="74">
        <v>235</v>
      </c>
      <c r="J11" s="78">
        <v>2869</v>
      </c>
      <c r="K11" s="78">
        <v>246</v>
      </c>
      <c r="L11" s="78">
        <f>SUM(M11:U11)</f>
        <v>13336</v>
      </c>
      <c r="M11" s="78">
        <v>1121</v>
      </c>
      <c r="N11" s="78">
        <v>6371</v>
      </c>
      <c r="O11" s="78">
        <v>2486</v>
      </c>
      <c r="P11" s="74">
        <v>0</v>
      </c>
      <c r="Q11" s="74">
        <v>17</v>
      </c>
      <c r="R11" s="78">
        <v>18</v>
      </c>
      <c r="S11" s="78">
        <v>809</v>
      </c>
      <c r="T11" s="78">
        <v>1531</v>
      </c>
      <c r="U11" s="78">
        <v>983</v>
      </c>
      <c r="V11" s="80">
        <v>5428</v>
      </c>
      <c r="W11" s="80">
        <v>40982</v>
      </c>
      <c r="X11" s="76">
        <v>0</v>
      </c>
      <c r="Y11" s="80">
        <v>98208</v>
      </c>
      <c r="Z11" s="77">
        <v>0</v>
      </c>
    </row>
    <row r="12" spans="1:26" ht="24.75" customHeight="1">
      <c r="A12" s="123" t="s">
        <v>207</v>
      </c>
      <c r="B12" s="141">
        <f>SUM(C12,D12,V12,W12,X12,Y12,Z12)</f>
        <v>184700</v>
      </c>
      <c r="C12" s="141">
        <v>22721</v>
      </c>
      <c r="D12" s="141">
        <f>SUM(E12,L12)</f>
        <v>18402</v>
      </c>
      <c r="E12" s="141">
        <f>SUM(F12:K12)</f>
        <v>6899</v>
      </c>
      <c r="F12" s="141">
        <v>104</v>
      </c>
      <c r="G12" s="141">
        <v>826</v>
      </c>
      <c r="H12" s="141">
        <v>2833</v>
      </c>
      <c r="I12" s="141">
        <v>178</v>
      </c>
      <c r="J12" s="141">
        <v>2755</v>
      </c>
      <c r="K12" s="141">
        <v>203</v>
      </c>
      <c r="L12" s="141">
        <f>SUM(M12:U12)</f>
        <v>11503</v>
      </c>
      <c r="M12" s="141">
        <v>85</v>
      </c>
      <c r="N12" s="141">
        <v>4453</v>
      </c>
      <c r="O12" s="141">
        <v>2262</v>
      </c>
      <c r="P12" s="141">
        <v>0</v>
      </c>
      <c r="Q12" s="141">
        <v>0</v>
      </c>
      <c r="R12" s="141">
        <v>15</v>
      </c>
      <c r="S12" s="141">
        <v>2130</v>
      </c>
      <c r="T12" s="141">
        <v>1552</v>
      </c>
      <c r="U12" s="141">
        <v>1006</v>
      </c>
      <c r="V12" s="142">
        <v>6145</v>
      </c>
      <c r="W12" s="142">
        <v>38091</v>
      </c>
      <c r="X12" s="142">
        <v>0</v>
      </c>
      <c r="Y12" s="142">
        <v>99341</v>
      </c>
      <c r="Z12" s="143">
        <v>0</v>
      </c>
    </row>
    <row r="13" spans="1:21" ht="20.25" customHeight="1">
      <c r="A13" s="1" t="s">
        <v>181</v>
      </c>
      <c r="B13" s="1"/>
      <c r="C13" s="1"/>
      <c r="D13" s="72"/>
      <c r="E13" s="72"/>
      <c r="F13" s="73"/>
      <c r="G13" s="73"/>
      <c r="H13" s="73"/>
      <c r="I13" s="73"/>
      <c r="J13" s="73"/>
      <c r="K13" s="73"/>
      <c r="L13" s="72"/>
      <c r="M13" s="73"/>
      <c r="N13" s="73"/>
      <c r="O13" s="73"/>
      <c r="P13" s="73"/>
      <c r="Q13" s="73"/>
      <c r="R13" s="73"/>
      <c r="S13" s="73"/>
      <c r="T13" s="73"/>
      <c r="U13" s="73"/>
    </row>
    <row r="14" spans="1:11" ht="20.25" customHeight="1">
      <c r="A14" s="1" t="s">
        <v>182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sheetProtection/>
  <mergeCells count="14">
    <mergeCell ref="A1:I1"/>
    <mergeCell ref="A3:P3"/>
    <mergeCell ref="X4:X6"/>
    <mergeCell ref="Y4:Y6"/>
    <mergeCell ref="L5:U5"/>
    <mergeCell ref="E4:U4"/>
    <mergeCell ref="V4:V6"/>
    <mergeCell ref="W4:W6"/>
    <mergeCell ref="Z4:Z6"/>
    <mergeCell ref="A4:A6"/>
    <mergeCell ref="B4:B6"/>
    <mergeCell ref="C4:C6"/>
    <mergeCell ref="D5:D6"/>
    <mergeCell ref="E5:K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E21" sqref="E21"/>
    </sheetView>
  </sheetViews>
  <sheetFormatPr defaultColWidth="8.88671875" defaultRowHeight="13.5"/>
  <cols>
    <col min="1" max="1" width="18.21484375" style="0" bestFit="1" customWidth="1"/>
    <col min="2" max="2" width="12.4453125" style="0" customWidth="1"/>
    <col min="3" max="3" width="9.4453125" style="0" bestFit="1" customWidth="1"/>
    <col min="4" max="4" width="10.6640625" style="0" customWidth="1"/>
    <col min="5" max="5" width="9.4453125" style="0" bestFit="1" customWidth="1"/>
    <col min="6" max="6" width="9.88671875" style="0" customWidth="1"/>
  </cols>
  <sheetData>
    <row r="1" spans="1:9" ht="20.25" customHeight="1">
      <c r="A1" s="165" t="s">
        <v>201</v>
      </c>
      <c r="B1" s="165"/>
      <c r="C1" s="165"/>
      <c r="D1" s="165"/>
      <c r="E1" s="165"/>
      <c r="F1" s="166"/>
      <c r="G1" s="166"/>
      <c r="H1" s="166"/>
      <c r="I1" s="166"/>
    </row>
    <row r="2" spans="1:9" ht="15" customHeight="1">
      <c r="A2" s="87"/>
      <c r="B2" s="87"/>
      <c r="C2" s="87"/>
      <c r="D2" s="87"/>
      <c r="E2" s="87"/>
      <c r="F2" s="88"/>
      <c r="G2" s="88"/>
      <c r="H2" s="88"/>
      <c r="I2" s="88"/>
    </row>
    <row r="3" spans="1:6" ht="20.25" customHeight="1">
      <c r="A3" s="206" t="s">
        <v>21</v>
      </c>
      <c r="B3" s="206"/>
      <c r="C3" s="206"/>
      <c r="D3" s="206"/>
      <c r="E3" s="206"/>
      <c r="F3" s="206"/>
    </row>
    <row r="4" spans="1:6" ht="24.75" customHeight="1">
      <c r="A4" s="207" t="s">
        <v>42</v>
      </c>
      <c r="B4" s="209" t="s">
        <v>43</v>
      </c>
      <c r="C4" s="210"/>
      <c r="D4" s="209" t="s">
        <v>44</v>
      </c>
      <c r="E4" s="210"/>
      <c r="F4" s="211" t="s">
        <v>45</v>
      </c>
    </row>
    <row r="5" spans="1:6" ht="24.75" customHeight="1">
      <c r="A5" s="208"/>
      <c r="B5" s="9" t="s">
        <v>46</v>
      </c>
      <c r="C5" s="9" t="s">
        <v>47</v>
      </c>
      <c r="D5" s="9" t="s">
        <v>48</v>
      </c>
      <c r="E5" s="9" t="s">
        <v>49</v>
      </c>
      <c r="F5" s="212"/>
    </row>
    <row r="6" spans="1:6" ht="24.75" customHeight="1">
      <c r="A6" s="6" t="s">
        <v>7</v>
      </c>
      <c r="B6" s="78">
        <v>137664</v>
      </c>
      <c r="C6" s="78">
        <v>100</v>
      </c>
      <c r="D6" s="78">
        <v>132267</v>
      </c>
      <c r="E6" s="78">
        <v>100</v>
      </c>
      <c r="F6" s="94">
        <f aca="true" t="shared" si="0" ref="F6:F11">D6/B6*100</f>
        <v>96.07958507670851</v>
      </c>
    </row>
    <row r="7" spans="1:6" ht="24.75" customHeight="1">
      <c r="A7" s="144" t="s">
        <v>12</v>
      </c>
      <c r="B7" s="104">
        <v>141342</v>
      </c>
      <c r="C7" s="104">
        <v>100</v>
      </c>
      <c r="D7" s="104">
        <v>140280</v>
      </c>
      <c r="E7" s="104">
        <v>100</v>
      </c>
      <c r="F7" s="105">
        <f t="shared" si="0"/>
        <v>99.24863098017575</v>
      </c>
    </row>
    <row r="8" spans="1:6" ht="24.75" customHeight="1">
      <c r="A8" s="144" t="s">
        <v>19</v>
      </c>
      <c r="B8" s="104">
        <v>170501</v>
      </c>
      <c r="C8" s="104">
        <v>100</v>
      </c>
      <c r="D8" s="104">
        <v>175926</v>
      </c>
      <c r="E8" s="104">
        <v>100</v>
      </c>
      <c r="F8" s="105">
        <f t="shared" si="0"/>
        <v>103.18179952023743</v>
      </c>
    </row>
    <row r="9" spans="1:6" ht="24.75" customHeight="1">
      <c r="A9" s="145" t="s">
        <v>91</v>
      </c>
      <c r="B9" s="106">
        <v>192793</v>
      </c>
      <c r="C9" s="106">
        <v>100</v>
      </c>
      <c r="D9" s="106">
        <v>194237</v>
      </c>
      <c r="E9" s="106">
        <v>100</v>
      </c>
      <c r="F9" s="107">
        <f t="shared" si="0"/>
        <v>100.74898984921651</v>
      </c>
    </row>
    <row r="10" spans="1:6" s="42" customFormat="1" ht="24.75" customHeight="1">
      <c r="A10" s="44" t="s">
        <v>143</v>
      </c>
      <c r="B10" s="108">
        <v>182480</v>
      </c>
      <c r="C10" s="108">
        <v>100</v>
      </c>
      <c r="D10" s="108">
        <v>183079</v>
      </c>
      <c r="E10" s="108">
        <v>100</v>
      </c>
      <c r="F10" s="109">
        <f t="shared" si="0"/>
        <v>100.32825515124945</v>
      </c>
    </row>
    <row r="11" spans="1:6" s="42" customFormat="1" ht="24.75" customHeight="1">
      <c r="A11" s="44" t="s">
        <v>207</v>
      </c>
      <c r="B11" s="108">
        <v>189300</v>
      </c>
      <c r="C11" s="108">
        <v>100</v>
      </c>
      <c r="D11" s="108">
        <v>190186</v>
      </c>
      <c r="E11" s="108">
        <v>100</v>
      </c>
      <c r="F11" s="109">
        <f t="shared" si="0"/>
        <v>100.46804014791337</v>
      </c>
    </row>
    <row r="12" spans="1:6" s="42" customFormat="1" ht="20.25" customHeight="1">
      <c r="A12" s="136"/>
      <c r="B12" s="103"/>
      <c r="C12" s="103"/>
      <c r="D12" s="103"/>
      <c r="E12" s="103"/>
      <c r="F12" s="103"/>
    </row>
    <row r="13" spans="1:6" s="121" customFormat="1" ht="19.5" customHeight="1">
      <c r="A13" s="146" t="s">
        <v>215</v>
      </c>
      <c r="B13" s="147">
        <v>189300</v>
      </c>
      <c r="C13" s="110">
        <f>B13/$B$11*100</f>
        <v>100</v>
      </c>
      <c r="D13" s="147">
        <v>190186</v>
      </c>
      <c r="E13" s="110">
        <f>D13/$D$11*100</f>
        <v>100</v>
      </c>
      <c r="F13" s="148">
        <f aca="true" t="shared" si="1" ref="F13:F26">D13/B13*100</f>
        <v>100.46804014791337</v>
      </c>
    </row>
    <row r="14" spans="1:6" s="42" customFormat="1" ht="19.5" customHeight="1">
      <c r="A14" s="149" t="s">
        <v>50</v>
      </c>
      <c r="B14" s="110">
        <v>22721</v>
      </c>
      <c r="C14" s="110">
        <f>B14/$B$11*100</f>
        <v>12.002641310089805</v>
      </c>
      <c r="D14" s="110">
        <v>23506</v>
      </c>
      <c r="E14" s="110">
        <f>D14/$D$11*100</f>
        <v>12.35947966727309</v>
      </c>
      <c r="F14" s="148">
        <f t="shared" si="1"/>
        <v>103.45495356718455</v>
      </c>
    </row>
    <row r="15" spans="1:6" s="42" customFormat="1" ht="19.5" customHeight="1">
      <c r="A15" s="149" t="s">
        <v>51</v>
      </c>
      <c r="B15" s="110">
        <v>23002</v>
      </c>
      <c r="C15" s="110">
        <f>B15/$B$11*100</f>
        <v>12.15108293713682</v>
      </c>
      <c r="D15" s="110">
        <v>24257</v>
      </c>
      <c r="E15" s="110">
        <f aca="true" t="shared" si="2" ref="E15:E36">D15/$D$11*100</f>
        <v>12.754356261764798</v>
      </c>
      <c r="F15" s="148">
        <f t="shared" si="1"/>
        <v>105.45604730023477</v>
      </c>
    </row>
    <row r="16" spans="1:6" s="42" customFormat="1" ht="19.5" customHeight="1">
      <c r="A16" s="149" t="s">
        <v>52</v>
      </c>
      <c r="B16" s="110">
        <f>SUM(B17:B22)</f>
        <v>6899</v>
      </c>
      <c r="C16" s="110">
        <f>B16/$B$11*100</f>
        <v>3.6444796619123085</v>
      </c>
      <c r="D16" s="110">
        <v>7420</v>
      </c>
      <c r="E16" s="110">
        <f t="shared" si="2"/>
        <v>3.9014438497050254</v>
      </c>
      <c r="F16" s="148">
        <f t="shared" si="1"/>
        <v>107.551819104218</v>
      </c>
    </row>
    <row r="17" spans="1:6" s="42" customFormat="1" ht="19.5" customHeight="1">
      <c r="A17" s="150" t="s">
        <v>53</v>
      </c>
      <c r="B17" s="155">
        <v>104</v>
      </c>
      <c r="C17" s="111">
        <v>0</v>
      </c>
      <c r="D17" s="111">
        <v>109</v>
      </c>
      <c r="E17" s="111">
        <v>0</v>
      </c>
      <c r="F17" s="151">
        <f t="shared" si="1"/>
        <v>104.8076923076923</v>
      </c>
    </row>
    <row r="18" spans="1:6" s="42" customFormat="1" ht="19.5" customHeight="1">
      <c r="A18" s="150" t="s">
        <v>54</v>
      </c>
      <c r="B18" s="155">
        <v>826</v>
      </c>
      <c r="C18" s="111">
        <v>0</v>
      </c>
      <c r="D18" s="111">
        <v>796</v>
      </c>
      <c r="E18" s="111">
        <v>0</v>
      </c>
      <c r="F18" s="151">
        <f t="shared" si="1"/>
        <v>96.3680387409201</v>
      </c>
    </row>
    <row r="19" spans="1:6" s="42" customFormat="1" ht="19.5" customHeight="1">
      <c r="A19" s="150" t="s">
        <v>55</v>
      </c>
      <c r="B19" s="155">
        <v>2833</v>
      </c>
      <c r="C19" s="111">
        <f aca="true" t="shared" si="3" ref="C19:C36">B19/$B$11*100</f>
        <v>1.496566296883254</v>
      </c>
      <c r="D19" s="93">
        <v>2957</v>
      </c>
      <c r="E19" s="111">
        <f t="shared" si="2"/>
        <v>1.5547937282449813</v>
      </c>
      <c r="F19" s="151">
        <f t="shared" si="1"/>
        <v>104.37698552770914</v>
      </c>
    </row>
    <row r="20" spans="1:6" s="42" customFormat="1" ht="19.5" customHeight="1">
      <c r="A20" s="150" t="s">
        <v>144</v>
      </c>
      <c r="B20" s="155">
        <v>178</v>
      </c>
      <c r="C20" s="111">
        <v>0</v>
      </c>
      <c r="D20" s="111">
        <v>178</v>
      </c>
      <c r="E20" s="111">
        <v>0</v>
      </c>
      <c r="F20" s="151">
        <f t="shared" si="1"/>
        <v>100</v>
      </c>
    </row>
    <row r="21" spans="1:6" s="42" customFormat="1" ht="19.5" customHeight="1">
      <c r="A21" s="150" t="s">
        <v>145</v>
      </c>
      <c r="B21" s="155">
        <v>2755</v>
      </c>
      <c r="C21" s="111">
        <f t="shared" si="3"/>
        <v>1.4553618594823032</v>
      </c>
      <c r="D21" s="111">
        <v>3156</v>
      </c>
      <c r="E21" s="111">
        <f t="shared" si="2"/>
        <v>1.6594281387694154</v>
      </c>
      <c r="F21" s="151">
        <f t="shared" si="1"/>
        <v>114.55535390199636</v>
      </c>
    </row>
    <row r="22" spans="1:6" s="42" customFormat="1" ht="19.5" customHeight="1">
      <c r="A22" s="150" t="s">
        <v>56</v>
      </c>
      <c r="B22" s="155">
        <v>203</v>
      </c>
      <c r="C22" s="111">
        <v>0</v>
      </c>
      <c r="D22" s="111">
        <v>223</v>
      </c>
      <c r="E22" s="111">
        <v>0</v>
      </c>
      <c r="F22" s="151">
        <f t="shared" si="1"/>
        <v>109.85221674876848</v>
      </c>
    </row>
    <row r="23" spans="1:6" s="42" customFormat="1" ht="19.5" customHeight="1">
      <c r="A23" s="149" t="s">
        <v>57</v>
      </c>
      <c r="B23" s="110">
        <v>16103</v>
      </c>
      <c r="C23" s="110">
        <f t="shared" si="3"/>
        <v>8.506603275224512</v>
      </c>
      <c r="D23" s="110">
        <v>16837</v>
      </c>
      <c r="E23" s="110">
        <f t="shared" si="2"/>
        <v>8.852912412059773</v>
      </c>
      <c r="F23" s="148">
        <f t="shared" si="1"/>
        <v>104.5581568651804</v>
      </c>
    </row>
    <row r="24" spans="1:6" s="42" customFormat="1" ht="19.5" customHeight="1">
      <c r="A24" s="150" t="s">
        <v>58</v>
      </c>
      <c r="B24" s="155">
        <v>86</v>
      </c>
      <c r="C24" s="111">
        <v>0</v>
      </c>
      <c r="D24" s="111">
        <v>80</v>
      </c>
      <c r="E24" s="111">
        <v>0</v>
      </c>
      <c r="F24" s="151">
        <f t="shared" si="1"/>
        <v>93.02325581395348</v>
      </c>
    </row>
    <row r="25" spans="1:6" s="42" customFormat="1" ht="19.5" customHeight="1">
      <c r="A25" s="150" t="s">
        <v>59</v>
      </c>
      <c r="B25" s="155">
        <v>4453</v>
      </c>
      <c r="C25" s="111">
        <f t="shared" si="3"/>
        <v>2.352350765979926</v>
      </c>
      <c r="D25" s="111">
        <v>4453</v>
      </c>
      <c r="E25" s="111">
        <f t="shared" si="2"/>
        <v>2.341392110880927</v>
      </c>
      <c r="F25" s="151">
        <f t="shared" si="1"/>
        <v>100</v>
      </c>
    </row>
    <row r="26" spans="1:6" s="42" customFormat="1" ht="19.5" customHeight="1">
      <c r="A26" s="150" t="s">
        <v>60</v>
      </c>
      <c r="B26" s="155">
        <v>6862</v>
      </c>
      <c r="C26" s="111">
        <f t="shared" si="3"/>
        <v>3.624933967247755</v>
      </c>
      <c r="D26" s="111">
        <v>6862</v>
      </c>
      <c r="E26" s="111">
        <f t="shared" si="2"/>
        <v>3.6080468593902815</v>
      </c>
      <c r="F26" s="151">
        <f t="shared" si="1"/>
        <v>100</v>
      </c>
    </row>
    <row r="27" spans="1:6" s="42" customFormat="1" ht="19.5" customHeight="1">
      <c r="A27" s="150" t="s">
        <v>146</v>
      </c>
      <c r="B27" s="111">
        <v>0</v>
      </c>
      <c r="C27" s="111">
        <f t="shared" si="3"/>
        <v>0</v>
      </c>
      <c r="D27" s="111">
        <v>0</v>
      </c>
      <c r="E27" s="111">
        <f t="shared" si="2"/>
        <v>0</v>
      </c>
      <c r="F27" s="151">
        <v>0</v>
      </c>
    </row>
    <row r="28" spans="1:6" s="42" customFormat="1" ht="19.5" customHeight="1">
      <c r="A28" s="39" t="s">
        <v>147</v>
      </c>
      <c r="B28" s="111">
        <v>0</v>
      </c>
      <c r="C28" s="111">
        <f t="shared" si="3"/>
        <v>0</v>
      </c>
      <c r="D28" s="111">
        <v>0</v>
      </c>
      <c r="E28" s="111">
        <f t="shared" si="2"/>
        <v>0</v>
      </c>
      <c r="F28" s="151">
        <v>0</v>
      </c>
    </row>
    <row r="29" spans="1:6" s="42" customFormat="1" ht="19.5" customHeight="1">
      <c r="A29" s="150" t="s">
        <v>148</v>
      </c>
      <c r="B29" s="155">
        <v>15</v>
      </c>
      <c r="C29" s="111">
        <v>0</v>
      </c>
      <c r="D29" s="111">
        <v>12</v>
      </c>
      <c r="E29" s="111">
        <v>0</v>
      </c>
      <c r="F29" s="151">
        <f aca="true" t="shared" si="4" ref="F29:F36">D29/B29*100</f>
        <v>80</v>
      </c>
    </row>
    <row r="30" spans="1:6" s="42" customFormat="1" ht="19.5" customHeight="1">
      <c r="A30" s="150" t="s">
        <v>61</v>
      </c>
      <c r="B30" s="155">
        <v>2130</v>
      </c>
      <c r="C30" s="111">
        <f t="shared" si="3"/>
        <v>1.1251980982567353</v>
      </c>
      <c r="D30" s="111">
        <v>2102</v>
      </c>
      <c r="E30" s="111">
        <f t="shared" si="2"/>
        <v>1.1052338237304533</v>
      </c>
      <c r="F30" s="151">
        <f t="shared" si="4"/>
        <v>98.68544600938968</v>
      </c>
    </row>
    <row r="31" spans="1:6" s="42" customFormat="1" ht="19.5" customHeight="1">
      <c r="A31" s="150" t="s">
        <v>62</v>
      </c>
      <c r="B31" s="155">
        <v>1552</v>
      </c>
      <c r="C31" s="111">
        <f t="shared" si="3"/>
        <v>0.8198626518753301</v>
      </c>
      <c r="D31" s="111">
        <v>2113</v>
      </c>
      <c r="E31" s="111">
        <f t="shared" si="2"/>
        <v>1.1110176353674823</v>
      </c>
      <c r="F31" s="151">
        <f t="shared" si="4"/>
        <v>136.14690721649484</v>
      </c>
    </row>
    <row r="32" spans="1:6" s="42" customFormat="1" ht="19.5" customHeight="1">
      <c r="A32" s="150" t="s">
        <v>149</v>
      </c>
      <c r="B32" s="155">
        <v>1006</v>
      </c>
      <c r="C32" s="111">
        <f t="shared" si="3"/>
        <v>0.531431590068674</v>
      </c>
      <c r="D32" s="111">
        <v>1214</v>
      </c>
      <c r="E32" s="111">
        <f t="shared" si="2"/>
        <v>0.6383224843048384</v>
      </c>
      <c r="F32" s="151">
        <f t="shared" si="4"/>
        <v>120.67594433399603</v>
      </c>
    </row>
    <row r="33" spans="1:6" s="42" customFormat="1" ht="19.5" customHeight="1">
      <c r="A33" s="149" t="s">
        <v>63</v>
      </c>
      <c r="B33" s="156">
        <v>6145</v>
      </c>
      <c r="C33" s="110">
        <f t="shared" si="3"/>
        <v>3.246170100369784</v>
      </c>
      <c r="D33" s="110">
        <v>6917</v>
      </c>
      <c r="E33" s="110">
        <f t="shared" si="2"/>
        <v>3.6369659175754263</v>
      </c>
      <c r="F33" s="148">
        <f t="shared" si="4"/>
        <v>112.56305939788447</v>
      </c>
    </row>
    <row r="34" spans="1:6" s="42" customFormat="1" ht="19.5" customHeight="1">
      <c r="A34" s="149" t="s">
        <v>150</v>
      </c>
      <c r="B34" s="156">
        <v>38091</v>
      </c>
      <c r="C34" s="110">
        <f t="shared" si="3"/>
        <v>20.12202852614897</v>
      </c>
      <c r="D34" s="110">
        <v>36241</v>
      </c>
      <c r="E34" s="110">
        <f t="shared" si="2"/>
        <v>19.055556139778954</v>
      </c>
      <c r="F34" s="148">
        <f t="shared" si="4"/>
        <v>95.14320968207713</v>
      </c>
    </row>
    <row r="35" spans="1:6" s="42" customFormat="1" ht="19.5" customHeight="1">
      <c r="A35" s="149" t="s">
        <v>64</v>
      </c>
      <c r="B35" s="156">
        <v>99341</v>
      </c>
      <c r="C35" s="110">
        <f t="shared" si="3"/>
        <v>52.47807712625462</v>
      </c>
      <c r="D35" s="110">
        <v>99265</v>
      </c>
      <c r="E35" s="110">
        <f t="shared" si="2"/>
        <v>52.193642013607736</v>
      </c>
      <c r="F35" s="148">
        <f t="shared" si="4"/>
        <v>99.92349583756959</v>
      </c>
    </row>
    <row r="36" spans="1:6" s="42" customFormat="1" ht="19.5" customHeight="1">
      <c r="A36" s="149" t="s">
        <v>151</v>
      </c>
      <c r="B36" s="156">
        <v>0</v>
      </c>
      <c r="C36" s="110">
        <f t="shared" si="3"/>
        <v>0</v>
      </c>
      <c r="D36" s="110">
        <v>0</v>
      </c>
      <c r="E36" s="110">
        <f t="shared" si="2"/>
        <v>0</v>
      </c>
      <c r="F36" s="148" t="e">
        <f t="shared" si="4"/>
        <v>#DIV/0!</v>
      </c>
    </row>
    <row r="37" spans="1:6" s="42" customFormat="1" ht="15" customHeight="1">
      <c r="A37" s="98"/>
      <c r="B37" s="99"/>
      <c r="C37" s="100"/>
      <c r="D37" s="99"/>
      <c r="E37" s="101"/>
      <c r="F37" s="101"/>
    </row>
    <row r="38" spans="1:6" ht="20.25" customHeight="1">
      <c r="A38" s="102" t="s">
        <v>67</v>
      </c>
      <c r="B38" s="102"/>
      <c r="C38" s="102"/>
      <c r="D38" s="102"/>
      <c r="E38" s="102"/>
      <c r="F38" s="102"/>
    </row>
    <row r="39" spans="1:6" ht="24.75" customHeight="1">
      <c r="A39" s="1"/>
      <c r="B39" s="1"/>
      <c r="C39" s="10"/>
      <c r="D39" s="1"/>
      <c r="E39" s="10"/>
      <c r="F39" s="10"/>
    </row>
  </sheetData>
  <sheetProtection/>
  <mergeCells count="6">
    <mergeCell ref="A1:I1"/>
    <mergeCell ref="A3:F3"/>
    <mergeCell ref="A4:A5"/>
    <mergeCell ref="B4:C4"/>
    <mergeCell ref="D4:E4"/>
    <mergeCell ref="F4:F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G21" sqref="G21"/>
    </sheetView>
  </sheetViews>
  <sheetFormatPr defaultColWidth="8.88671875" defaultRowHeight="13.5"/>
  <cols>
    <col min="5" max="5" width="7.4453125" style="0" customWidth="1"/>
    <col min="6" max="6" width="8.21484375" style="0" customWidth="1"/>
    <col min="7" max="7" width="7.88671875" style="0" customWidth="1"/>
    <col min="8" max="8" width="7.21484375" style="0" customWidth="1"/>
    <col min="9" max="9" width="7.10546875" style="0" customWidth="1"/>
    <col min="10" max="10" width="8.3359375" style="0" customWidth="1"/>
    <col min="11" max="11" width="7.99609375" style="0" customWidth="1"/>
    <col min="12" max="12" width="8.21484375" style="0" customWidth="1"/>
    <col min="14" max="14" width="7.88671875" style="0" customWidth="1"/>
    <col min="15" max="15" width="7.4453125" style="0" customWidth="1"/>
    <col min="16" max="16" width="7.3359375" style="0" customWidth="1"/>
  </cols>
  <sheetData>
    <row r="1" spans="1:16" ht="20.25" customHeight="1">
      <c r="A1" s="165" t="s">
        <v>202</v>
      </c>
      <c r="B1" s="165"/>
      <c r="C1" s="165"/>
      <c r="D1" s="165"/>
      <c r="E1" s="165"/>
      <c r="F1" s="166"/>
      <c r="G1" s="166"/>
      <c r="H1" s="166"/>
      <c r="I1" s="166"/>
      <c r="J1" s="1"/>
      <c r="K1" s="1"/>
      <c r="L1" s="1"/>
      <c r="M1" s="1"/>
      <c r="N1" s="1"/>
      <c r="O1" s="1"/>
      <c r="P1" s="1"/>
    </row>
    <row r="2" spans="1:16" ht="15" customHeight="1">
      <c r="A2" s="87"/>
      <c r="B2" s="87"/>
      <c r="C2" s="87"/>
      <c r="D2" s="87"/>
      <c r="E2" s="87"/>
      <c r="F2" s="88"/>
      <c r="G2" s="88"/>
      <c r="H2" s="88"/>
      <c r="I2" s="88"/>
      <c r="J2" s="1"/>
      <c r="K2" s="1"/>
      <c r="L2" s="1"/>
      <c r="M2" s="1"/>
      <c r="N2" s="1"/>
      <c r="O2" s="1"/>
      <c r="P2" s="1"/>
    </row>
    <row r="3" spans="1:16" ht="20.25" customHeight="1">
      <c r="A3" s="197" t="s">
        <v>92</v>
      </c>
      <c r="B3" s="197"/>
      <c r="C3" s="197"/>
      <c r="D3" s="197"/>
      <c r="E3" s="197"/>
      <c r="F3" s="197"/>
      <c r="G3" s="197"/>
      <c r="H3" s="213"/>
      <c r="I3" s="213"/>
      <c r="J3" s="213"/>
      <c r="K3" s="213"/>
      <c r="L3" s="213"/>
      <c r="M3" s="213"/>
      <c r="N3" s="213"/>
      <c r="O3" s="213"/>
      <c r="P3" s="213"/>
    </row>
    <row r="4" spans="1:16" ht="30" customHeight="1">
      <c r="A4" s="11" t="s">
        <v>93</v>
      </c>
      <c r="B4" s="12" t="s">
        <v>94</v>
      </c>
      <c r="C4" s="13" t="s">
        <v>95</v>
      </c>
      <c r="D4" s="13" t="s">
        <v>96</v>
      </c>
      <c r="E4" s="12" t="s">
        <v>97</v>
      </c>
      <c r="F4" s="13" t="s">
        <v>98</v>
      </c>
      <c r="G4" s="14" t="s">
        <v>99</v>
      </c>
      <c r="H4" s="12" t="s">
        <v>100</v>
      </c>
      <c r="I4" s="12" t="s">
        <v>101</v>
      </c>
      <c r="J4" s="13" t="s">
        <v>102</v>
      </c>
      <c r="K4" s="15" t="s">
        <v>103</v>
      </c>
      <c r="L4" s="13" t="s">
        <v>104</v>
      </c>
      <c r="M4" s="13" t="s">
        <v>105</v>
      </c>
      <c r="N4" s="12" t="s">
        <v>106</v>
      </c>
      <c r="O4" s="12" t="s">
        <v>107</v>
      </c>
      <c r="P4" s="14" t="s">
        <v>108</v>
      </c>
    </row>
    <row r="5" spans="1:16" ht="28.5" customHeight="1">
      <c r="A5" s="6" t="s">
        <v>110</v>
      </c>
      <c r="B5" s="74">
        <v>127100</v>
      </c>
      <c r="C5" s="74" t="s">
        <v>109</v>
      </c>
      <c r="D5" s="74" t="s">
        <v>109</v>
      </c>
      <c r="E5" s="74" t="s">
        <v>109</v>
      </c>
      <c r="F5" s="74" t="s">
        <v>109</v>
      </c>
      <c r="G5" s="77" t="s">
        <v>109</v>
      </c>
      <c r="H5" s="74" t="s">
        <v>109</v>
      </c>
      <c r="I5" s="74" t="s">
        <v>109</v>
      </c>
      <c r="J5" s="74" t="s">
        <v>109</v>
      </c>
      <c r="K5" s="77" t="s">
        <v>109</v>
      </c>
      <c r="L5" s="74" t="s">
        <v>109</v>
      </c>
      <c r="M5" s="74" t="s">
        <v>109</v>
      </c>
      <c r="N5" s="74" t="s">
        <v>109</v>
      </c>
      <c r="O5" s="74" t="s">
        <v>109</v>
      </c>
      <c r="P5" s="77" t="s">
        <v>109</v>
      </c>
    </row>
    <row r="6" spans="1:16" ht="28.5" customHeight="1">
      <c r="A6" s="16" t="s">
        <v>111</v>
      </c>
      <c r="B6" s="112">
        <v>129600</v>
      </c>
      <c r="C6" s="74" t="s">
        <v>109</v>
      </c>
      <c r="D6" s="74" t="s">
        <v>109</v>
      </c>
      <c r="E6" s="74" t="s">
        <v>109</v>
      </c>
      <c r="F6" s="74" t="s">
        <v>109</v>
      </c>
      <c r="G6" s="77" t="s">
        <v>109</v>
      </c>
      <c r="H6" s="74" t="s">
        <v>109</v>
      </c>
      <c r="I6" s="74" t="s">
        <v>109</v>
      </c>
      <c r="J6" s="74" t="s">
        <v>109</v>
      </c>
      <c r="K6" s="77" t="s">
        <v>109</v>
      </c>
      <c r="L6" s="74" t="s">
        <v>109</v>
      </c>
      <c r="M6" s="74" t="s">
        <v>109</v>
      </c>
      <c r="N6" s="74" t="s">
        <v>109</v>
      </c>
      <c r="O6" s="74" t="s">
        <v>109</v>
      </c>
      <c r="P6" s="77" t="s">
        <v>109</v>
      </c>
    </row>
    <row r="7" spans="1:16" ht="30" customHeight="1">
      <c r="A7" s="16" t="s">
        <v>112</v>
      </c>
      <c r="B7" s="112">
        <v>162000</v>
      </c>
      <c r="C7" s="112">
        <v>15207</v>
      </c>
      <c r="D7" s="112">
        <v>553</v>
      </c>
      <c r="E7" s="112">
        <v>100</v>
      </c>
      <c r="F7" s="112">
        <v>6472</v>
      </c>
      <c r="G7" s="113">
        <v>6850</v>
      </c>
      <c r="H7" s="112">
        <v>67288</v>
      </c>
      <c r="I7" s="112">
        <v>3315</v>
      </c>
      <c r="J7" s="112">
        <v>499</v>
      </c>
      <c r="K7" s="113">
        <v>1082</v>
      </c>
      <c r="L7" s="112">
        <v>4348</v>
      </c>
      <c r="M7" s="112">
        <v>5035</v>
      </c>
      <c r="N7" s="112">
        <v>0</v>
      </c>
      <c r="O7" s="112">
        <v>2685</v>
      </c>
      <c r="P7" s="113">
        <v>48566</v>
      </c>
    </row>
    <row r="8" spans="1:16" ht="30" customHeight="1">
      <c r="A8" s="16" t="s">
        <v>90</v>
      </c>
      <c r="B8" s="112">
        <f>SUM(C8:P8)</f>
        <v>184500</v>
      </c>
      <c r="C8" s="112">
        <v>13796</v>
      </c>
      <c r="D8" s="112">
        <v>423</v>
      </c>
      <c r="E8" s="112">
        <v>137</v>
      </c>
      <c r="F8" s="112">
        <v>2734</v>
      </c>
      <c r="G8" s="113">
        <v>6316</v>
      </c>
      <c r="H8" s="112">
        <v>95979</v>
      </c>
      <c r="I8" s="112">
        <v>4090</v>
      </c>
      <c r="J8" s="112">
        <v>681</v>
      </c>
      <c r="K8" s="113">
        <v>388</v>
      </c>
      <c r="L8" s="112">
        <v>7878</v>
      </c>
      <c r="M8" s="112">
        <v>4511</v>
      </c>
      <c r="N8" s="112">
        <v>0</v>
      </c>
      <c r="O8" s="112">
        <v>31</v>
      </c>
      <c r="P8" s="113">
        <v>47536</v>
      </c>
    </row>
    <row r="9" spans="1:16" ht="30" customHeight="1">
      <c r="A9" s="16" t="s">
        <v>136</v>
      </c>
      <c r="B9" s="112">
        <v>177900</v>
      </c>
      <c r="C9" s="112">
        <v>12192</v>
      </c>
      <c r="D9" s="112">
        <v>385</v>
      </c>
      <c r="E9" s="112">
        <v>238</v>
      </c>
      <c r="F9" s="112">
        <v>1696</v>
      </c>
      <c r="G9" s="112">
        <v>5344</v>
      </c>
      <c r="H9" s="112">
        <v>98170</v>
      </c>
      <c r="I9" s="112">
        <v>4012</v>
      </c>
      <c r="J9" s="112">
        <v>351</v>
      </c>
      <c r="K9" s="112">
        <v>2032</v>
      </c>
      <c r="L9" s="112">
        <v>4597</v>
      </c>
      <c r="M9" s="112">
        <v>2344</v>
      </c>
      <c r="N9" s="112">
        <v>0</v>
      </c>
      <c r="O9" s="112">
        <v>614</v>
      </c>
      <c r="P9" s="113">
        <v>45925</v>
      </c>
    </row>
    <row r="10" spans="1:16" ht="30" customHeight="1">
      <c r="A10" s="123" t="s">
        <v>207</v>
      </c>
      <c r="B10" s="152">
        <f>SUM(C10:P10)</f>
        <v>184700</v>
      </c>
      <c r="C10" s="152">
        <v>12828</v>
      </c>
      <c r="D10" s="152">
        <v>214</v>
      </c>
      <c r="E10" s="152">
        <v>316</v>
      </c>
      <c r="F10" s="152">
        <v>1775</v>
      </c>
      <c r="G10" s="152">
        <v>6867</v>
      </c>
      <c r="H10" s="152">
        <v>100585</v>
      </c>
      <c r="I10" s="152">
        <v>3893</v>
      </c>
      <c r="J10" s="152">
        <v>437</v>
      </c>
      <c r="K10" s="152">
        <v>3311</v>
      </c>
      <c r="L10" s="152">
        <v>3285</v>
      </c>
      <c r="M10" s="152">
        <v>2640</v>
      </c>
      <c r="N10" s="152">
        <v>0</v>
      </c>
      <c r="O10" s="152">
        <v>1098</v>
      </c>
      <c r="P10" s="153">
        <v>47451</v>
      </c>
    </row>
    <row r="11" spans="1:16" ht="15" customHeight="1">
      <c r="A11" s="61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</row>
    <row r="12" spans="1:16" ht="24.75" customHeight="1">
      <c r="A12" s="1" t="s">
        <v>113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1" customHeight="1">
      <c r="A13" s="1" t="s">
        <v>41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</sheetData>
  <sheetProtection/>
  <mergeCells count="2">
    <mergeCell ref="A3:P3"/>
    <mergeCell ref="A1:I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28">
      <selection activeCell="G54" sqref="G54"/>
    </sheetView>
  </sheetViews>
  <sheetFormatPr defaultColWidth="8.88671875" defaultRowHeight="13.5"/>
  <cols>
    <col min="1" max="1" width="14.88671875" style="69" bestFit="1" customWidth="1"/>
    <col min="2" max="2" width="10.77734375" style="69" customWidth="1"/>
    <col min="3" max="3" width="8.88671875" style="69" customWidth="1"/>
    <col min="4" max="4" width="11.3359375" style="69" customWidth="1"/>
    <col min="5" max="5" width="8.88671875" style="69" customWidth="1"/>
    <col min="6" max="6" width="10.21484375" style="69" customWidth="1"/>
    <col min="7" max="7" width="16.3359375" style="69" customWidth="1"/>
    <col min="8" max="16384" width="8.88671875" style="69" customWidth="1"/>
  </cols>
  <sheetData>
    <row r="1" spans="1:9" ht="20.25" customHeight="1">
      <c r="A1" s="165" t="s">
        <v>200</v>
      </c>
      <c r="B1" s="165"/>
      <c r="C1" s="165"/>
      <c r="D1" s="165"/>
      <c r="E1" s="165"/>
      <c r="F1" s="166"/>
      <c r="G1" s="166"/>
      <c r="H1" s="166"/>
      <c r="I1" s="166"/>
    </row>
    <row r="2" spans="1:9" ht="15" customHeight="1">
      <c r="A2" s="87"/>
      <c r="B2" s="87"/>
      <c r="C2" s="87"/>
      <c r="D2" s="87"/>
      <c r="E2" s="87"/>
      <c r="F2" s="88"/>
      <c r="G2" s="88"/>
      <c r="H2" s="88"/>
      <c r="I2" s="88"/>
    </row>
    <row r="3" spans="1:6" s="118" customFormat="1" ht="20.25" customHeight="1">
      <c r="A3" s="214" t="s">
        <v>21</v>
      </c>
      <c r="B3" s="214"/>
      <c r="C3" s="214"/>
      <c r="D3" s="214"/>
      <c r="E3" s="214"/>
      <c r="F3" s="214"/>
    </row>
    <row r="4" spans="1:6" ht="21" customHeight="1">
      <c r="A4" s="215" t="s">
        <v>42</v>
      </c>
      <c r="B4" s="190" t="s">
        <v>43</v>
      </c>
      <c r="C4" s="192"/>
      <c r="D4" s="190" t="s">
        <v>65</v>
      </c>
      <c r="E4" s="192"/>
      <c r="F4" s="217" t="s">
        <v>66</v>
      </c>
    </row>
    <row r="5" spans="1:6" ht="21" customHeight="1">
      <c r="A5" s="216"/>
      <c r="B5" s="5" t="s">
        <v>46</v>
      </c>
      <c r="C5" s="5" t="s">
        <v>47</v>
      </c>
      <c r="D5" s="5" t="s">
        <v>46</v>
      </c>
      <c r="E5" s="5" t="s">
        <v>47</v>
      </c>
      <c r="F5" s="218"/>
    </row>
    <row r="6" spans="1:6" ht="21" customHeight="1">
      <c r="A6" s="6" t="s">
        <v>7</v>
      </c>
      <c r="B6" s="21">
        <v>137664</v>
      </c>
      <c r="C6" s="21">
        <v>100</v>
      </c>
      <c r="D6" s="21">
        <v>119347</v>
      </c>
      <c r="E6" s="21">
        <v>100</v>
      </c>
      <c r="F6" s="22">
        <f aca="true" t="shared" si="0" ref="F6:F11">D6/B6*100</f>
        <v>86.69441538819154</v>
      </c>
    </row>
    <row r="7" spans="1:6" ht="21" customHeight="1">
      <c r="A7" s="6" t="s">
        <v>12</v>
      </c>
      <c r="B7" s="21">
        <v>141342</v>
      </c>
      <c r="C7" s="21">
        <v>100</v>
      </c>
      <c r="D7" s="21">
        <v>128009</v>
      </c>
      <c r="E7" s="21">
        <v>100</v>
      </c>
      <c r="F7" s="22">
        <f t="shared" si="0"/>
        <v>90.56685203265837</v>
      </c>
    </row>
    <row r="8" spans="1:6" ht="21" customHeight="1">
      <c r="A8" s="6" t="s">
        <v>19</v>
      </c>
      <c r="B8" s="21">
        <v>170501</v>
      </c>
      <c r="C8" s="21">
        <v>100</v>
      </c>
      <c r="D8" s="21">
        <v>152266</v>
      </c>
      <c r="E8" s="21">
        <v>100</v>
      </c>
      <c r="F8" s="22">
        <f t="shared" si="0"/>
        <v>89.30504806423423</v>
      </c>
    </row>
    <row r="9" spans="1:6" ht="21" customHeight="1">
      <c r="A9" s="6" t="s">
        <v>90</v>
      </c>
      <c r="B9" s="21">
        <v>192793</v>
      </c>
      <c r="C9" s="21">
        <v>100</v>
      </c>
      <c r="D9" s="21">
        <v>180799</v>
      </c>
      <c r="E9" s="21">
        <v>100</v>
      </c>
      <c r="F9" s="22">
        <f t="shared" si="0"/>
        <v>93.77881977042735</v>
      </c>
    </row>
    <row r="10" spans="1:7" s="117" customFormat="1" ht="21" customHeight="1">
      <c r="A10" s="45" t="s">
        <v>114</v>
      </c>
      <c r="B10" s="46">
        <v>182480</v>
      </c>
      <c r="C10" s="46">
        <v>100</v>
      </c>
      <c r="D10" s="46">
        <v>171764</v>
      </c>
      <c r="E10" s="39">
        <v>100</v>
      </c>
      <c r="F10" s="47">
        <f t="shared" si="0"/>
        <v>94.127575624726</v>
      </c>
      <c r="G10" s="116"/>
    </row>
    <row r="11" spans="1:7" s="117" customFormat="1" ht="21" customHeight="1">
      <c r="A11" s="50" t="s">
        <v>207</v>
      </c>
      <c r="B11" s="46">
        <v>189300</v>
      </c>
      <c r="C11" s="46">
        <v>100</v>
      </c>
      <c r="D11" s="46">
        <v>178844</v>
      </c>
      <c r="E11" s="39">
        <v>100</v>
      </c>
      <c r="F11" s="47">
        <f t="shared" si="0"/>
        <v>94.47649234020074</v>
      </c>
      <c r="G11" s="116"/>
    </row>
    <row r="12" spans="1:6" s="117" customFormat="1" ht="21" customHeight="1">
      <c r="A12" s="115"/>
      <c r="B12" s="115"/>
      <c r="C12" s="115"/>
      <c r="D12" s="115"/>
      <c r="E12" s="115"/>
      <c r="F12" s="47"/>
    </row>
    <row r="13" spans="1:6" s="117" customFormat="1" ht="19.5" customHeight="1">
      <c r="A13" s="157" t="s">
        <v>216</v>
      </c>
      <c r="B13" s="158">
        <f>SUM(B14,B19,B21,B25,B30,B36,B44,B47,B51,B58,B62,B66,B68)</f>
        <v>189300</v>
      </c>
      <c r="C13" s="158">
        <f aca="true" t="shared" si="1" ref="C13:C44">B13/$B$11*100</f>
        <v>100</v>
      </c>
      <c r="D13" s="158">
        <f>SUM(D14,D19,D21,D25,D30,D36,D44,D47,D51,D58,D62,D66,D68)</f>
        <v>178844</v>
      </c>
      <c r="E13" s="159">
        <f aca="true" t="shared" si="2" ref="E13:E44">D13/$D$11*100</f>
        <v>100</v>
      </c>
      <c r="F13" s="160">
        <f aca="true" t="shared" si="3" ref="F13:F69">D13/B13*100</f>
        <v>94.47649234020074</v>
      </c>
    </row>
    <row r="14" spans="1:6" s="117" customFormat="1" ht="19.5" customHeight="1">
      <c r="A14" s="157" t="s">
        <v>217</v>
      </c>
      <c r="B14" s="161">
        <f>SUM(B15:B18)</f>
        <v>13319</v>
      </c>
      <c r="C14" s="158">
        <f t="shared" si="1"/>
        <v>7.035921817221341</v>
      </c>
      <c r="D14" s="161">
        <f>SUM(D15:D18)</f>
        <v>12641</v>
      </c>
      <c r="E14" s="159">
        <f t="shared" si="2"/>
        <v>7.06817114356646</v>
      </c>
      <c r="F14" s="160">
        <f t="shared" si="3"/>
        <v>94.909527742323</v>
      </c>
    </row>
    <row r="15" spans="1:6" s="117" customFormat="1" ht="19.5" customHeight="1">
      <c r="A15" s="50" t="s">
        <v>218</v>
      </c>
      <c r="B15" s="46">
        <v>1699</v>
      </c>
      <c r="C15" s="131">
        <f t="shared" si="1"/>
        <v>0.8975171685155837</v>
      </c>
      <c r="D15" s="46">
        <v>1508</v>
      </c>
      <c r="E15" s="132">
        <f t="shared" si="2"/>
        <v>0.8431929502806915</v>
      </c>
      <c r="F15" s="47">
        <f t="shared" si="3"/>
        <v>88.75809299587993</v>
      </c>
    </row>
    <row r="16" spans="1:6" s="117" customFormat="1" ht="19.5" customHeight="1">
      <c r="A16" s="50" t="s">
        <v>219</v>
      </c>
      <c r="B16" s="46">
        <v>228</v>
      </c>
      <c r="C16" s="133">
        <f t="shared" si="1"/>
        <v>0.12044374009508717</v>
      </c>
      <c r="D16" s="46">
        <v>225</v>
      </c>
      <c r="E16" s="133">
        <f t="shared" si="2"/>
        <v>0.1258079667195992</v>
      </c>
      <c r="F16" s="47">
        <f t="shared" si="3"/>
        <v>98.68421052631578</v>
      </c>
    </row>
    <row r="17" spans="1:6" s="117" customFormat="1" ht="19.5" customHeight="1">
      <c r="A17" s="50" t="s">
        <v>220</v>
      </c>
      <c r="B17" s="46">
        <v>3387</v>
      </c>
      <c r="C17" s="131">
        <f t="shared" si="1"/>
        <v>1.7892234548335975</v>
      </c>
      <c r="D17" s="46">
        <v>3376</v>
      </c>
      <c r="E17" s="132">
        <f t="shared" si="2"/>
        <v>1.8876786473127418</v>
      </c>
      <c r="F17" s="47">
        <f t="shared" si="3"/>
        <v>99.6752288160614</v>
      </c>
    </row>
    <row r="18" spans="1:6" s="117" customFormat="1" ht="19.5" customHeight="1">
      <c r="A18" s="50" t="s">
        <v>221</v>
      </c>
      <c r="B18" s="46">
        <v>8005</v>
      </c>
      <c r="C18" s="131">
        <f t="shared" si="1"/>
        <v>4.228737453777073</v>
      </c>
      <c r="D18" s="46">
        <v>7532</v>
      </c>
      <c r="E18" s="132">
        <f t="shared" si="2"/>
        <v>4.211491579253428</v>
      </c>
      <c r="F18" s="47">
        <f t="shared" si="3"/>
        <v>94.09119300437226</v>
      </c>
    </row>
    <row r="19" spans="1:6" s="117" customFormat="1" ht="19.5" customHeight="1">
      <c r="A19" s="157" t="s">
        <v>222</v>
      </c>
      <c r="B19" s="161">
        <f>SUM(B20)</f>
        <v>214</v>
      </c>
      <c r="C19" s="133">
        <f t="shared" si="1"/>
        <v>0.11304807184363444</v>
      </c>
      <c r="D19" s="161">
        <f>SUM(D20)</f>
        <v>163</v>
      </c>
      <c r="E19" s="133">
        <f>D16/$D$11*100</f>
        <v>0.1258079667195992</v>
      </c>
      <c r="F19" s="160">
        <f t="shared" si="3"/>
        <v>76.16822429906543</v>
      </c>
    </row>
    <row r="20" spans="1:6" s="117" customFormat="1" ht="19.5" customHeight="1">
      <c r="A20" s="50" t="s">
        <v>223</v>
      </c>
      <c r="B20" s="46">
        <v>214</v>
      </c>
      <c r="C20" s="133">
        <f t="shared" si="1"/>
        <v>0.11304807184363444</v>
      </c>
      <c r="D20" s="46">
        <v>163</v>
      </c>
      <c r="E20" s="133">
        <f t="shared" si="2"/>
        <v>0.0911408825568652</v>
      </c>
      <c r="F20" s="47">
        <f t="shared" si="3"/>
        <v>76.16822429906543</v>
      </c>
    </row>
    <row r="21" spans="1:6" s="117" customFormat="1" ht="19.5" customHeight="1">
      <c r="A21" s="157" t="s">
        <v>224</v>
      </c>
      <c r="B21" s="161">
        <f>SUM(B22:B24)</f>
        <v>316</v>
      </c>
      <c r="C21" s="133">
        <f t="shared" si="1"/>
        <v>0.1669307976756471</v>
      </c>
      <c r="D21" s="161">
        <f>SUM(D22:D24)</f>
        <v>299</v>
      </c>
      <c r="E21" s="133">
        <f>D18/$D$11*100</f>
        <v>4.211491579253428</v>
      </c>
      <c r="F21" s="160">
        <f t="shared" si="3"/>
        <v>94.62025316455697</v>
      </c>
    </row>
    <row r="22" spans="1:6" s="117" customFormat="1" ht="19.5" customHeight="1">
      <c r="A22" s="50" t="s">
        <v>225</v>
      </c>
      <c r="B22" s="130">
        <v>0</v>
      </c>
      <c r="C22" s="133">
        <f t="shared" si="1"/>
        <v>0</v>
      </c>
      <c r="D22" s="130">
        <v>0</v>
      </c>
      <c r="E22" s="133">
        <f t="shared" si="2"/>
        <v>0</v>
      </c>
      <c r="F22" s="163">
        <f>E19/$D$11*100</f>
        <v>7.034508662275459E-05</v>
      </c>
    </row>
    <row r="23" spans="1:6" s="117" customFormat="1" ht="19.5" customHeight="1">
      <c r="A23" s="50" t="s">
        <v>226</v>
      </c>
      <c r="B23" s="46">
        <v>316</v>
      </c>
      <c r="C23" s="133">
        <f t="shared" si="1"/>
        <v>0.1669307976756471</v>
      </c>
      <c r="D23" s="46">
        <v>299</v>
      </c>
      <c r="E23" s="133">
        <f t="shared" si="2"/>
        <v>0.16718480910737848</v>
      </c>
      <c r="F23" s="47">
        <f t="shared" si="3"/>
        <v>94.62025316455697</v>
      </c>
    </row>
    <row r="24" spans="1:6" s="117" customFormat="1" ht="19.5" customHeight="1">
      <c r="A24" s="50" t="s">
        <v>227</v>
      </c>
      <c r="B24" s="130">
        <v>0</v>
      </c>
      <c r="C24" s="133">
        <f t="shared" si="1"/>
        <v>0</v>
      </c>
      <c r="D24" s="130">
        <v>0</v>
      </c>
      <c r="E24" s="133">
        <f t="shared" si="2"/>
        <v>0</v>
      </c>
      <c r="F24" s="163">
        <f>E21/$D$11*100</f>
        <v>0.002354840855300389</v>
      </c>
    </row>
    <row r="25" spans="1:6" s="117" customFormat="1" ht="19.5" customHeight="1">
      <c r="A25" s="157" t="s">
        <v>228</v>
      </c>
      <c r="B25" s="161">
        <v>1776</v>
      </c>
      <c r="C25" s="158">
        <f t="shared" si="1"/>
        <v>0.9381933438985737</v>
      </c>
      <c r="D25" s="161">
        <v>1693</v>
      </c>
      <c r="E25" s="159">
        <f t="shared" si="2"/>
        <v>0.9466350562501398</v>
      </c>
      <c r="F25" s="160">
        <f t="shared" si="3"/>
        <v>95.32657657657657</v>
      </c>
    </row>
    <row r="26" spans="1:6" s="117" customFormat="1" ht="19.5" customHeight="1">
      <c r="A26" s="50" t="s">
        <v>229</v>
      </c>
      <c r="B26" s="46">
        <v>596</v>
      </c>
      <c r="C26" s="133">
        <f t="shared" si="1"/>
        <v>0.31484416270470156</v>
      </c>
      <c r="D26" s="46">
        <v>552</v>
      </c>
      <c r="E26" s="133">
        <f t="shared" si="2"/>
        <v>0.3086488783520834</v>
      </c>
      <c r="F26" s="47">
        <f t="shared" si="3"/>
        <v>92.61744966442953</v>
      </c>
    </row>
    <row r="27" spans="1:6" s="117" customFormat="1" ht="19.5" customHeight="1">
      <c r="A27" s="50" t="s">
        <v>230</v>
      </c>
      <c r="B27" s="130">
        <v>0</v>
      </c>
      <c r="C27" s="133">
        <f t="shared" si="1"/>
        <v>0</v>
      </c>
      <c r="D27" s="130">
        <v>0</v>
      </c>
      <c r="E27" s="133">
        <f t="shared" si="2"/>
        <v>0</v>
      </c>
      <c r="F27" s="163">
        <f>E24/$D$11*100</f>
        <v>0</v>
      </c>
    </row>
    <row r="28" spans="1:6" s="117" customFormat="1" ht="19.5" customHeight="1">
      <c r="A28" s="50" t="s">
        <v>231</v>
      </c>
      <c r="B28" s="46">
        <v>1179</v>
      </c>
      <c r="C28" s="131">
        <f t="shared" si="1"/>
        <v>0.6228209191759112</v>
      </c>
      <c r="D28" s="46">
        <v>1140</v>
      </c>
      <c r="E28" s="132">
        <f t="shared" si="2"/>
        <v>0.6374270313793027</v>
      </c>
      <c r="F28" s="47">
        <f t="shared" si="3"/>
        <v>96.69211195928753</v>
      </c>
    </row>
    <row r="29" spans="1:6" s="117" customFormat="1" ht="19.5" customHeight="1">
      <c r="A29" s="50" t="s">
        <v>232</v>
      </c>
      <c r="B29" s="130">
        <v>0</v>
      </c>
      <c r="C29" s="133">
        <f t="shared" si="1"/>
        <v>0</v>
      </c>
      <c r="D29" s="130">
        <v>0</v>
      </c>
      <c r="E29" s="133">
        <f t="shared" si="2"/>
        <v>0</v>
      </c>
      <c r="F29" s="163">
        <f>E26/$D$11*100</f>
        <v>0.00017257994584782458</v>
      </c>
    </row>
    <row r="30" spans="1:6" s="117" customFormat="1" ht="19.5" customHeight="1">
      <c r="A30" s="157" t="s">
        <v>233</v>
      </c>
      <c r="B30" s="161">
        <f>SUM(B31:B35)</f>
        <v>7252</v>
      </c>
      <c r="C30" s="158">
        <f t="shared" si="1"/>
        <v>3.8309561542525095</v>
      </c>
      <c r="D30" s="161">
        <v>6958</v>
      </c>
      <c r="E30" s="159">
        <f t="shared" si="2"/>
        <v>3.8905414774887612</v>
      </c>
      <c r="F30" s="160">
        <f t="shared" si="3"/>
        <v>95.94594594594594</v>
      </c>
    </row>
    <row r="31" spans="1:6" s="117" customFormat="1" ht="19.5" customHeight="1">
      <c r="A31" s="50" t="s">
        <v>234</v>
      </c>
      <c r="B31" s="46">
        <v>790</v>
      </c>
      <c r="C31" s="133">
        <f t="shared" si="1"/>
        <v>0.41732699418911784</v>
      </c>
      <c r="D31" s="46">
        <v>633</v>
      </c>
      <c r="E31" s="133">
        <f t="shared" si="2"/>
        <v>0.3539397463711391</v>
      </c>
      <c r="F31" s="47">
        <f t="shared" si="3"/>
        <v>80.12658227848102</v>
      </c>
    </row>
    <row r="32" spans="1:6" s="117" customFormat="1" ht="19.5" customHeight="1">
      <c r="A32" s="50" t="s">
        <v>235</v>
      </c>
      <c r="B32" s="46">
        <v>6288</v>
      </c>
      <c r="C32" s="131">
        <f t="shared" si="1"/>
        <v>3.321711568938193</v>
      </c>
      <c r="D32" s="46">
        <v>6162</v>
      </c>
      <c r="E32" s="132">
        <f t="shared" si="2"/>
        <v>3.4454608485607565</v>
      </c>
      <c r="F32" s="47">
        <f t="shared" si="3"/>
        <v>97.99618320610686</v>
      </c>
    </row>
    <row r="33" spans="1:6" s="117" customFormat="1" ht="19.5" customHeight="1">
      <c r="A33" s="50" t="s">
        <v>236</v>
      </c>
      <c r="B33" s="46">
        <v>85</v>
      </c>
      <c r="C33" s="133">
        <f t="shared" si="1"/>
        <v>0.04490227152667724</v>
      </c>
      <c r="D33" s="46">
        <v>75</v>
      </c>
      <c r="E33" s="133">
        <f t="shared" si="2"/>
        <v>0.04193598890653307</v>
      </c>
      <c r="F33" s="47">
        <f t="shared" si="3"/>
        <v>88.23529411764706</v>
      </c>
    </row>
    <row r="34" spans="1:6" s="117" customFormat="1" ht="19.5" customHeight="1">
      <c r="A34" s="50" t="s">
        <v>237</v>
      </c>
      <c r="B34" s="130">
        <v>0</v>
      </c>
      <c r="C34" s="133">
        <f t="shared" si="1"/>
        <v>0</v>
      </c>
      <c r="D34" s="130">
        <v>0</v>
      </c>
      <c r="E34" s="133">
        <f t="shared" si="2"/>
        <v>0</v>
      </c>
      <c r="F34" s="163">
        <f>E31/$D$11*100</f>
        <v>0.00019790417703201624</v>
      </c>
    </row>
    <row r="35" spans="1:6" s="117" customFormat="1" ht="19.5" customHeight="1">
      <c r="A35" s="50" t="s">
        <v>238</v>
      </c>
      <c r="B35" s="46">
        <v>89</v>
      </c>
      <c r="C35" s="133">
        <f t="shared" si="1"/>
        <v>0.047015319598520865</v>
      </c>
      <c r="D35" s="46">
        <v>87</v>
      </c>
      <c r="E35" s="133">
        <f t="shared" si="2"/>
        <v>0.048645747131578355</v>
      </c>
      <c r="F35" s="47">
        <f t="shared" si="3"/>
        <v>97.75280898876404</v>
      </c>
    </row>
    <row r="36" spans="1:6" s="117" customFormat="1" ht="19.5" customHeight="1">
      <c r="A36" s="157" t="s">
        <v>239</v>
      </c>
      <c r="B36" s="161">
        <f>SUM(B37:B43)</f>
        <v>103182</v>
      </c>
      <c r="C36" s="158">
        <f t="shared" si="1"/>
        <v>54.50713153724247</v>
      </c>
      <c r="D36" s="161">
        <v>98714</v>
      </c>
      <c r="E36" s="159">
        <f t="shared" si="2"/>
        <v>55.19558945226007</v>
      </c>
      <c r="F36" s="160">
        <f t="shared" si="3"/>
        <v>95.66978736601345</v>
      </c>
    </row>
    <row r="37" spans="1:6" s="117" customFormat="1" ht="19.5" customHeight="1">
      <c r="A37" s="50" t="s">
        <v>240</v>
      </c>
      <c r="B37" s="46">
        <v>27309</v>
      </c>
      <c r="C37" s="131">
        <f t="shared" si="1"/>
        <v>14.426307448494452</v>
      </c>
      <c r="D37" s="46">
        <v>26870</v>
      </c>
      <c r="E37" s="132">
        <f t="shared" si="2"/>
        <v>15.024266958913914</v>
      </c>
      <c r="F37" s="47">
        <f t="shared" si="3"/>
        <v>98.39247134644256</v>
      </c>
    </row>
    <row r="38" spans="1:6" s="117" customFormat="1" ht="19.5" customHeight="1">
      <c r="A38" s="50" t="s">
        <v>241</v>
      </c>
      <c r="B38" s="46">
        <v>7028</v>
      </c>
      <c r="C38" s="131">
        <f t="shared" si="1"/>
        <v>3.712625462229266</v>
      </c>
      <c r="D38" s="46">
        <v>5211</v>
      </c>
      <c r="E38" s="132">
        <f t="shared" si="2"/>
        <v>2.9137125092259177</v>
      </c>
      <c r="F38" s="47">
        <f t="shared" si="3"/>
        <v>74.14627205463859</v>
      </c>
    </row>
    <row r="39" spans="1:6" s="117" customFormat="1" ht="19.5" customHeight="1">
      <c r="A39" s="50" t="s">
        <v>242</v>
      </c>
      <c r="B39" s="46">
        <v>26451</v>
      </c>
      <c r="C39" s="131">
        <f t="shared" si="1"/>
        <v>13.973058637083993</v>
      </c>
      <c r="D39" s="46">
        <v>26176</v>
      </c>
      <c r="E39" s="132">
        <f t="shared" si="2"/>
        <v>14.636219274898796</v>
      </c>
      <c r="F39" s="47">
        <f t="shared" si="3"/>
        <v>98.96034176401648</v>
      </c>
    </row>
    <row r="40" spans="1:6" s="117" customFormat="1" ht="19.5" customHeight="1">
      <c r="A40" s="50" t="s">
        <v>243</v>
      </c>
      <c r="B40" s="46">
        <v>35398</v>
      </c>
      <c r="C40" s="131">
        <f t="shared" si="1"/>
        <v>18.699418911780246</v>
      </c>
      <c r="D40" s="46">
        <v>33925</v>
      </c>
      <c r="E40" s="132">
        <f t="shared" si="2"/>
        <v>18.969045648721792</v>
      </c>
      <c r="F40" s="47">
        <f t="shared" si="3"/>
        <v>95.83874795186169</v>
      </c>
    </row>
    <row r="41" spans="1:6" s="117" customFormat="1" ht="19.5" customHeight="1">
      <c r="A41" s="50" t="s">
        <v>244</v>
      </c>
      <c r="B41" s="46">
        <v>3864</v>
      </c>
      <c r="C41" s="131">
        <f t="shared" si="1"/>
        <v>2.0412044374009506</v>
      </c>
      <c r="D41" s="46">
        <v>3616</v>
      </c>
      <c r="E41" s="132">
        <f t="shared" si="2"/>
        <v>2.0218738118136477</v>
      </c>
      <c r="F41" s="47">
        <f t="shared" si="3"/>
        <v>93.58178053830227</v>
      </c>
    </row>
    <row r="42" spans="1:6" s="117" customFormat="1" ht="19.5" customHeight="1">
      <c r="A42" s="50" t="s">
        <v>245</v>
      </c>
      <c r="B42" s="130">
        <v>0</v>
      </c>
      <c r="C42" s="133">
        <f t="shared" si="1"/>
        <v>0</v>
      </c>
      <c r="D42" s="130">
        <v>0</v>
      </c>
      <c r="E42" s="133">
        <f t="shared" si="2"/>
        <v>0</v>
      </c>
      <c r="F42" s="163">
        <f>E39/$D$11*100</f>
        <v>0.008183791055276552</v>
      </c>
    </row>
    <row r="43" spans="1:6" s="117" customFormat="1" ht="19.5" customHeight="1">
      <c r="A43" s="50" t="s">
        <v>246</v>
      </c>
      <c r="B43" s="46">
        <v>3132</v>
      </c>
      <c r="C43" s="131">
        <f t="shared" si="1"/>
        <v>1.6545166402535658</v>
      </c>
      <c r="D43" s="46">
        <v>2915</v>
      </c>
      <c r="E43" s="132">
        <f t="shared" si="2"/>
        <v>1.6299121021672518</v>
      </c>
      <c r="F43" s="47">
        <f t="shared" si="3"/>
        <v>93.07151979565774</v>
      </c>
    </row>
    <row r="44" spans="1:6" s="117" customFormat="1" ht="19.5" customHeight="1">
      <c r="A44" s="157" t="s">
        <v>247</v>
      </c>
      <c r="B44" s="161">
        <f>SUM(B45:B46)</f>
        <v>3893</v>
      </c>
      <c r="C44" s="158">
        <f t="shared" si="1"/>
        <v>2.056524035921817</v>
      </c>
      <c r="D44" s="161">
        <f>SUM(D45:D46)</f>
        <v>3767</v>
      </c>
      <c r="E44" s="159">
        <f t="shared" si="2"/>
        <v>2.1063049361454675</v>
      </c>
      <c r="F44" s="160">
        <f t="shared" si="3"/>
        <v>96.76342152581556</v>
      </c>
    </row>
    <row r="45" spans="1:6" s="117" customFormat="1" ht="19.5" customHeight="1">
      <c r="A45" s="50" t="s">
        <v>248</v>
      </c>
      <c r="B45" s="46">
        <v>3862</v>
      </c>
      <c r="C45" s="131">
        <f aca="true" t="shared" si="4" ref="C45:C69">B45/$B$11*100</f>
        <v>2.040147913365029</v>
      </c>
      <c r="D45" s="46">
        <v>3737</v>
      </c>
      <c r="E45" s="132">
        <f aca="true" t="shared" si="5" ref="E45:E69">D45/$D$11*100</f>
        <v>2.0895305405828544</v>
      </c>
      <c r="F45" s="47">
        <f t="shared" si="3"/>
        <v>96.76333505955463</v>
      </c>
    </row>
    <row r="46" spans="1:6" s="117" customFormat="1" ht="19.5" customHeight="1">
      <c r="A46" s="50" t="s">
        <v>249</v>
      </c>
      <c r="B46" s="46">
        <v>31</v>
      </c>
      <c r="C46" s="133">
        <f t="shared" si="4"/>
        <v>0.016376122556788168</v>
      </c>
      <c r="D46" s="46">
        <v>30</v>
      </c>
      <c r="E46" s="133">
        <f t="shared" si="5"/>
        <v>0.016774395562613228</v>
      </c>
      <c r="F46" s="47">
        <f t="shared" si="3"/>
        <v>96.7741935483871</v>
      </c>
    </row>
    <row r="47" spans="1:6" s="117" customFormat="1" ht="19.5" customHeight="1">
      <c r="A47" s="157" t="s">
        <v>250</v>
      </c>
      <c r="B47" s="161">
        <f>SUM(B48:B50)</f>
        <v>677</v>
      </c>
      <c r="C47" s="133">
        <f t="shared" si="4"/>
        <v>0.3576333861595351</v>
      </c>
      <c r="D47" s="161">
        <f>SUM(D48:D50)</f>
        <v>482</v>
      </c>
      <c r="E47" s="133">
        <f>D47/$B$11*100</f>
        <v>0.2546222926571579</v>
      </c>
      <c r="F47" s="160">
        <f t="shared" si="3"/>
        <v>71.19645494830132</v>
      </c>
    </row>
    <row r="48" spans="1:6" s="117" customFormat="1" ht="19.5" customHeight="1">
      <c r="A48" s="50" t="s">
        <v>251</v>
      </c>
      <c r="B48" s="46">
        <v>408</v>
      </c>
      <c r="C48" s="133">
        <f t="shared" si="4"/>
        <v>0.2155309033280507</v>
      </c>
      <c r="D48" s="46">
        <v>219</v>
      </c>
      <c r="E48" s="164"/>
      <c r="F48" s="47">
        <f t="shared" si="3"/>
        <v>53.67647058823529</v>
      </c>
    </row>
    <row r="49" spans="1:6" s="117" customFormat="1" ht="19.5" customHeight="1">
      <c r="A49" s="50" t="s">
        <v>252</v>
      </c>
      <c r="B49" s="46">
        <v>269</v>
      </c>
      <c r="C49" s="133">
        <f t="shared" si="4"/>
        <v>0.1421024828314844</v>
      </c>
      <c r="D49" s="46">
        <v>263</v>
      </c>
      <c r="E49" s="133">
        <f t="shared" si="5"/>
        <v>0.14705553443224262</v>
      </c>
      <c r="F49" s="47">
        <f t="shared" si="3"/>
        <v>97.76951672862454</v>
      </c>
    </row>
    <row r="50" spans="1:6" s="117" customFormat="1" ht="19.5" customHeight="1">
      <c r="A50" s="50" t="s">
        <v>253</v>
      </c>
      <c r="B50" s="130">
        <v>0</v>
      </c>
      <c r="C50" s="133">
        <f t="shared" si="4"/>
        <v>0</v>
      </c>
      <c r="D50" s="130">
        <v>0</v>
      </c>
      <c r="E50" s="133">
        <f t="shared" si="5"/>
        <v>0</v>
      </c>
      <c r="F50" s="163">
        <f>E47/$D$11*100</f>
        <v>0.00014237116853635455</v>
      </c>
    </row>
    <row r="51" spans="1:6" s="117" customFormat="1" ht="19.5" customHeight="1">
      <c r="A51" s="157" t="s">
        <v>254</v>
      </c>
      <c r="B51" s="161">
        <v>4665</v>
      </c>
      <c r="C51" s="133">
        <f>B48/$D$11*100</f>
        <v>0.22813177965153988</v>
      </c>
      <c r="D51" s="161">
        <f>SUM(D52:D57)</f>
        <v>3027</v>
      </c>
      <c r="E51" s="159">
        <f t="shared" si="5"/>
        <v>1.6925365122676745</v>
      </c>
      <c r="F51" s="160">
        <f t="shared" si="3"/>
        <v>64.88745980707395</v>
      </c>
    </row>
    <row r="52" spans="1:6" s="117" customFormat="1" ht="19.5" customHeight="1">
      <c r="A52" s="50" t="s">
        <v>255</v>
      </c>
      <c r="B52" s="130">
        <v>0</v>
      </c>
      <c r="C52" s="133">
        <f t="shared" si="4"/>
        <v>0</v>
      </c>
      <c r="D52" s="130">
        <v>0</v>
      </c>
      <c r="E52" s="133">
        <f t="shared" si="5"/>
        <v>0</v>
      </c>
      <c r="F52" s="163">
        <f>E49/$D$11*100</f>
        <v>8.222559014126425E-05</v>
      </c>
    </row>
    <row r="53" spans="1:6" s="117" customFormat="1" ht="19.5" customHeight="1">
      <c r="A53" s="50" t="s">
        <v>256</v>
      </c>
      <c r="B53" s="130">
        <v>0</v>
      </c>
      <c r="C53" s="133">
        <f t="shared" si="4"/>
        <v>0</v>
      </c>
      <c r="D53" s="130">
        <v>0</v>
      </c>
      <c r="E53" s="133">
        <f t="shared" si="5"/>
        <v>0</v>
      </c>
      <c r="F53" s="163">
        <f>E50/$D$11*100</f>
        <v>0</v>
      </c>
    </row>
    <row r="54" spans="1:6" s="117" customFormat="1" ht="19.5" customHeight="1">
      <c r="A54" s="50" t="s">
        <v>257</v>
      </c>
      <c r="B54" s="130">
        <v>0</v>
      </c>
      <c r="C54" s="133">
        <f t="shared" si="4"/>
        <v>0</v>
      </c>
      <c r="D54" s="130">
        <v>0</v>
      </c>
      <c r="E54" s="133">
        <f t="shared" si="5"/>
        <v>0</v>
      </c>
      <c r="F54" s="163">
        <f>E51/$D$11*100</f>
        <v>0.000946375898698125</v>
      </c>
    </row>
    <row r="55" spans="1:6" s="117" customFormat="1" ht="19.5" customHeight="1">
      <c r="A55" s="50" t="s">
        <v>258</v>
      </c>
      <c r="B55" s="46">
        <v>4663</v>
      </c>
      <c r="C55" s="131">
        <f t="shared" si="4"/>
        <v>2.463285789751717</v>
      </c>
      <c r="D55" s="46">
        <v>3026</v>
      </c>
      <c r="E55" s="132">
        <f t="shared" si="5"/>
        <v>1.6919773657489208</v>
      </c>
      <c r="F55" s="47">
        <f t="shared" si="3"/>
        <v>64.89384516405747</v>
      </c>
    </row>
    <row r="56" spans="1:6" s="117" customFormat="1" ht="19.5" customHeight="1">
      <c r="A56" s="50" t="s">
        <v>259</v>
      </c>
      <c r="B56" s="46">
        <v>1</v>
      </c>
      <c r="C56" s="133">
        <f t="shared" si="4"/>
        <v>0.0005282620179609086</v>
      </c>
      <c r="D56" s="46">
        <v>1</v>
      </c>
      <c r="E56" s="133">
        <f t="shared" si="5"/>
        <v>0.0005591465187537742</v>
      </c>
      <c r="F56" s="47">
        <f t="shared" si="3"/>
        <v>100</v>
      </c>
    </row>
    <row r="57" spans="1:6" s="117" customFormat="1" ht="19.5" customHeight="1">
      <c r="A57" s="39" t="s">
        <v>137</v>
      </c>
      <c r="B57" s="130">
        <v>0</v>
      </c>
      <c r="C57" s="133">
        <f t="shared" si="4"/>
        <v>0</v>
      </c>
      <c r="D57" s="162">
        <v>0</v>
      </c>
      <c r="E57" s="133">
        <f t="shared" si="5"/>
        <v>0</v>
      </c>
      <c r="F57" s="163">
        <f>E54/$D$11*100</f>
        <v>0</v>
      </c>
    </row>
    <row r="58" spans="1:6" s="117" customFormat="1" ht="19.5" customHeight="1">
      <c r="A58" s="157" t="s">
        <v>260</v>
      </c>
      <c r="B58" s="161">
        <v>3735</v>
      </c>
      <c r="C58" s="158">
        <f t="shared" si="4"/>
        <v>1.9730586370839935</v>
      </c>
      <c r="D58" s="161">
        <f>SUM(D59:D61)</f>
        <v>2267</v>
      </c>
      <c r="E58" s="159">
        <f t="shared" si="5"/>
        <v>1.267585158014806</v>
      </c>
      <c r="F58" s="160">
        <f t="shared" si="3"/>
        <v>60.69611780455154</v>
      </c>
    </row>
    <row r="59" spans="1:6" s="117" customFormat="1" ht="19.5" customHeight="1">
      <c r="A59" s="50" t="s">
        <v>261</v>
      </c>
      <c r="B59" s="46">
        <v>2409</v>
      </c>
      <c r="C59" s="131">
        <f t="shared" si="4"/>
        <v>1.2725832012678289</v>
      </c>
      <c r="D59" s="46">
        <v>1001</v>
      </c>
      <c r="E59" s="132">
        <f t="shared" si="5"/>
        <v>0.5597056652725281</v>
      </c>
      <c r="F59" s="47">
        <f t="shared" si="3"/>
        <v>41.55251141552511</v>
      </c>
    </row>
    <row r="60" spans="1:6" s="117" customFormat="1" ht="19.5" customHeight="1">
      <c r="A60" s="50" t="s">
        <v>262</v>
      </c>
      <c r="B60" s="130">
        <v>0</v>
      </c>
      <c r="C60" s="133">
        <f t="shared" si="4"/>
        <v>0</v>
      </c>
      <c r="D60" s="130">
        <v>0</v>
      </c>
      <c r="E60" s="133">
        <f t="shared" si="5"/>
        <v>0</v>
      </c>
      <c r="F60" s="163">
        <f>E57/$D$11*100</f>
        <v>0</v>
      </c>
    </row>
    <row r="61" spans="1:6" s="117" customFormat="1" ht="19.5" customHeight="1">
      <c r="A61" s="50" t="s">
        <v>263</v>
      </c>
      <c r="B61" s="46">
        <v>1325</v>
      </c>
      <c r="C61" s="131">
        <f t="shared" si="4"/>
        <v>0.6999471737982039</v>
      </c>
      <c r="D61" s="46">
        <v>1266</v>
      </c>
      <c r="E61" s="132">
        <f t="shared" si="5"/>
        <v>0.7078794927422782</v>
      </c>
      <c r="F61" s="47">
        <f t="shared" si="3"/>
        <v>95.54716981132076</v>
      </c>
    </row>
    <row r="62" spans="1:6" s="117" customFormat="1" ht="19.5" customHeight="1">
      <c r="A62" s="157" t="s">
        <v>264</v>
      </c>
      <c r="B62" s="161">
        <v>2640</v>
      </c>
      <c r="C62" s="158">
        <f t="shared" si="4"/>
        <v>1.3946117274167988</v>
      </c>
      <c r="D62" s="161">
        <f>SUM(D63:D65)</f>
        <v>2344</v>
      </c>
      <c r="E62" s="159">
        <f t="shared" si="5"/>
        <v>1.3106394399588468</v>
      </c>
      <c r="F62" s="160">
        <f t="shared" si="3"/>
        <v>88.7878787878788</v>
      </c>
    </row>
    <row r="63" spans="1:6" s="117" customFormat="1" ht="19.5" customHeight="1">
      <c r="A63" s="50" t="s">
        <v>265</v>
      </c>
      <c r="B63" s="130">
        <v>0</v>
      </c>
      <c r="C63" s="133">
        <f t="shared" si="4"/>
        <v>0</v>
      </c>
      <c r="D63" s="130">
        <v>0</v>
      </c>
      <c r="E63" s="133">
        <f t="shared" si="5"/>
        <v>0</v>
      </c>
      <c r="F63" s="163">
        <f>E60/$D$11*100</f>
        <v>0</v>
      </c>
    </row>
    <row r="64" spans="1:6" s="117" customFormat="1" ht="19.5" customHeight="1">
      <c r="A64" s="50" t="s">
        <v>266</v>
      </c>
      <c r="B64" s="46">
        <v>2639</v>
      </c>
      <c r="C64" s="131">
        <f t="shared" si="4"/>
        <v>1.3940834653988379</v>
      </c>
      <c r="D64" s="46">
        <v>2344</v>
      </c>
      <c r="E64" s="132">
        <f t="shared" si="5"/>
        <v>1.3106394399588468</v>
      </c>
      <c r="F64" s="47">
        <f t="shared" si="3"/>
        <v>88.82152330428192</v>
      </c>
    </row>
    <row r="65" spans="1:6" s="117" customFormat="1" ht="19.5" customHeight="1">
      <c r="A65" s="50" t="s">
        <v>267</v>
      </c>
      <c r="B65" s="130">
        <v>0</v>
      </c>
      <c r="C65" s="133">
        <f t="shared" si="4"/>
        <v>0</v>
      </c>
      <c r="D65" s="130">
        <v>0</v>
      </c>
      <c r="E65" s="133">
        <f t="shared" si="5"/>
        <v>0</v>
      </c>
      <c r="F65" s="163">
        <f>E62/$D$11*100</f>
        <v>0.0007328394801943854</v>
      </c>
    </row>
    <row r="66" spans="1:6" s="117" customFormat="1" ht="19.5" customHeight="1">
      <c r="A66" s="157" t="s">
        <v>268</v>
      </c>
      <c r="B66" s="161">
        <f>SUM(B67)</f>
        <v>180</v>
      </c>
      <c r="C66" s="133">
        <f>B63/$D$11*100</f>
        <v>0</v>
      </c>
      <c r="D66" s="133">
        <f>C63/$D$11*100</f>
        <v>0</v>
      </c>
      <c r="E66" s="133">
        <f>D63/$D$11*100</f>
        <v>0</v>
      </c>
      <c r="F66" s="163">
        <f>E63/$D$11*100</f>
        <v>0</v>
      </c>
    </row>
    <row r="67" spans="1:6" s="117" customFormat="1" ht="19.5" customHeight="1">
      <c r="A67" s="50" t="s">
        <v>268</v>
      </c>
      <c r="B67" s="46">
        <v>180</v>
      </c>
      <c r="C67" s="133">
        <f t="shared" si="4"/>
        <v>0.09508716323296355</v>
      </c>
      <c r="D67" s="130">
        <v>0</v>
      </c>
      <c r="E67" s="133">
        <f t="shared" si="5"/>
        <v>0</v>
      </c>
      <c r="F67" s="134">
        <f t="shared" si="3"/>
        <v>0</v>
      </c>
    </row>
    <row r="68" spans="1:6" s="117" customFormat="1" ht="19.5" customHeight="1">
      <c r="A68" s="157" t="s">
        <v>269</v>
      </c>
      <c r="B68" s="161">
        <f>SUM(B69)</f>
        <v>47451</v>
      </c>
      <c r="C68" s="158">
        <f t="shared" si="4"/>
        <v>25.066561014263073</v>
      </c>
      <c r="D68" s="161">
        <f>SUM(D69)</f>
        <v>46489</v>
      </c>
      <c r="E68" s="159">
        <f t="shared" si="5"/>
        <v>25.99416251034421</v>
      </c>
      <c r="F68" s="160">
        <f t="shared" si="3"/>
        <v>97.97264546584898</v>
      </c>
    </row>
    <row r="69" spans="1:6" s="117" customFormat="1" ht="19.5" customHeight="1">
      <c r="A69" s="50" t="s">
        <v>270</v>
      </c>
      <c r="B69" s="46">
        <v>47451</v>
      </c>
      <c r="C69" s="131">
        <f t="shared" si="4"/>
        <v>25.066561014263073</v>
      </c>
      <c r="D69" s="46">
        <v>46489</v>
      </c>
      <c r="E69" s="132">
        <f t="shared" si="5"/>
        <v>25.99416251034421</v>
      </c>
      <c r="F69" s="47">
        <f t="shared" si="3"/>
        <v>97.97264546584898</v>
      </c>
    </row>
    <row r="70" spans="1:6" s="117" customFormat="1" ht="15" customHeight="1">
      <c r="A70" s="43"/>
      <c r="B70" s="114"/>
      <c r="C70" s="114"/>
      <c r="D70" s="114"/>
      <c r="E70" s="119"/>
      <c r="F70" s="120"/>
    </row>
    <row r="71" spans="1:6" ht="20.25" customHeight="1">
      <c r="A71" s="58" t="s">
        <v>67</v>
      </c>
      <c r="B71" s="61"/>
      <c r="C71" s="61"/>
      <c r="D71" s="61"/>
      <c r="E71" s="61"/>
      <c r="F71" s="61"/>
    </row>
    <row r="72" spans="1:6" ht="20.25" customHeight="1">
      <c r="A72" s="1" t="s">
        <v>68</v>
      </c>
      <c r="B72" s="1"/>
      <c r="C72" s="1"/>
      <c r="D72" s="1"/>
      <c r="E72" s="1"/>
      <c r="F72" s="1"/>
    </row>
  </sheetData>
  <sheetProtection/>
  <mergeCells count="6">
    <mergeCell ref="A1:I1"/>
    <mergeCell ref="A3:F3"/>
    <mergeCell ref="A4:A5"/>
    <mergeCell ref="B4:C4"/>
    <mergeCell ref="D4:E4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X36"/>
  <sheetViews>
    <sheetView zoomScalePageLayoutView="0" workbookViewId="0" topLeftCell="A1">
      <selection activeCell="G15" sqref="G15"/>
    </sheetView>
  </sheetViews>
  <sheetFormatPr defaultColWidth="8.88671875" defaultRowHeight="13.5"/>
  <cols>
    <col min="1" max="1" width="9.6640625" style="10" customWidth="1"/>
    <col min="2" max="2" width="10.77734375" style="10" customWidth="1"/>
    <col min="3" max="3" width="9.3359375" style="10" customWidth="1"/>
    <col min="4" max="5" width="7.77734375" style="10" customWidth="1"/>
    <col min="6" max="6" width="10.77734375" style="10" customWidth="1"/>
    <col min="7" max="13" width="7.77734375" style="10" customWidth="1"/>
    <col min="14" max="16384" width="8.88671875" style="10" customWidth="1"/>
  </cols>
  <sheetData>
    <row r="1" spans="1:4" ht="23.25" customHeight="1">
      <c r="A1" s="220" t="s">
        <v>204</v>
      </c>
      <c r="B1" s="220"/>
      <c r="C1" s="220"/>
      <c r="D1" s="220"/>
    </row>
    <row r="2" ht="12.75" customHeight="1"/>
    <row r="3" ht="24" customHeight="1">
      <c r="A3" s="10" t="s">
        <v>183</v>
      </c>
    </row>
    <row r="4" spans="1:13" ht="40.5" customHeight="1">
      <c r="A4" s="11" t="s">
        <v>272</v>
      </c>
      <c r="B4" s="12" t="s">
        <v>115</v>
      </c>
      <c r="C4" s="12" t="s">
        <v>184</v>
      </c>
      <c r="D4" s="13" t="s">
        <v>194</v>
      </c>
      <c r="E4" s="13" t="s">
        <v>138</v>
      </c>
      <c r="F4" s="13" t="s">
        <v>185</v>
      </c>
      <c r="G4" s="29" t="s">
        <v>186</v>
      </c>
      <c r="H4" s="13" t="s">
        <v>195</v>
      </c>
      <c r="I4" s="12" t="s">
        <v>187</v>
      </c>
      <c r="J4" s="12" t="s">
        <v>188</v>
      </c>
      <c r="K4" s="15" t="s">
        <v>139</v>
      </c>
      <c r="L4" s="12" t="s">
        <v>189</v>
      </c>
      <c r="M4" s="14" t="s">
        <v>190</v>
      </c>
    </row>
    <row r="5" spans="1:13" ht="30" customHeight="1">
      <c r="A5" s="81" t="s">
        <v>191</v>
      </c>
      <c r="B5" s="78">
        <v>311</v>
      </c>
      <c r="C5" s="78">
        <v>311</v>
      </c>
      <c r="D5" s="80">
        <v>0</v>
      </c>
      <c r="E5" s="80">
        <v>0</v>
      </c>
      <c r="F5" s="80">
        <v>0</v>
      </c>
      <c r="G5" s="80">
        <v>0</v>
      </c>
      <c r="H5" s="80">
        <v>0</v>
      </c>
      <c r="I5" s="80">
        <v>0</v>
      </c>
      <c r="J5" s="80">
        <v>0</v>
      </c>
      <c r="K5" s="80">
        <v>0</v>
      </c>
      <c r="L5" s="80">
        <v>0</v>
      </c>
      <c r="M5" s="79">
        <v>0</v>
      </c>
    </row>
    <row r="6" spans="1:13" ht="30" customHeight="1">
      <c r="A6" s="81" t="s">
        <v>192</v>
      </c>
      <c r="B6" s="86">
        <v>479</v>
      </c>
      <c r="C6" s="86">
        <v>479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79">
        <v>0</v>
      </c>
    </row>
    <row r="7" spans="1:13" ht="30" customHeight="1">
      <c r="A7" s="81" t="s">
        <v>193</v>
      </c>
      <c r="B7" s="80">
        <v>454</v>
      </c>
      <c r="C7" s="80">
        <v>454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79">
        <v>0</v>
      </c>
    </row>
    <row r="8" spans="1:13" ht="30" customHeight="1">
      <c r="A8" s="135" t="s">
        <v>207</v>
      </c>
      <c r="B8" s="142">
        <f>SUM(C8:M8)</f>
        <v>550</v>
      </c>
      <c r="C8" s="142">
        <v>550</v>
      </c>
      <c r="D8" s="142">
        <v>0</v>
      </c>
      <c r="E8" s="142">
        <v>0</v>
      </c>
      <c r="F8" s="142">
        <v>0</v>
      </c>
      <c r="G8" s="142">
        <v>0</v>
      </c>
      <c r="H8" s="142">
        <v>0</v>
      </c>
      <c r="I8" s="142">
        <v>0</v>
      </c>
      <c r="J8" s="142">
        <v>0</v>
      </c>
      <c r="K8" s="142">
        <v>0</v>
      </c>
      <c r="L8" s="142">
        <v>0</v>
      </c>
      <c r="M8" s="154">
        <v>0</v>
      </c>
    </row>
    <row r="9" spans="1:13" ht="13.5" customHeight="1">
      <c r="A9" s="85"/>
      <c r="B9" s="82"/>
      <c r="C9" s="82"/>
      <c r="D9" s="82"/>
      <c r="F9" s="82"/>
      <c r="G9" s="82"/>
      <c r="H9" s="82"/>
      <c r="I9" s="82"/>
      <c r="J9" s="82"/>
      <c r="K9" s="82"/>
      <c r="L9" s="82"/>
      <c r="M9" s="82"/>
    </row>
    <row r="10" spans="1:76" ht="19.5" customHeight="1">
      <c r="A10" s="219" t="s">
        <v>196</v>
      </c>
      <c r="B10" s="219"/>
      <c r="C10" s="219"/>
      <c r="D10" s="219"/>
      <c r="E10" s="219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</row>
    <row r="11" spans="1:76" ht="17.25" customHeight="1">
      <c r="A11" s="219" t="s">
        <v>197</v>
      </c>
      <c r="B11" s="219"/>
      <c r="C11" s="83"/>
      <c r="D11" s="25"/>
      <c r="E11" s="8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</row>
    <row r="12" spans="1:76" ht="17.25" customHeight="1">
      <c r="A12" s="8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</row>
    <row r="13" spans="1:76" ht="17.25" customHeight="1">
      <c r="A13" s="8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</row>
    <row r="14" spans="1:76" ht="17.25" customHeight="1">
      <c r="A14" s="8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</row>
    <row r="15" spans="1:76" ht="11.25" customHeight="1">
      <c r="A15" s="8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</row>
    <row r="16" spans="1:76" ht="11.25" customHeight="1">
      <c r="A16" s="8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</row>
    <row r="17" spans="1:76" ht="11.25" customHeight="1">
      <c r="A17" s="8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</row>
    <row r="18" spans="1:76" ht="11.25" customHeight="1">
      <c r="A18" s="8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</row>
    <row r="19" spans="1:76" ht="17.25" customHeight="1">
      <c r="A19" s="8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</row>
    <row r="20" spans="1:76" ht="17.25" customHeight="1">
      <c r="A20" s="8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</row>
    <row r="21" spans="1:76" ht="17.25" customHeight="1">
      <c r="A21" s="8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</row>
    <row r="22" spans="1:76" ht="17.25" customHeight="1">
      <c r="A22" s="8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</row>
    <row r="23" spans="1:76" ht="17.25" customHeight="1">
      <c r="A23" s="8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</row>
    <row r="24" spans="1:76" ht="11.25" customHeight="1">
      <c r="A24" s="8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</row>
    <row r="25" spans="1:76" ht="17.25" customHeight="1">
      <c r="A25" s="8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</row>
    <row r="26" spans="1:76" ht="17.25" customHeight="1">
      <c r="A26" s="8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</row>
    <row r="27" spans="1:76" ht="17.25" customHeight="1">
      <c r="A27" s="8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</row>
    <row r="28" spans="1:76" ht="17.25" customHeight="1">
      <c r="A28" s="8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</row>
    <row r="29" spans="1:76" ht="17.25" customHeight="1">
      <c r="A29" s="8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</row>
    <row r="30" spans="1:76" ht="11.25" customHeight="1">
      <c r="A30" s="8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</row>
    <row r="31" spans="1:76" ht="17.25" customHeight="1">
      <c r="A31" s="8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</row>
    <row r="32" spans="1:76" ht="17.25" customHeight="1">
      <c r="A32" s="8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</row>
    <row r="33" spans="1:76" ht="17.25" customHeight="1">
      <c r="A33" s="8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</row>
    <row r="34" spans="1:76" ht="17.25" customHeight="1">
      <c r="A34" s="8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</row>
    <row r="35" spans="1:76" ht="17.25" customHeight="1">
      <c r="A35" s="8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</row>
    <row r="36" spans="1:76" ht="11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</row>
  </sheetData>
  <sheetProtection/>
  <mergeCells count="3">
    <mergeCell ref="A10:E10"/>
    <mergeCell ref="A11:B11"/>
    <mergeCell ref="A1:D1"/>
  </mergeCells>
  <printOptions/>
  <pageMargins left="0.79" right="0.18" top="0.98" bottom="0.57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1" sqref="G21"/>
    </sheetView>
  </sheetViews>
  <sheetFormatPr defaultColWidth="8.88671875" defaultRowHeight="13.5"/>
  <cols>
    <col min="1" max="1" width="11.88671875" style="89" customWidth="1"/>
    <col min="2" max="2" width="9.88671875" style="89" customWidth="1"/>
    <col min="3" max="3" width="12.3359375" style="89" customWidth="1"/>
    <col min="4" max="4" width="12.4453125" style="89" customWidth="1"/>
    <col min="5" max="5" width="13.3359375" style="89" customWidth="1"/>
    <col min="6" max="16384" width="8.88671875" style="89" customWidth="1"/>
  </cols>
  <sheetData>
    <row r="1" spans="1:5" ht="20.25" customHeight="1">
      <c r="A1" s="165" t="s">
        <v>198</v>
      </c>
      <c r="B1" s="165"/>
      <c r="C1" s="165"/>
      <c r="D1" s="165"/>
      <c r="E1" s="165"/>
    </row>
    <row r="2" spans="1:5" ht="15" customHeight="1">
      <c r="A2" s="53"/>
      <c r="B2" s="53"/>
      <c r="C2" s="53"/>
      <c r="D2" s="53"/>
      <c r="E2" s="53"/>
    </row>
    <row r="3" spans="1:5" ht="20.25" customHeight="1">
      <c r="A3" s="214" t="s">
        <v>6</v>
      </c>
      <c r="B3" s="214"/>
      <c r="C3" s="214"/>
      <c r="D3" s="214"/>
      <c r="E3" s="214"/>
    </row>
    <row r="4" spans="1:5" ht="20.25" customHeight="1">
      <c r="A4" s="215" t="s">
        <v>271</v>
      </c>
      <c r="B4" s="222" t="s">
        <v>69</v>
      </c>
      <c r="C4" s="224" t="s">
        <v>70</v>
      </c>
      <c r="D4" s="224" t="s">
        <v>71</v>
      </c>
      <c r="E4" s="217" t="s">
        <v>72</v>
      </c>
    </row>
    <row r="5" spans="1:5" ht="19.5" customHeight="1">
      <c r="A5" s="216"/>
      <c r="B5" s="223"/>
      <c r="C5" s="225"/>
      <c r="D5" s="225"/>
      <c r="E5" s="218"/>
    </row>
    <row r="6" spans="1:5" ht="27" customHeight="1">
      <c r="A6" s="6" t="s">
        <v>7</v>
      </c>
      <c r="B6" s="6">
        <v>1</v>
      </c>
      <c r="C6" s="18">
        <v>256314</v>
      </c>
      <c r="D6" s="19">
        <v>255863</v>
      </c>
      <c r="E6" s="17">
        <v>252147</v>
      </c>
    </row>
    <row r="7" spans="1:5" ht="27" customHeight="1">
      <c r="A7" s="6" t="s">
        <v>12</v>
      </c>
      <c r="B7" s="6">
        <v>1</v>
      </c>
      <c r="C7" s="18">
        <v>210940</v>
      </c>
      <c r="D7" s="18">
        <v>211681</v>
      </c>
      <c r="E7" s="20">
        <v>194151</v>
      </c>
    </row>
    <row r="8" spans="1:5" ht="27" customHeight="1">
      <c r="A8" s="6" t="s">
        <v>19</v>
      </c>
      <c r="B8" s="6">
        <v>1</v>
      </c>
      <c r="C8" s="18">
        <v>311000</v>
      </c>
      <c r="D8" s="18">
        <v>314698</v>
      </c>
      <c r="E8" s="20">
        <v>206427</v>
      </c>
    </row>
    <row r="9" spans="1:5" ht="27" customHeight="1">
      <c r="A9" s="6" t="s">
        <v>90</v>
      </c>
      <c r="B9" s="6">
        <v>1</v>
      </c>
      <c r="C9" s="18">
        <v>479000</v>
      </c>
      <c r="D9" s="18">
        <v>478508</v>
      </c>
      <c r="E9" s="20">
        <v>442159</v>
      </c>
    </row>
    <row r="10" spans="1:5" s="90" customFormat="1" ht="27" customHeight="1">
      <c r="A10" s="45" t="s">
        <v>114</v>
      </c>
      <c r="B10" s="50">
        <v>1</v>
      </c>
      <c r="C10" s="51">
        <v>454000</v>
      </c>
      <c r="D10" s="51">
        <v>459957</v>
      </c>
      <c r="E10" s="52">
        <v>359034</v>
      </c>
    </row>
    <row r="11" spans="1:5" s="90" customFormat="1" ht="27" customHeight="1">
      <c r="A11" s="50" t="s">
        <v>207</v>
      </c>
      <c r="B11" s="50">
        <v>1</v>
      </c>
      <c r="C11" s="51">
        <v>550000</v>
      </c>
      <c r="D11" s="51">
        <v>548460</v>
      </c>
      <c r="E11" s="52">
        <v>456195</v>
      </c>
    </row>
    <row r="12" spans="1:5" s="90" customFormat="1" ht="11.25" customHeight="1">
      <c r="A12" s="221"/>
      <c r="B12" s="221"/>
      <c r="C12" s="221"/>
      <c r="D12" s="221"/>
      <c r="E12" s="221"/>
    </row>
    <row r="13" spans="1:5" s="90" customFormat="1" ht="27" customHeight="1">
      <c r="A13" s="48" t="s">
        <v>152</v>
      </c>
      <c r="B13" s="49">
        <v>1</v>
      </c>
      <c r="C13" s="51">
        <v>550000</v>
      </c>
      <c r="D13" s="51">
        <v>548460</v>
      </c>
      <c r="E13" s="52">
        <v>456195</v>
      </c>
    </row>
    <row r="14" spans="1:5" ht="24.75" customHeight="1">
      <c r="A14" s="91" t="s">
        <v>67</v>
      </c>
      <c r="B14" s="91"/>
      <c r="C14" s="91"/>
      <c r="D14" s="91"/>
      <c r="E14" s="91"/>
    </row>
    <row r="15" spans="1:5" ht="24.75" customHeight="1">
      <c r="A15" s="1"/>
      <c r="B15" s="1"/>
      <c r="C15" s="1"/>
      <c r="D15" s="1"/>
      <c r="E15" s="1"/>
    </row>
  </sheetData>
  <sheetProtection/>
  <mergeCells count="8">
    <mergeCell ref="A12:E12"/>
    <mergeCell ref="A1:E1"/>
    <mergeCell ref="A3:E3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기획감사실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이숙영</dc:creator>
  <cp:keywords/>
  <dc:description/>
  <cp:lastModifiedBy>user</cp:lastModifiedBy>
  <cp:lastPrinted>2011-12-09T07:40:54Z</cp:lastPrinted>
  <dcterms:created xsi:type="dcterms:W3CDTF">2001-08-08T01:31:01Z</dcterms:created>
  <dcterms:modified xsi:type="dcterms:W3CDTF">2013-01-24T07:53:11Z</dcterms:modified>
  <cp:category/>
  <cp:version/>
  <cp:contentType/>
  <cp:contentStatus/>
</cp:coreProperties>
</file>