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450" activeTab="0"/>
  </bookViews>
  <sheets>
    <sheet name="1.의료기관" sheetId="1" r:id="rId1"/>
    <sheet name="2.의료기관 종사 인력" sheetId="2" r:id="rId2"/>
    <sheet name="3.보건소 인력" sheetId="3" r:id="rId3"/>
    <sheet name="4.부정의료업자 단속" sheetId="4" r:id="rId4"/>
    <sheet name="5.의약품 등 제조업소 및 판매업소" sheetId="5" r:id="rId5"/>
    <sheet name="6.식품위생 관계업소" sheetId="6" r:id="rId6"/>
    <sheet name="7.공중위생 관계업소" sheetId="7" r:id="rId7"/>
    <sheet name="8.예방접종" sheetId="8" r:id="rId8"/>
    <sheet name="9.법정감염병 발생 및 사망" sheetId="9" r:id="rId9"/>
    <sheet name="10.한센병 보건소 등록" sheetId="10" r:id="rId10"/>
    <sheet name="11.결핵환자 현황" sheetId="11" r:id="rId11"/>
    <sheet name="12.보건소 구강보건사업 실적" sheetId="12" r:id="rId12"/>
    <sheet name="13.모자보건사업 실적" sheetId="13" r:id="rId13"/>
    <sheet name="14.건강보험 적용인구" sheetId="14" r:id="rId14"/>
    <sheet name="15.국민연금 가입자 현황" sheetId="15" r:id="rId15"/>
    <sheet name="16.국민연금 급여지급 현황" sheetId="16" r:id="rId16"/>
    <sheet name="17.국가보훈대상자" sheetId="17" r:id="rId17"/>
    <sheet name="18.국가보훈대상자 취업" sheetId="18" r:id="rId18"/>
    <sheet name="19.국가보훈대상자 자녀취학" sheetId="19" r:id="rId19"/>
    <sheet name="20.참전용사 등록현황" sheetId="20" r:id="rId20"/>
    <sheet name="21.적십자 회비 모금 및 구호실적" sheetId="21" r:id="rId21"/>
    <sheet name="22.노인여가복지시설" sheetId="22" r:id="rId22"/>
    <sheet name="23.노인주거복지지시설" sheetId="23" r:id="rId23"/>
    <sheet name="24.노인의료복지시설" sheetId="24" r:id="rId24"/>
    <sheet name="25.재가노인복지시설" sheetId="25" r:id="rId25"/>
    <sheet name="26.국민기초생활보장 수급자" sheetId="26" r:id="rId26"/>
    <sheet name="27.여성복지시설" sheetId="27" r:id="rId27"/>
    <sheet name="28.여성폭력상담" sheetId="28" r:id="rId28"/>
    <sheet name="29.소년소녀가정현황" sheetId="29" r:id="rId29"/>
    <sheet name="30.아동복지시설" sheetId="30" r:id="rId30"/>
    <sheet name="31.장애인 복지 생활시설" sheetId="31" r:id="rId31"/>
    <sheet name="32.장애인 등록현황" sheetId="32" r:id="rId32"/>
    <sheet name="33.부랑인 시설" sheetId="33" r:id="rId33"/>
    <sheet name="34.요보호아동 발생 및 조치현황" sheetId="34" r:id="rId34"/>
    <sheet name="35.저소득 및 한부모 가족" sheetId="35" r:id="rId35"/>
    <sheet name="36.묘지 및 봉안시설" sheetId="36" r:id="rId36"/>
    <sheet name="37.방문건강관리사업" sheetId="37" r:id="rId37"/>
    <sheet name="38.보건교육실적" sheetId="38" r:id="rId38"/>
    <sheet name="39.보육시설" sheetId="39" r:id="rId39"/>
    <sheet name="40.자원봉사자 현황" sheetId="40" r:id="rId40"/>
  </sheets>
  <definedNames>
    <definedName name="_xlnm.Print_Area" localSheetId="1">'2.의료기관 종사 인력'!$A$1:$N$33</definedName>
  </definedNames>
  <calcPr fullCalcOnLoad="1"/>
</workbook>
</file>

<file path=xl/comments16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굴림"/>
            <family val="3"/>
          </rPr>
          <t>"특례,완전,감액,조기" 순서 변경
입력 시 주의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시에서 관리하는 사업체여서 구자료 없음
</t>
        </r>
      </text>
    </comment>
  </commentList>
</comments>
</file>

<file path=xl/sharedStrings.xml><?xml version="1.0" encoding="utf-8"?>
<sst xmlns="http://schemas.openxmlformats.org/spreadsheetml/2006/main" count="2135" uniqueCount="867">
  <si>
    <t>주:  1)수두, 뇌수막염, 패구균성폐렴, 기타 등</t>
  </si>
  <si>
    <t>자료 : 보건소</t>
  </si>
  <si>
    <t>2 0 1 2</t>
  </si>
  <si>
    <t>2 0 1 1</t>
  </si>
  <si>
    <t>2 0 1 0</t>
  </si>
  <si>
    <t>2 0 0 9</t>
  </si>
  <si>
    <t>2 0 0 8</t>
  </si>
  <si>
    <t>2 0 0 7</t>
  </si>
  <si>
    <r>
      <t>기 타1</t>
    </r>
    <r>
      <rPr>
        <vertAlign val="superscript"/>
        <sz val="9"/>
        <rFont val="돋움"/>
        <family val="3"/>
      </rPr>
      <t>)</t>
    </r>
  </si>
  <si>
    <t>유 행 성
출 혈 열</t>
  </si>
  <si>
    <t>인플루엔자</t>
  </si>
  <si>
    <t>결 핵
B.C.G</t>
  </si>
  <si>
    <t>B형간염</t>
  </si>
  <si>
    <t>장티푸스</t>
  </si>
  <si>
    <t>일본뇌염</t>
  </si>
  <si>
    <t>홍역, 유행성
이하선염,풍진
(MMR)</t>
  </si>
  <si>
    <t>폴리오
(Polio)</t>
  </si>
  <si>
    <t>파상풍,디프테리아
(TD)</t>
  </si>
  <si>
    <t>디프테리아,
파상풍,백일해
(DT&amp;P)</t>
  </si>
  <si>
    <t>연  별</t>
  </si>
  <si>
    <t>단위 : 명</t>
  </si>
  <si>
    <t>8. 예방접종</t>
  </si>
  <si>
    <t>주 : 1) 보건의료원 이하는 제외
      2) 군인병원 제외
      3) 정신병원, 결핵병원, 나병원 포함</t>
  </si>
  <si>
    <t>원대동</t>
  </si>
  <si>
    <t>상중이동</t>
  </si>
  <si>
    <t>평리6동</t>
  </si>
  <si>
    <t>평리5동</t>
  </si>
  <si>
    <t>평리4동</t>
  </si>
  <si>
    <t>평리3동</t>
  </si>
  <si>
    <t>평리2동</t>
  </si>
  <si>
    <t>평리1동</t>
  </si>
  <si>
    <t>비산7동</t>
  </si>
  <si>
    <t>비산6동</t>
  </si>
  <si>
    <t>비산5동</t>
  </si>
  <si>
    <t>비산4동</t>
  </si>
  <si>
    <t>비산2,3동</t>
  </si>
  <si>
    <t>비산1동</t>
  </si>
  <si>
    <t>내당4동</t>
  </si>
  <si>
    <t>내당2,3동</t>
  </si>
  <si>
    <t>내당1동</t>
  </si>
  <si>
    <t>2 0 1 0</t>
  </si>
  <si>
    <t>병
상
수</t>
  </si>
  <si>
    <t>병
원
수</t>
  </si>
  <si>
    <t>보   건
진료소</t>
  </si>
  <si>
    <t>보건지소</t>
  </si>
  <si>
    <t>보건소</t>
  </si>
  <si>
    <t>보   건
의료원</t>
  </si>
  <si>
    <t>부속의원</t>
  </si>
  <si>
    <t>조 산 소</t>
  </si>
  <si>
    <t>한 의 원</t>
  </si>
  <si>
    <t>한      방
병      원</t>
  </si>
  <si>
    <t>연  별
동  별</t>
  </si>
  <si>
    <t>치     과
병(의)원</t>
  </si>
  <si>
    <t>요양병원</t>
  </si>
  <si>
    <r>
      <t>특수병원</t>
    </r>
    <r>
      <rPr>
        <vertAlign val="superscript"/>
        <sz val="9"/>
        <rFont val="돋움"/>
        <family val="3"/>
      </rPr>
      <t>3)</t>
    </r>
  </si>
  <si>
    <t>의  원</t>
  </si>
  <si>
    <r>
      <t>병  원</t>
    </r>
    <r>
      <rPr>
        <vertAlign val="superscript"/>
        <sz val="9"/>
        <rFont val="돋움"/>
        <family val="3"/>
      </rPr>
      <t>2)</t>
    </r>
  </si>
  <si>
    <t>종합병원</t>
  </si>
  <si>
    <r>
      <t xml:space="preserve">합   계 </t>
    </r>
    <r>
      <rPr>
        <vertAlign val="superscript"/>
        <sz val="9"/>
        <rFont val="돋움"/>
        <family val="3"/>
      </rPr>
      <t>1)</t>
    </r>
  </si>
  <si>
    <t>단위 : 개소</t>
  </si>
  <si>
    <t>1. 의 료 기 관</t>
  </si>
  <si>
    <t xml:space="preserve">      1) 개인약국 약사 제외함</t>
  </si>
  <si>
    <t>주 : 의료법 제3조에 의한 의료기관(보건소 제외)</t>
  </si>
  <si>
    <t>자료 : 보건소</t>
  </si>
  <si>
    <t>원대동</t>
  </si>
  <si>
    <t>평리6동</t>
  </si>
  <si>
    <t>평리5동</t>
  </si>
  <si>
    <t>평리4동</t>
  </si>
  <si>
    <t>평리3동</t>
  </si>
  <si>
    <t>평리2동</t>
  </si>
  <si>
    <t>평리1동</t>
  </si>
  <si>
    <t>비산7동</t>
  </si>
  <si>
    <t>비산6동</t>
  </si>
  <si>
    <t>비산5동</t>
  </si>
  <si>
    <t xml:space="preserve"> </t>
  </si>
  <si>
    <t>비산4동</t>
  </si>
  <si>
    <t>비산1동</t>
  </si>
  <si>
    <t>내당4동</t>
  </si>
  <si>
    <t>내당1동</t>
  </si>
  <si>
    <t>2 0 1 2</t>
  </si>
  <si>
    <t>2 0 1 1</t>
  </si>
  <si>
    <t>2 0 1 0</t>
  </si>
  <si>
    <t>2 0 0 9</t>
  </si>
  <si>
    <t>2 0 0 8</t>
  </si>
  <si>
    <t>2 0 0 7</t>
  </si>
  <si>
    <t>비상근
의   사</t>
  </si>
  <si>
    <t>상근의사</t>
  </si>
  <si>
    <t>의   무
기록사</t>
  </si>
  <si>
    <t>의료기사</t>
  </si>
  <si>
    <t>간   호
조무사</t>
  </si>
  <si>
    <t>간호사</t>
  </si>
  <si>
    <t>조산사</t>
  </si>
  <si>
    <t>약 사1)</t>
  </si>
  <si>
    <t>한의사</t>
  </si>
  <si>
    <t>치과의사</t>
  </si>
  <si>
    <t>의    사</t>
  </si>
  <si>
    <t>합  계</t>
  </si>
  <si>
    <t>연  별
동  별</t>
  </si>
  <si>
    <t>단위 : 명</t>
  </si>
  <si>
    <t>주 : 정원기준</t>
  </si>
  <si>
    <t>기   타</t>
  </si>
  <si>
    <t>행정직</t>
  </si>
  <si>
    <t>보건직</t>
  </si>
  <si>
    <t>소계</t>
  </si>
  <si>
    <t>응   급
구조사</t>
  </si>
  <si>
    <t>정보처리
기     사</t>
  </si>
  <si>
    <t>정신보건
전문요원</t>
  </si>
  <si>
    <t>위생사
 ·
위생
시험사</t>
  </si>
  <si>
    <t>의   무
기록사</t>
  </si>
  <si>
    <t>간   호
조무사</t>
  </si>
  <si>
    <t>영양사</t>
  </si>
  <si>
    <t>면 허 자 격 종 별   외</t>
  </si>
  <si>
    <t>면    허  ·  자    격    종    별</t>
  </si>
  <si>
    <t>치   과
위생사</t>
  </si>
  <si>
    <t>물   리
치료사</t>
  </si>
  <si>
    <t>방사선사</t>
  </si>
  <si>
    <t>임   상
병리사</t>
  </si>
  <si>
    <t>간호사</t>
  </si>
  <si>
    <t>조산사</t>
  </si>
  <si>
    <t>약사</t>
  </si>
  <si>
    <t>한의사</t>
  </si>
  <si>
    <t>치과의사</t>
  </si>
  <si>
    <t>의사</t>
  </si>
  <si>
    <t>계</t>
  </si>
  <si>
    <t>여</t>
  </si>
  <si>
    <t>남</t>
  </si>
  <si>
    <t>합 계</t>
  </si>
  <si>
    <t>3. 보건소 인력</t>
  </si>
  <si>
    <t>기  타</t>
  </si>
  <si>
    <t>고  발</t>
  </si>
  <si>
    <t>시정지시</t>
  </si>
  <si>
    <t>업무정지</t>
  </si>
  <si>
    <t>허가취소
또는폐쇄</t>
  </si>
  <si>
    <t>정원위반</t>
  </si>
  <si>
    <t>시설위반</t>
  </si>
  <si>
    <t>표방위반</t>
  </si>
  <si>
    <t>준수사항
미 이 행</t>
  </si>
  <si>
    <t>환자유인</t>
  </si>
  <si>
    <t>광고위반</t>
  </si>
  <si>
    <t>무 면 허
의료행위</t>
  </si>
  <si>
    <t>처    리    건    수</t>
  </si>
  <si>
    <t>위    반    건    수</t>
  </si>
  <si>
    <t>구 분</t>
  </si>
  <si>
    <t>단위 : 건</t>
  </si>
  <si>
    <t xml:space="preserve"> 나. 의료기관</t>
  </si>
  <si>
    <t>-</t>
  </si>
  <si>
    <t>경  고</t>
  </si>
  <si>
    <t>자격정지</t>
  </si>
  <si>
    <t>면허취소</t>
  </si>
  <si>
    <t>진료거부</t>
  </si>
  <si>
    <t>허위진단
발      급</t>
  </si>
  <si>
    <t>품위손상</t>
  </si>
  <si>
    <t>면허이외
의료행위</t>
  </si>
  <si>
    <t>무자격자
에게의료
행위사주</t>
  </si>
  <si>
    <t>성감별
행   위</t>
  </si>
  <si>
    <t>면허대여</t>
  </si>
  <si>
    <t>처   리   건   수</t>
  </si>
  <si>
    <t>위     반     건     수</t>
  </si>
  <si>
    <t>구  분</t>
  </si>
  <si>
    <t xml:space="preserve"> 가. 의료인 등</t>
  </si>
  <si>
    <t>4. 부정의료업자 단속실적</t>
  </si>
  <si>
    <t>주) 2006년도 표준서식 변경으로 소분의약품, 위생용품 항목 삭제</t>
  </si>
  <si>
    <t>한약
도매상</t>
  </si>
  <si>
    <t>의료기기수리업</t>
  </si>
  <si>
    <t>의료기기판매업</t>
  </si>
  <si>
    <t>매약상</t>
  </si>
  <si>
    <t>한약업사</t>
  </si>
  <si>
    <t>의약품
도매상</t>
  </si>
  <si>
    <t>약업사</t>
  </si>
  <si>
    <t>한약국</t>
  </si>
  <si>
    <t>약  국</t>
  </si>
  <si>
    <t>의료기기</t>
  </si>
  <si>
    <t>화장품</t>
  </si>
  <si>
    <t>의약외품</t>
  </si>
  <si>
    <t>의약품</t>
  </si>
  <si>
    <t>판        매        업        소</t>
  </si>
  <si>
    <t xml:space="preserve"> </t>
  </si>
  <si>
    <t>제        조        업        소</t>
  </si>
  <si>
    <t>연   별
동   별</t>
  </si>
  <si>
    <t>5. 의약품 등 제조업소 및 판매업소</t>
  </si>
  <si>
    <t>주) 발생건수는 당해년도(등록.신고)환자수임</t>
  </si>
  <si>
    <t>주: 1) 수막구군성수막염, 레지오넬라증, 비브리오패혈증, 발진열, 탄저, 공수병, 후천성면역결핍증을 포함</t>
  </si>
  <si>
    <t>-</t>
  </si>
  <si>
    <t>사
망</t>
  </si>
  <si>
    <t>발
생</t>
  </si>
  <si>
    <t>사망</t>
  </si>
  <si>
    <t>발생</t>
  </si>
  <si>
    <r>
      <t>기 타</t>
    </r>
    <r>
      <rPr>
        <vertAlign val="superscript"/>
        <sz val="9"/>
        <rFont val="돋움"/>
        <family val="3"/>
      </rPr>
      <t>1)</t>
    </r>
  </si>
  <si>
    <t>신증후군
출혈열</t>
  </si>
  <si>
    <t>브루셀
라증</t>
  </si>
  <si>
    <t>렙토스
피라증</t>
  </si>
  <si>
    <t>쯔쯔가
무시증</t>
  </si>
  <si>
    <t>성홍열</t>
  </si>
  <si>
    <t>한센병</t>
  </si>
  <si>
    <t>결핵</t>
  </si>
  <si>
    <t>말라리아</t>
  </si>
  <si>
    <t>합  계</t>
  </si>
  <si>
    <t>수 두</t>
  </si>
  <si>
    <t>B형감염</t>
  </si>
  <si>
    <t>폴리오</t>
  </si>
  <si>
    <t>풍  진</t>
  </si>
  <si>
    <t>유행성
이하선염</t>
  </si>
  <si>
    <t>홍 역</t>
  </si>
  <si>
    <t>파상풍</t>
  </si>
  <si>
    <t>백일해</t>
  </si>
  <si>
    <t>디프테리아</t>
  </si>
  <si>
    <t>A형감염</t>
  </si>
  <si>
    <t>장출혈
대장균
감염증</t>
  </si>
  <si>
    <t>세균성
이   질</t>
  </si>
  <si>
    <t>파리티푸스</t>
  </si>
  <si>
    <t>콜레라</t>
  </si>
  <si>
    <t>제4군전염병
및
지정전염병</t>
  </si>
  <si>
    <t>제    3    군    전    염    병</t>
  </si>
  <si>
    <t>제    2    군    전    염    병</t>
  </si>
  <si>
    <t>제    1    군    전    염    병</t>
  </si>
  <si>
    <t>9. 법정감염병 발생 및 사망</t>
  </si>
  <si>
    <t xml:space="preserve">주: 1)'관리구분별'의 분류변경으로 2007년부터 '한센서비스대상자' 추가(2006년 이전은 기존의 '요관찰' 과 '요보호'의 합계임 </t>
  </si>
  <si>
    <t>자료 : 한국한센복지협회 대구경북지부</t>
  </si>
  <si>
    <t>양 성</t>
  </si>
  <si>
    <r>
      <t>한센서비스 대상자</t>
    </r>
    <r>
      <rPr>
        <vertAlign val="superscript"/>
        <sz val="9"/>
        <rFont val="돋움"/>
        <family val="3"/>
      </rPr>
      <t>1)</t>
    </r>
  </si>
  <si>
    <t>요치료</t>
  </si>
  <si>
    <t>정  착  농 원</t>
  </si>
  <si>
    <t>재     가</t>
  </si>
  <si>
    <r>
      <t>관 리 구 분 별</t>
    </r>
    <r>
      <rPr>
        <vertAlign val="superscript"/>
        <sz val="9"/>
        <rFont val="돋움"/>
        <family val="3"/>
      </rPr>
      <t>1)</t>
    </r>
  </si>
  <si>
    <t>거  주  형  태  별</t>
  </si>
  <si>
    <t>사망자</t>
  </si>
  <si>
    <t>신환자수</t>
  </si>
  <si>
    <t xml:space="preserve">          연  말  현  재</t>
  </si>
  <si>
    <t>10. 한센병 보건소 등록</t>
  </si>
  <si>
    <t>자 료 : 보건소</t>
  </si>
  <si>
    <t>도말
음성</t>
  </si>
  <si>
    <t>도말
양성</t>
  </si>
  <si>
    <t>객담
검사</t>
  </si>
  <si>
    <t>X-선
 검사</t>
  </si>
  <si>
    <t>취학
아동</t>
  </si>
  <si>
    <t>미취학
아   동</t>
  </si>
  <si>
    <t>요관찰</t>
  </si>
  <si>
    <t>발견환자수</t>
  </si>
  <si>
    <t>검사건수</t>
  </si>
  <si>
    <t>병·의원</t>
  </si>
  <si>
    <t>합계</t>
  </si>
  <si>
    <t>기타</t>
  </si>
  <si>
    <t>만   성
배균자</t>
  </si>
  <si>
    <t>전 입</t>
  </si>
  <si>
    <t>중단후
재등록</t>
  </si>
  <si>
    <t>초치료
실패자</t>
  </si>
  <si>
    <t>재발자</t>
  </si>
  <si>
    <t>신환자</t>
  </si>
  <si>
    <t>당해년도 보건소 결핵검진 실적</t>
  </si>
  <si>
    <t>당해년도 결핵예방 접종실적</t>
  </si>
  <si>
    <t>당해년도 등록(신고)된 결핵 환자수</t>
  </si>
  <si>
    <t>11. 결핵환자현황</t>
  </si>
  <si>
    <t>주 : 1) 식이조절, 교환기유치발거, 우식병소충전, 유치치수절단 등 포함</t>
  </si>
  <si>
    <t>인원</t>
  </si>
  <si>
    <t>건수</t>
  </si>
  <si>
    <t>회수</t>
  </si>
  <si>
    <t>노인의치 보철사업</t>
  </si>
  <si>
    <t>불소용액도포</t>
  </si>
  <si>
    <t>불소용액양치</t>
  </si>
  <si>
    <t>치면세마</t>
  </si>
  <si>
    <t>구강보건교육</t>
  </si>
  <si>
    <t>단위:건수,명</t>
  </si>
  <si>
    <t>2012. 4/4</t>
  </si>
  <si>
    <t>2012. 3/4</t>
  </si>
  <si>
    <t>2012. 2/4</t>
  </si>
  <si>
    <t>2012. 1/4</t>
  </si>
  <si>
    <t>영유아 등록관리</t>
  </si>
  <si>
    <t>임산부 등록관리</t>
  </si>
  <si>
    <t>모 자 보 건 관 리</t>
  </si>
  <si>
    <t>연  별
및
분기별</t>
  </si>
  <si>
    <t>주: 1) 2011년부터 방문보건대상추가</t>
  </si>
  <si>
    <t>기 타</t>
  </si>
  <si>
    <t>정신질환</t>
  </si>
  <si>
    <t>치 매</t>
  </si>
  <si>
    <t>뇌졸증</t>
  </si>
  <si>
    <t>관절염</t>
  </si>
  <si>
    <t>고혈압</t>
  </si>
  <si>
    <t>당뇨병</t>
  </si>
  <si>
    <t>암</t>
  </si>
  <si>
    <t>소  계</t>
  </si>
  <si>
    <t>보건소 내외 서비스연계 건수</t>
  </si>
  <si>
    <t>질    환    별    방 문 간 호  환 자 수</t>
  </si>
  <si>
    <t>방문건수</t>
  </si>
  <si>
    <t>등록가구</t>
  </si>
  <si>
    <r>
      <t>방문보건대상</t>
    </r>
    <r>
      <rPr>
        <vertAlign val="superscript"/>
        <sz val="9"/>
        <rFont val="굴림"/>
        <family val="3"/>
      </rPr>
      <t>1)</t>
    </r>
  </si>
  <si>
    <t>가               정               방               문</t>
  </si>
  <si>
    <t>단위 : 가구수, 명, 건수</t>
  </si>
  <si>
    <t>가. 건강생활실천교육</t>
  </si>
  <si>
    <t>단위 : 명</t>
  </si>
  <si>
    <t>연 별</t>
  </si>
  <si>
    <t>합 계</t>
  </si>
  <si>
    <t>금 연</t>
  </si>
  <si>
    <t>영 양</t>
  </si>
  <si>
    <t>절 주</t>
  </si>
  <si>
    <t>운 동</t>
  </si>
  <si>
    <t>비 만</t>
  </si>
  <si>
    <t>구강보건</t>
  </si>
  <si>
    <t>안전관리
(응급처치)</t>
  </si>
  <si>
    <t>약   물
오남용</t>
  </si>
  <si>
    <t>성교육</t>
  </si>
  <si>
    <t>위생(식품
안전)교육</t>
  </si>
  <si>
    <t>-</t>
  </si>
  <si>
    <t>나. 성인병예방 및 관리교육</t>
  </si>
  <si>
    <t>연 별</t>
  </si>
  <si>
    <t>합 계</t>
  </si>
  <si>
    <t>고혈압</t>
  </si>
  <si>
    <t>당 뇨</t>
  </si>
  <si>
    <t>비만·
고지혈증</t>
  </si>
  <si>
    <t>암예방</t>
  </si>
  <si>
    <t>아토피질환(환경성질환)</t>
  </si>
  <si>
    <t>뇌 심 혈
관계질환</t>
  </si>
  <si>
    <t>소화기계
질   환</t>
  </si>
  <si>
    <t>치 매</t>
  </si>
  <si>
    <t>기 타</t>
  </si>
  <si>
    <t>2 0 0 7</t>
  </si>
  <si>
    <t>-</t>
  </si>
  <si>
    <t>2 0 0 8</t>
  </si>
  <si>
    <t>2 0 0 9</t>
  </si>
  <si>
    <t>2 0 1 0</t>
  </si>
  <si>
    <t>2 0 1 1</t>
  </si>
  <si>
    <t>자료 : 보건소, 위생과</t>
  </si>
  <si>
    <t>2 0 1 2</t>
  </si>
  <si>
    <t>남</t>
  </si>
  <si>
    <t>여</t>
  </si>
  <si>
    <t>경고</t>
  </si>
  <si>
    <t>…</t>
  </si>
  <si>
    <t xml:space="preserve">12. 보건소 구강보건사업 실적 </t>
  </si>
  <si>
    <t>13. 모자보건사업 실적</t>
  </si>
  <si>
    <t>연도별
동   별</t>
  </si>
  <si>
    <t>식    품    접    객    업</t>
  </si>
  <si>
    <r>
      <t xml:space="preserve">  집   단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
급식소</t>
    </r>
  </si>
  <si>
    <t>식품제조업 및 가공업</t>
  </si>
  <si>
    <t>판  매  ·  운  반  ·  기  타  업</t>
  </si>
  <si>
    <t>건강기능식품제조,수입,판매업</t>
  </si>
  <si>
    <t>소 계</t>
  </si>
  <si>
    <t>휴 게 음 식 점 업 영 업</t>
  </si>
  <si>
    <t>일   반
음식점</t>
  </si>
  <si>
    <t>제과점</t>
  </si>
  <si>
    <t>단란주점</t>
  </si>
  <si>
    <t>유흥주점</t>
  </si>
  <si>
    <t>위탁급식
영      업</t>
  </si>
  <si>
    <t>식품제조
가 공 업</t>
  </si>
  <si>
    <t>즉석판매
제     조
가 공 업</t>
  </si>
  <si>
    <t>식   품
첨가물</t>
  </si>
  <si>
    <t>식   품
소분업</t>
  </si>
  <si>
    <t>식   품
운반업</t>
  </si>
  <si>
    <r>
      <t>식품소분2</t>
    </r>
    <r>
      <rPr>
        <vertAlign val="superscript"/>
        <sz val="9"/>
        <rFont val="돋움"/>
        <family val="3"/>
      </rPr>
      <t>)</t>
    </r>
    <r>
      <rPr>
        <sz val="9"/>
        <rFont val="돋움"/>
        <family val="3"/>
      </rPr>
      <t xml:space="preserve">
판매업</t>
    </r>
  </si>
  <si>
    <t>식  품
보존업</t>
  </si>
  <si>
    <t>용기·포장류 제조업 등</t>
  </si>
  <si>
    <t>건강기능식품제조업</t>
  </si>
  <si>
    <t>건강기능식품수입업</t>
  </si>
  <si>
    <t>건강기능식품판매업</t>
  </si>
  <si>
    <t>계</t>
  </si>
  <si>
    <t>다 방</t>
  </si>
  <si>
    <t>2 0 0 7</t>
  </si>
  <si>
    <t>…</t>
  </si>
  <si>
    <t>2 0 0 8</t>
  </si>
  <si>
    <t>2 0 0 9</t>
  </si>
  <si>
    <t>2 0 1 1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</si>
  <si>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</si>
  <si>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</si>
  <si>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</si>
  <si>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</si>
  <si>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</si>
  <si>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</si>
  <si>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</si>
  <si>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</si>
  <si>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</si>
  <si>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</si>
  <si>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</si>
  <si>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</si>
  <si>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</si>
  <si>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</si>
  <si>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자료 : 위생과</t>
  </si>
  <si>
    <t>주1) 학교급식소 제외</t>
  </si>
  <si>
    <t>주 : 2) 식품자동판매기영업,식용얼음판매업, 유통전문 판매업, 기타 식품판매업 등</t>
  </si>
  <si>
    <t>7. 공중위생 관계업소</t>
  </si>
  <si>
    <t>연  별 
동  별</t>
  </si>
  <si>
    <t>총계</t>
  </si>
  <si>
    <t xml:space="preserve">공     중     위     생     영    업     소 </t>
  </si>
  <si>
    <t>위 생 용 품 제 조 업</t>
  </si>
  <si>
    <r>
      <t>숙박업</t>
    </r>
    <r>
      <rPr>
        <vertAlign val="superscript"/>
        <sz val="9"/>
        <rFont val="돋움"/>
        <family val="3"/>
      </rPr>
      <t>1)</t>
    </r>
  </si>
  <si>
    <t>목욕장업</t>
  </si>
  <si>
    <t>이용업</t>
  </si>
  <si>
    <t>미용업</t>
  </si>
  <si>
    <t>세탁업</t>
  </si>
  <si>
    <t>위생관리
용 역 업</t>
  </si>
  <si>
    <t>위생처리업</t>
  </si>
  <si>
    <t>세 척 제
제 조 업</t>
  </si>
  <si>
    <t>기타위생용품
제   조   업</t>
  </si>
  <si>
    <t>일반</t>
  </si>
  <si>
    <t>피부</t>
  </si>
  <si>
    <t>종합</t>
  </si>
  <si>
    <t>자료 : 위생과</t>
  </si>
  <si>
    <t>주1) 관광호텔포함</t>
  </si>
  <si>
    <t>6. 식품위생 관계업소</t>
  </si>
  <si>
    <t xml:space="preserve">38. 보건교육실적  </t>
  </si>
  <si>
    <t xml:space="preserve">37. 방문 건강관리 사업실적  </t>
  </si>
  <si>
    <t>22. 노인여가복지시설</t>
  </si>
  <si>
    <t>단위 : 개소, 명</t>
  </si>
  <si>
    <t>노인복지회관</t>
  </si>
  <si>
    <t>경 로 당</t>
  </si>
  <si>
    <t>노인교실</t>
  </si>
  <si>
    <t>시설수</t>
  </si>
  <si>
    <t>종사자수</t>
  </si>
  <si>
    <t>남</t>
  </si>
  <si>
    <t>여</t>
  </si>
  <si>
    <t>2 0 0 7</t>
  </si>
  <si>
    <t>2 0 0 8</t>
  </si>
  <si>
    <t>2 0 0 9</t>
  </si>
  <si>
    <t>2 0 1 0</t>
  </si>
  <si>
    <t>2 0 1 1</t>
  </si>
  <si>
    <t>2 0 1 2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</si>
  <si>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</si>
  <si>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</si>
  <si>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</si>
  <si>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</si>
  <si>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</si>
  <si>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</si>
  <si>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</si>
  <si>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</si>
  <si>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</si>
  <si>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</si>
  <si>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</si>
  <si>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</si>
  <si>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</si>
  <si>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</si>
  <si>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자료 : 복지사업과</t>
  </si>
  <si>
    <t>23. 노인주거복지시설</t>
  </si>
  <si>
    <t>단위 : 개소,명</t>
  </si>
  <si>
    <t>합    계</t>
  </si>
  <si>
    <t>양 로 시 설</t>
  </si>
  <si>
    <t>노인공동생활가정</t>
  </si>
  <si>
    <t>노인복지주택</t>
  </si>
  <si>
    <t>입소인원</t>
  </si>
  <si>
    <t>종사자수</t>
  </si>
  <si>
    <t>정원</t>
  </si>
  <si>
    <t>현원</t>
  </si>
  <si>
    <t>자료 : 복지사업과</t>
  </si>
  <si>
    <t>24. 노인의료복지시설</t>
  </si>
  <si>
    <t>노인요양시설</t>
  </si>
  <si>
    <t>노인요양공동생활가정</t>
  </si>
  <si>
    <t>노인전문병원</t>
  </si>
  <si>
    <t>조사대상(X)</t>
  </si>
  <si>
    <t>25. 재가노인 복지시설</t>
  </si>
  <si>
    <t>연도별 및
시 설 명</t>
  </si>
  <si>
    <t>합     계</t>
  </si>
  <si>
    <t>방문요양서비스</t>
  </si>
  <si>
    <t>주 ．야간보호시설</t>
  </si>
  <si>
    <t>단기보호서비스</t>
  </si>
  <si>
    <t>방문목욕서비스</t>
  </si>
  <si>
    <t>시설수</t>
  </si>
  <si>
    <t>이용인원</t>
  </si>
  <si>
    <t>종사자
수</t>
  </si>
  <si>
    <t>정 원</t>
  </si>
  <si>
    <t>현 원</t>
  </si>
  <si>
    <t xml:space="preserve">정 원 </t>
  </si>
  <si>
    <t>정다운노인
복지센터</t>
  </si>
  <si>
    <t>보은노인복지센터</t>
  </si>
  <si>
    <t>청솔노인복지센터</t>
  </si>
  <si>
    <t>평안교회부설노인복지센터</t>
  </si>
  <si>
    <t>샬롬노인종합센터</t>
  </si>
  <si>
    <t>영락재가노인복지센터</t>
  </si>
  <si>
    <t>27. 여성복지시설</t>
  </si>
  <si>
    <t>단위 : 개소, 명</t>
  </si>
  <si>
    <t>연 별 및
동     별</t>
  </si>
  <si>
    <t>합       계</t>
  </si>
  <si>
    <r>
      <t>한부모가족복지시설</t>
    </r>
    <r>
      <rPr>
        <vertAlign val="superscript"/>
        <sz val="9"/>
        <rFont val="돋움"/>
        <family val="3"/>
      </rPr>
      <t>1)</t>
    </r>
  </si>
  <si>
    <t>소 외 여 성 복 지 시 설</t>
  </si>
  <si>
    <t>계</t>
  </si>
  <si>
    <t>모자보호시설</t>
  </si>
  <si>
    <t>미혼모자시설</t>
  </si>
  <si>
    <t>미혼모자 공동생활가정</t>
  </si>
  <si>
    <t>모자일시 보호시시설</t>
  </si>
  <si>
    <t>성폭력피해자  보호시설</t>
  </si>
  <si>
    <t xml:space="preserve">가정폭력피해자 보호시설 </t>
  </si>
  <si>
    <t>성매매피해자 지원시설</t>
  </si>
  <si>
    <t>시설수</t>
  </si>
  <si>
    <t>입소자</t>
  </si>
  <si>
    <t>퇴소자</t>
  </si>
  <si>
    <t>연말현재
생활인원</t>
  </si>
  <si>
    <t>2 0 0 7</t>
  </si>
  <si>
    <t>2 0 0 8</t>
  </si>
  <si>
    <t>2 0 0 9</t>
  </si>
  <si>
    <t>2 0 1 0</t>
  </si>
  <si>
    <t>2 0 1 1</t>
  </si>
  <si>
    <t>2 0 1 2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</si>
  <si>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</si>
  <si>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</si>
  <si>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</si>
  <si>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</si>
  <si>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</si>
  <si>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</si>
  <si>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</si>
  <si>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</si>
  <si>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</si>
  <si>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</si>
  <si>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</si>
  <si>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</si>
  <si>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</si>
  <si>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</si>
  <si>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</si>
  <si>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</si>
  <si>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</si>
  <si>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 : 복지사업과</t>
  </si>
  <si>
    <t>주 : 1) 2011년 부터 한부모가족시설 모자보호시설,미혼모자시설,미혼모자 공동생활가정,모자일시 보호시설로 세분화</t>
  </si>
  <si>
    <t>28. 여성폭력상담</t>
  </si>
  <si>
    <t>단위 : 개소, 건</t>
  </si>
  <si>
    <t>여     성     폭     력     상     담</t>
  </si>
  <si>
    <t>피     해     자      지     원     내     역</t>
  </si>
  <si>
    <t>가정폭력</t>
  </si>
  <si>
    <t>성폭력</t>
  </si>
  <si>
    <t>성매매피해</t>
  </si>
  <si>
    <t>심리·정서적
지원</t>
  </si>
  <si>
    <t>수사·법적
지원</t>
  </si>
  <si>
    <t>의료지원</t>
  </si>
  <si>
    <t>시설입소
연계</t>
  </si>
  <si>
    <t>상담소</t>
  </si>
  <si>
    <t>상담건수</t>
  </si>
  <si>
    <t>29. 소년 · 소녀 가정 현황</t>
  </si>
  <si>
    <t>연  별</t>
  </si>
  <si>
    <t>세대주</t>
  </si>
  <si>
    <t>세대원</t>
  </si>
  <si>
    <t>재     학     별</t>
  </si>
  <si>
    <t>발생유형별(세 대)</t>
  </si>
  <si>
    <t>소년</t>
  </si>
  <si>
    <t>소녀</t>
  </si>
  <si>
    <t>미취학</t>
  </si>
  <si>
    <t>초등학교</t>
  </si>
  <si>
    <t>중학교</t>
  </si>
  <si>
    <t>고등학교</t>
  </si>
  <si>
    <t>기  타
(미재학등)</t>
  </si>
  <si>
    <t>부모사망</t>
  </si>
  <si>
    <t>폐    질 ·
심신장애자</t>
  </si>
  <si>
    <t>가  출 ·
행방불명</t>
  </si>
  <si>
    <t>이 혼·
재  혼</t>
  </si>
  <si>
    <t>노  령</t>
  </si>
  <si>
    <t>30. 아동복지시설</t>
  </si>
  <si>
    <t>합   계</t>
  </si>
  <si>
    <t>양육시설</t>
  </si>
  <si>
    <t>자립지원시설</t>
  </si>
  <si>
    <t>보호치료시설</t>
  </si>
  <si>
    <t>입소자</t>
  </si>
  <si>
    <t>퇴소자</t>
  </si>
  <si>
    <t>연말현재
생활인원</t>
  </si>
  <si>
    <t>연 별 및
동     별</t>
  </si>
  <si>
    <t>성     별</t>
  </si>
  <si>
    <t>장      애      유      형      별</t>
  </si>
  <si>
    <t>장   애   등   급  별</t>
  </si>
  <si>
    <t>지 체</t>
  </si>
  <si>
    <t>뇌병변</t>
  </si>
  <si>
    <t>시 각</t>
  </si>
  <si>
    <t>청 각</t>
  </si>
  <si>
    <t>언 어</t>
  </si>
  <si>
    <t>지적
장애</t>
  </si>
  <si>
    <t>자폐성</t>
  </si>
  <si>
    <t>정 신
장 애</t>
  </si>
  <si>
    <t>신 장
장 애</t>
  </si>
  <si>
    <t>심 장
장 애</t>
  </si>
  <si>
    <t>호흡기</t>
  </si>
  <si>
    <t>간</t>
  </si>
  <si>
    <t>안 면</t>
  </si>
  <si>
    <t>장루.요루</t>
  </si>
  <si>
    <t>간 질</t>
  </si>
  <si>
    <t>1급</t>
  </si>
  <si>
    <t>2급</t>
  </si>
  <si>
    <t>3급</t>
  </si>
  <si>
    <t>4급</t>
  </si>
  <si>
    <t>5급</t>
  </si>
  <si>
    <t>6급</t>
  </si>
  <si>
    <t>내당2.3동</t>
  </si>
  <si>
    <t>비산2.3동</t>
  </si>
  <si>
    <t>상중이동</t>
  </si>
  <si>
    <t>32. 장애인등록 현황</t>
  </si>
  <si>
    <t>단위 : 건수, 명</t>
  </si>
  <si>
    <t>계
(발생유형)</t>
  </si>
  <si>
    <t>발   생   유   형</t>
  </si>
  <si>
    <t>보    호    내    용</t>
  </si>
  <si>
    <t>유기</t>
  </si>
  <si>
    <t>미혼모
아동</t>
  </si>
  <si>
    <t>미아</t>
  </si>
  <si>
    <t>비행,가출
부랑아</t>
  </si>
  <si>
    <t>빈곤
실직
학대 등 기타</t>
  </si>
  <si>
    <t>시설입소</t>
  </si>
  <si>
    <t>가정보호</t>
  </si>
  <si>
    <t>아동</t>
  </si>
  <si>
    <t>장애아</t>
  </si>
  <si>
    <t>공동생활
가정</t>
  </si>
  <si>
    <t>위탁
보호</t>
  </si>
  <si>
    <t>입양</t>
  </si>
  <si>
    <t>소년소녀
가장책정</t>
  </si>
  <si>
    <t>34. 요보호아동 발생 및 조치현황</t>
  </si>
  <si>
    <t xml:space="preserve">연 별 </t>
  </si>
  <si>
    <t>한부모 가족지원법 수급자</t>
  </si>
  <si>
    <t>국민기초생활보장법 수급자</t>
  </si>
  <si>
    <t>국가보훈법 수급자</t>
  </si>
  <si>
    <t xml:space="preserve">가 구 수 </t>
  </si>
  <si>
    <t>가구원수</t>
  </si>
  <si>
    <t>가구수</t>
  </si>
  <si>
    <t>자료 : 복지사업과, 주민생활지원과</t>
  </si>
  <si>
    <t>35. 저소득 및 한부모 가족</t>
  </si>
  <si>
    <t>연도별
및
동  별</t>
  </si>
  <si>
    <t>보     육     시     설     수</t>
  </si>
  <si>
    <t>보    육    아    동    수</t>
  </si>
  <si>
    <t>국공립</t>
  </si>
  <si>
    <t>법 인</t>
  </si>
  <si>
    <t>민           간</t>
  </si>
  <si>
    <r>
      <t>부 모</t>
    </r>
    <r>
      <rPr>
        <vertAlign val="superscript"/>
        <sz val="9"/>
        <rFont val="굴림"/>
        <family val="3"/>
      </rPr>
      <t>1)</t>
    </r>
    <r>
      <rPr>
        <sz val="9"/>
        <rFont val="굴림"/>
        <family val="3"/>
      </rPr>
      <t xml:space="preserve">
협 동</t>
    </r>
  </si>
  <si>
    <t>직 장</t>
  </si>
  <si>
    <t>가 정</t>
  </si>
  <si>
    <t>민         간</t>
  </si>
  <si>
    <t>부 모
협 동</t>
  </si>
  <si>
    <t>개 인</t>
  </si>
  <si>
    <t>단체
(법인외)</t>
  </si>
  <si>
    <t>단 체
(법인외)</t>
  </si>
  <si>
    <t xml:space="preserve">  주:1)2005년까지는 개인에 포함</t>
  </si>
  <si>
    <t>39. 보육시설</t>
  </si>
  <si>
    <t>14. 건강보험 적용인구</t>
  </si>
  <si>
    <t>단위:명, 개소</t>
  </si>
  <si>
    <t>연  별</t>
  </si>
  <si>
    <t>근   로   자</t>
  </si>
  <si>
    <t>공무원, 사립학교 교직원1)</t>
  </si>
  <si>
    <t>지        역</t>
  </si>
  <si>
    <t>사업장</t>
  </si>
  <si>
    <t>적  용  인  구</t>
  </si>
  <si>
    <t>가입자</t>
  </si>
  <si>
    <t>피부양자</t>
  </si>
  <si>
    <t>2 0 0 8</t>
  </si>
  <si>
    <t>2 0 0 9</t>
  </si>
  <si>
    <t>자료:국민건강보험공단 대구지역본부</t>
  </si>
  <si>
    <t xml:space="preserve">  주:주민등록 주소지 기준이며, 지역의 가입자는 적용대상자를 말함.</t>
  </si>
  <si>
    <t xml:space="preserve">     1)군인과 연금수급자 포함된 수임</t>
  </si>
  <si>
    <t>15. 국민연금가입자</t>
  </si>
  <si>
    <t>구  분</t>
  </si>
  <si>
    <t>총가입자수</t>
  </si>
  <si>
    <t>사업장 가입자</t>
  </si>
  <si>
    <t>지역가입자</t>
  </si>
  <si>
    <t>임의가입자</t>
  </si>
  <si>
    <t>임의계속
가입자</t>
  </si>
  <si>
    <t>가입자</t>
  </si>
  <si>
    <t xml:space="preserve">자료 : 국민연금관리공단 </t>
  </si>
  <si>
    <t>16. 국민연금 급여 지급현황</t>
  </si>
  <si>
    <t>단위:명,백만원</t>
  </si>
  <si>
    <t>연                                       금</t>
  </si>
  <si>
    <t>일    시     금</t>
  </si>
  <si>
    <t>노     령     연     금</t>
  </si>
  <si>
    <t>장애연금</t>
  </si>
  <si>
    <t>유족연금</t>
  </si>
  <si>
    <t>장     애</t>
  </si>
  <si>
    <t>반      환</t>
  </si>
  <si>
    <t>사      망</t>
  </si>
  <si>
    <r>
      <t>특    례</t>
    </r>
    <r>
      <rPr>
        <vertAlign val="superscript"/>
        <sz val="9"/>
        <rFont val="돋움"/>
        <family val="3"/>
      </rPr>
      <t>1)</t>
    </r>
  </si>
  <si>
    <r>
      <t>완   전</t>
    </r>
    <r>
      <rPr>
        <vertAlign val="superscript"/>
        <sz val="9"/>
        <rFont val="돋움"/>
        <family val="3"/>
      </rPr>
      <t>2)</t>
    </r>
  </si>
  <si>
    <r>
      <t>감    액</t>
    </r>
    <r>
      <rPr>
        <vertAlign val="superscript"/>
        <sz val="9"/>
        <rFont val="돋움"/>
        <family val="3"/>
      </rPr>
      <t>3)</t>
    </r>
  </si>
  <si>
    <r>
      <t>조    기</t>
    </r>
    <r>
      <rPr>
        <vertAlign val="superscript"/>
        <sz val="9"/>
        <rFont val="돋움"/>
        <family val="3"/>
      </rPr>
      <t>4)</t>
    </r>
  </si>
  <si>
    <r>
      <t>분    할</t>
    </r>
    <r>
      <rPr>
        <vertAlign val="superscript"/>
        <sz val="9"/>
        <rFont val="돋움"/>
        <family val="3"/>
      </rPr>
      <t>5)</t>
    </r>
  </si>
  <si>
    <t>수급자수</t>
  </si>
  <si>
    <t>금 액</t>
  </si>
  <si>
    <t>금액</t>
  </si>
  <si>
    <t>2 0 1 0</t>
  </si>
  <si>
    <t>자료:국민연금공단</t>
  </si>
  <si>
    <t xml:space="preserve">  주:1)국민연금 확대 시행 당시 나이가 많아 최소가입기간 10년을 채울 수 없는 자가 5년이상 가입한 경우 지급</t>
  </si>
  <si>
    <t xml:space="preserve">     2)가입기간 20년 이상인 자가 60세에 도달하였을 경우 지급</t>
  </si>
  <si>
    <t xml:space="preserve">     3) 가입기간 10년 이상 20년 미만인 자가 60세 도달시 지급</t>
  </si>
  <si>
    <t xml:space="preserve">     4)가입기간 10년 이상이고 55세 이상인 자가 소득이 없는 경우 본인의 신청에 의해 60세 이전이라도 지급 받을 수 있는 연금 </t>
  </si>
  <si>
    <t xml:space="preserve">     5)이혼한 자가 배우자이었던 자의 노령연금액 중 혼인기간에 해당하는 연금액을 나누어 지급받는 연금</t>
  </si>
  <si>
    <t xml:space="preserve">      (2006년까지는 특례노령연금에 포함)</t>
  </si>
  <si>
    <t>17. 국가보훈대상자</t>
  </si>
  <si>
    <t>국       가       유       공       자</t>
  </si>
  <si>
    <t>유                                                 족</t>
  </si>
  <si>
    <r>
      <t>기  타  대  상  자</t>
    </r>
    <r>
      <rPr>
        <vertAlign val="superscript"/>
        <sz val="9"/>
        <rFont val="돋움"/>
        <family val="3"/>
      </rPr>
      <t>6)</t>
    </r>
  </si>
  <si>
    <t>애국
지사</t>
  </si>
  <si>
    <t>전공상
군   경</t>
  </si>
  <si>
    <t>무공
보국
수훈자</t>
  </si>
  <si>
    <t>재일
학도
의용군</t>
  </si>
  <si>
    <t>4.19
부상및
공로자</t>
  </si>
  <si>
    <t>공상
공무원</t>
  </si>
  <si>
    <r>
      <t xml:space="preserve">특별 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
공로자및상이자</t>
    </r>
  </si>
  <si>
    <t>순국애국
지사유족</t>
  </si>
  <si>
    <t>전몰,순직,
전·공상군경 유족</t>
  </si>
  <si>
    <t>무공.보국
수훈자</t>
  </si>
  <si>
    <t>재일학도
의용군인</t>
  </si>
  <si>
    <r>
      <t>4.19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
부상자
공로자</t>
    </r>
  </si>
  <si>
    <r>
      <t xml:space="preserve"> 순직</t>
    </r>
    <r>
      <rPr>
        <vertAlign val="superscript"/>
        <sz val="9"/>
        <rFont val="돋움"/>
        <family val="3"/>
      </rPr>
      <t>3)</t>
    </r>
    <r>
      <rPr>
        <sz val="9"/>
        <rFont val="돋움"/>
        <family val="3"/>
      </rPr>
      <t xml:space="preserve">
공무원</t>
    </r>
  </si>
  <si>
    <r>
      <t>특별
공로</t>
    </r>
    <r>
      <rPr>
        <vertAlign val="superscript"/>
        <sz val="9"/>
        <rFont val="돋움"/>
        <family val="3"/>
      </rPr>
      <t>4)</t>
    </r>
    <r>
      <rPr>
        <sz val="9"/>
        <rFont val="돋움"/>
        <family val="3"/>
      </rPr>
      <t xml:space="preserve">
순직자</t>
    </r>
  </si>
  <si>
    <r>
      <t>6.18</t>
    </r>
    <r>
      <rPr>
        <vertAlign val="superscript"/>
        <sz val="9"/>
        <rFont val="돋움"/>
        <family val="3"/>
      </rPr>
      <t>5)</t>
    </r>
    <r>
      <rPr>
        <sz val="9"/>
        <rFont val="돋움"/>
        <family val="3"/>
      </rPr>
      <t xml:space="preserve">
자유
상이자</t>
    </r>
  </si>
  <si>
    <t>지원
대상자</t>
  </si>
  <si>
    <t>5.18
민주
유공자</t>
  </si>
  <si>
    <r>
      <t>특수
임무</t>
    </r>
    <r>
      <rPr>
        <vertAlign val="superscript"/>
        <sz val="6"/>
        <rFont val="돋움"/>
        <family val="3"/>
      </rPr>
      <t>7)</t>
    </r>
    <r>
      <rPr>
        <sz val="9"/>
        <rFont val="돋움"/>
        <family val="3"/>
      </rPr>
      <t xml:space="preserve">
수행자</t>
    </r>
  </si>
  <si>
    <t>미망인</t>
  </si>
  <si>
    <t>자녀</t>
  </si>
  <si>
    <t>부모</t>
  </si>
  <si>
    <t>자료 : 대구지방보훈청</t>
  </si>
  <si>
    <t xml:space="preserve">  주:1)원 서식의 특별공로순직자는 유족으로 분류하였음</t>
  </si>
  <si>
    <t xml:space="preserve">     2)4.19사망자 유족도 포함</t>
  </si>
  <si>
    <t xml:space="preserve">     3)공상공무원 유족도 포함</t>
  </si>
  <si>
    <t xml:space="preserve">     4)특별공로자 및 상이자 유족도 포함</t>
  </si>
  <si>
    <t xml:space="preserve">     5)원 서식의 반공귀순상이자는 2006년부터 6.18자유상이자로 명칭변경</t>
  </si>
  <si>
    <t xml:space="preserve">     6)기타 대상자는 유족 포함</t>
  </si>
  <si>
    <t xml:space="preserve">     7)2007년 자료부터 수록</t>
  </si>
  <si>
    <t>18. 국가보훈대상자 취업</t>
  </si>
  <si>
    <t>국가유공자</t>
  </si>
  <si>
    <t>유   족</t>
  </si>
  <si>
    <r>
      <t>기타대상자</t>
    </r>
    <r>
      <rPr>
        <vertAlign val="superscript"/>
        <sz val="9"/>
        <rFont val="돋움"/>
        <family val="3"/>
      </rPr>
      <t>1)</t>
    </r>
  </si>
  <si>
    <t>자료:대구지방보훈청</t>
  </si>
  <si>
    <t xml:space="preserve">  주:`09년까지는 대구소재업체 기준이었으며, `10년부터는 취업대상자 소재지 기준으로 발췌한 전산자료임</t>
  </si>
  <si>
    <t xml:space="preserve">      1)6.18자유상이자, 지원대상자, 5.18민주유공자, 특수임무수행자임</t>
  </si>
  <si>
    <t>19. 국가보훈대상자 자녀취학</t>
  </si>
  <si>
    <t>연   별</t>
  </si>
  <si>
    <t>합     계</t>
  </si>
  <si>
    <t>국 가 유 공 자</t>
  </si>
  <si>
    <t>배   우   자</t>
  </si>
  <si>
    <t>자      녀</t>
  </si>
  <si>
    <t>대학(교)</t>
  </si>
  <si>
    <t xml:space="preserve">20. 참전용사 등록현황 </t>
  </si>
  <si>
    <t>단위 : 명</t>
  </si>
  <si>
    <t xml:space="preserve">연    별 </t>
  </si>
  <si>
    <t>총  계</t>
  </si>
  <si>
    <t>6.25 참전</t>
  </si>
  <si>
    <t>월남전</t>
  </si>
  <si>
    <t>6.25 및 월남전</t>
  </si>
  <si>
    <t>기  타</t>
  </si>
  <si>
    <t>자료 : 대구지방보훈청</t>
  </si>
  <si>
    <t>21. 적십자회비 모금 및 구호실적</t>
  </si>
  <si>
    <t>단위 : 세대,명,천원</t>
  </si>
  <si>
    <t>회비모금</t>
  </si>
  <si>
    <t>구               호               실               적</t>
  </si>
  <si>
    <t>회원수</t>
  </si>
  <si>
    <t>재해구호</t>
  </si>
  <si>
    <t>일반구호</t>
  </si>
  <si>
    <t>특수구호</t>
  </si>
  <si>
    <t>세대</t>
  </si>
  <si>
    <t>자료 : 대한적십자사</t>
  </si>
  <si>
    <r>
      <t>가구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</t>
    </r>
  </si>
  <si>
    <t>자료 : 주민생활지원과</t>
  </si>
  <si>
    <t xml:space="preserve">  주:1)시설수급자 시설수 제외</t>
  </si>
  <si>
    <t xml:space="preserve">      2)2010년부터 노인장기요양시설이 많이 늘어나 시설수 급증</t>
  </si>
  <si>
    <t xml:space="preserve">32.  부 랑 인  시 설 </t>
  </si>
  <si>
    <t>단위:개소,명</t>
  </si>
  <si>
    <t>연 별 및 구 군 별</t>
  </si>
  <si>
    <t>합</t>
  </si>
  <si>
    <t>부랑인 시설 (남성)</t>
  </si>
  <si>
    <t>부랑인 시설 (여성)</t>
  </si>
  <si>
    <t xml:space="preserve"> 자료:복지정책관실</t>
  </si>
  <si>
    <t>단위 :  명</t>
  </si>
  <si>
    <t>성       별</t>
  </si>
  <si>
    <t>연     령     별</t>
  </si>
  <si>
    <t>여</t>
  </si>
  <si>
    <t>계</t>
  </si>
  <si>
    <t>19세 이하</t>
  </si>
  <si>
    <t>20~29세</t>
  </si>
  <si>
    <t>30~39세</t>
  </si>
  <si>
    <t>40~49세</t>
  </si>
  <si>
    <t>50~59세</t>
  </si>
  <si>
    <t>60~69세</t>
  </si>
  <si>
    <t>70세이상</t>
  </si>
  <si>
    <t>소계</t>
  </si>
  <si>
    <t>남</t>
  </si>
  <si>
    <t>여</t>
  </si>
  <si>
    <t>2 0 0 7</t>
  </si>
  <si>
    <t>2 0 0 8</t>
  </si>
  <si>
    <t>2 0 0 9</t>
  </si>
  <si>
    <t>2 0 1 1</t>
  </si>
  <si>
    <t>2 0 1 2</t>
  </si>
  <si>
    <t>자료 : 주민생활지원과</t>
  </si>
  <si>
    <t>40. 자원봉사자 현황</t>
  </si>
  <si>
    <t>2 0 1 2</t>
  </si>
  <si>
    <t>단위:개소,천㎡</t>
  </si>
  <si>
    <t xml:space="preserve">연  별 </t>
  </si>
  <si>
    <t>매                                                        장</t>
  </si>
  <si>
    <t>화   장   시   설</t>
  </si>
  <si>
    <t>봉          안          당1)</t>
  </si>
  <si>
    <t>공  설  묘  지</t>
  </si>
  <si>
    <t>법  인  묘  지</t>
  </si>
  <si>
    <t>공   설</t>
  </si>
  <si>
    <t>사   설</t>
  </si>
  <si>
    <t>설</t>
  </si>
  <si>
    <t>개  소  수</t>
  </si>
  <si>
    <t>총 봉 안 능 력 (기)</t>
  </si>
  <si>
    <t>봉 안 기 수</t>
  </si>
  <si>
    <t>개소</t>
  </si>
  <si>
    <t>면       적</t>
  </si>
  <si>
    <t>분묘설
치가능</t>
  </si>
  <si>
    <t>분묘설치
가    능</t>
  </si>
  <si>
    <t>화로</t>
  </si>
  <si>
    <t>소계</t>
  </si>
  <si>
    <t>공설</t>
  </si>
  <si>
    <t>사설</t>
  </si>
  <si>
    <t>총면적</t>
  </si>
  <si>
    <t>점유면적</t>
  </si>
  <si>
    <t xml:space="preserve">  주:공설묘지, 납골당은 시에서 관리하나 위치는 칠곡군 소재</t>
  </si>
  <si>
    <t xml:space="preserve">      1)봉안당:공설, 법인, 종교단체 봉안당 현황</t>
  </si>
  <si>
    <t xml:space="preserve">      36. 묘지 및 봉안시설</t>
  </si>
  <si>
    <t>자료:복지정책관실</t>
  </si>
  <si>
    <t>2 01 2</t>
  </si>
  <si>
    <t>단위:개소, 명</t>
  </si>
  <si>
    <t>시설수</t>
  </si>
  <si>
    <t>입  소  자</t>
  </si>
  <si>
    <t>퇴  소  자</t>
  </si>
  <si>
    <t>연    말    현    재    생    활    인    원</t>
  </si>
  <si>
    <t>계</t>
  </si>
  <si>
    <t>위탁자</t>
  </si>
  <si>
    <t>무연고자</t>
  </si>
  <si>
    <t>기타</t>
  </si>
  <si>
    <t>연고자
인  도</t>
  </si>
  <si>
    <t>취  업</t>
  </si>
  <si>
    <t>전  원</t>
  </si>
  <si>
    <t>사  망</t>
  </si>
  <si>
    <t>기  타</t>
  </si>
  <si>
    <t>성   별</t>
  </si>
  <si>
    <t>연  령  별</t>
  </si>
  <si>
    <t>장  애  종  별</t>
  </si>
  <si>
    <t>남</t>
  </si>
  <si>
    <t>여</t>
  </si>
  <si>
    <t>18세미만</t>
  </si>
  <si>
    <t>18세이상</t>
  </si>
  <si>
    <t>지  체</t>
  </si>
  <si>
    <t>시  각</t>
  </si>
  <si>
    <t>청각언어</t>
  </si>
  <si>
    <t>정신지체</t>
  </si>
  <si>
    <t>여</t>
  </si>
  <si>
    <t>-</t>
  </si>
  <si>
    <t xml:space="preserve">31. 장애인복지 생활시설 </t>
  </si>
  <si>
    <t>2 0 1 2</t>
  </si>
  <si>
    <t>연도별
및
동   별</t>
  </si>
  <si>
    <t xml:space="preserve">연도별
및
동  별 </t>
  </si>
  <si>
    <t>26. 국민기초생활보장수급자</t>
  </si>
  <si>
    <t>단위 : 가구수, 명</t>
  </si>
  <si>
    <t>연  별 및
동  별</t>
  </si>
  <si>
    <t>총 수급자</t>
  </si>
  <si>
    <t>일반수급자</t>
  </si>
  <si>
    <t>특례수급자</t>
  </si>
  <si>
    <t>시설수급자</t>
  </si>
  <si>
    <t>인원</t>
  </si>
  <si>
    <t>가구</t>
  </si>
  <si>
    <t>소계</t>
  </si>
  <si>
    <t>개인단위보장 특례</t>
  </si>
  <si>
    <t>타법령에 의한 특례</t>
  </si>
  <si>
    <t>남</t>
  </si>
  <si>
    <t>여</t>
  </si>
  <si>
    <t xml:space="preserve">가구 </t>
  </si>
  <si>
    <t>시설수</t>
  </si>
  <si>
    <t>2 0 0 7</t>
  </si>
  <si>
    <t>…</t>
  </si>
  <si>
    <t>2 0 0 8</t>
  </si>
  <si>
    <t>2 0 0 9</t>
  </si>
  <si>
    <t>2 0 1 1</t>
  </si>
  <si>
    <t>2 0 1 2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</si>
  <si>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</si>
  <si>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</si>
  <si>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</si>
  <si>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</si>
  <si>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</si>
  <si>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</si>
  <si>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</si>
  <si>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</si>
  <si>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</si>
  <si>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</si>
  <si>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</si>
  <si>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</si>
  <si>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</si>
  <si>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</si>
  <si>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</si>
  <si>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</si>
  <si>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</si>
  <si>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주) 자원봉사종합관리시스템에 등록된 현황</t>
  </si>
  <si>
    <t>2. 의료기관 종사 의료인력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</si>
</sst>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True&quot;;&quot;True&quot;;&quot;False&quot;"/>
    <numFmt numFmtId="177" formatCode="_ * #,##0_ ;_ * &quot;₩&quot;\!\-#,##0_ ;_ * &quot;-&quot;_ ;_ @_ "/>
    <numFmt numFmtId="178" formatCode="#,##0;\-#,##0;&quot;-&quot;;"/>
    <numFmt numFmtId="179" formatCode="#,##0;\-#,##0;&quot;-&quot;"/>
    <numFmt numFmtId="180" formatCode="0_);\(0\)"/>
    <numFmt numFmtId="181" formatCode="#,##0_ "/>
    <numFmt numFmtId="182" formatCode="#,##0;\-#,##0;&quot; &quot;;"/>
    <numFmt numFmtId="183" formatCode="#,##0_);[Red]\(#,##0\)"/>
    <numFmt numFmtId="184" formatCode="##,###,###"/>
    <numFmt numFmtId="185" formatCode="0_ "/>
    <numFmt numFmtId="186" formatCode="_-* #,##0_-;&quot;₩&quot;\!\-* #,##0_-;_-* &quot;-&quot;_-;_-@_-"/>
    <numFmt numFmtId="187" formatCode="#,##0;[Red]#,##0"/>
  </numFmts>
  <fonts count="59">
    <font>
      <sz val="11"/>
      <name val="돋움"/>
      <family val="3"/>
    </font>
    <font>
      <sz val="11"/>
      <color indexed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vertAlign val="superscript"/>
      <sz val="9"/>
      <name val="돋움"/>
      <family val="3"/>
    </font>
    <font>
      <b/>
      <sz val="9"/>
      <color indexed="16"/>
      <name val="돋움"/>
      <family val="3"/>
    </font>
    <font>
      <b/>
      <sz val="10"/>
      <color indexed="1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b/>
      <sz val="9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sz val="10"/>
      <name val="돋움"/>
      <family val="3"/>
    </font>
    <font>
      <vertAlign val="superscript"/>
      <sz val="9"/>
      <name val="굴림"/>
      <family val="3"/>
    </font>
    <font>
      <b/>
      <sz val="9"/>
      <color indexed="16"/>
      <name val="굴림"/>
      <family val="3"/>
    </font>
    <font>
      <b/>
      <sz val="10"/>
      <name val="굴림"/>
      <family val="3"/>
    </font>
    <font>
      <sz val="8"/>
      <name val="굴림"/>
      <family val="3"/>
    </font>
    <font>
      <sz val="9"/>
      <color indexed="8"/>
      <name val="돋움"/>
      <family val="3"/>
    </font>
    <font>
      <sz val="9"/>
      <color indexed="10"/>
      <name val="돋움"/>
      <family val="3"/>
    </font>
    <font>
      <sz val="9"/>
      <color indexed="8"/>
      <name val="굴림"/>
      <family val="3"/>
    </font>
    <font>
      <b/>
      <sz val="10"/>
      <name val="돋움"/>
      <family val="3"/>
    </font>
    <font>
      <sz val="9"/>
      <name val="바탕체"/>
      <family val="1"/>
    </font>
    <font>
      <b/>
      <sz val="16"/>
      <name val="돋움"/>
      <family val="3"/>
    </font>
    <font>
      <vertAlign val="superscript"/>
      <sz val="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/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0" applyNumberFormat="0" applyAlignment="0" applyProtection="0"/>
    <xf numFmtId="0" fontId="8" fillId="0" borderId="11">
      <alignment horizontal="left" vertical="center"/>
      <protection/>
    </xf>
  </cellStyleXfs>
  <cellXfs count="6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2" fillId="0" borderId="0" xfId="68" applyNumberFormat="1" applyFont="1" applyFill="1" applyBorder="1" applyAlignment="1">
      <alignment horizontal="center" vertical="center" wrapText="1"/>
      <protection/>
    </xf>
    <xf numFmtId="41" fontId="2" fillId="0" borderId="0" xfId="68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distributed" vertical="center" wrapText="1"/>
    </xf>
    <xf numFmtId="41" fontId="2" fillId="0" borderId="14" xfId="68" applyNumberFormat="1" applyFont="1" applyFill="1" applyBorder="1" applyAlignment="1">
      <alignment horizontal="center" vertical="center" wrapText="1"/>
      <protection/>
    </xf>
    <xf numFmtId="41" fontId="2" fillId="0" borderId="15" xfId="68" applyNumberFormat="1" applyFont="1" applyBorder="1" applyAlignment="1">
      <alignment horizontal="center" vertical="center" wrapText="1"/>
      <protection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41" fontId="2" fillId="33" borderId="17" xfId="68" applyNumberFormat="1" applyFont="1" applyFill="1" applyBorder="1" applyAlignment="1">
      <alignment horizontal="center" vertical="center" wrapText="1"/>
      <protection/>
    </xf>
    <xf numFmtId="41" fontId="2" fillId="0" borderId="14" xfId="68" applyNumberFormat="1" applyFont="1" applyBorder="1" applyAlignment="1">
      <alignment horizontal="center" vertical="center"/>
      <protection/>
    </xf>
    <xf numFmtId="41" fontId="2" fillId="33" borderId="15" xfId="68" applyNumberFormat="1" applyFont="1" applyFill="1" applyBorder="1" applyAlignment="1">
      <alignment horizontal="center" vertical="center" wrapText="1"/>
      <protection/>
    </xf>
    <xf numFmtId="41" fontId="2" fillId="33" borderId="18" xfId="68" applyNumberFormat="1" applyFont="1" applyFill="1" applyBorder="1" applyAlignment="1">
      <alignment horizontal="center" vertical="center" wrapText="1"/>
      <protection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1" fontId="2" fillId="0" borderId="19" xfId="0" applyNumberFormat="1" applyFont="1" applyBorder="1" applyAlignment="1">
      <alignment horizontal="center" vertical="center" wrapText="1"/>
    </xf>
    <xf numFmtId="41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1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1" fontId="2" fillId="0" borderId="15" xfId="68" applyNumberFormat="1" applyFont="1" applyFill="1" applyBorder="1" applyAlignment="1">
      <alignment horizontal="center" vertical="center" wrapText="1"/>
      <protection/>
    </xf>
    <xf numFmtId="178" fontId="2" fillId="0" borderId="24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41" fontId="2" fillId="0" borderId="24" xfId="0" applyNumberFormat="1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1" fontId="2" fillId="0" borderId="25" xfId="0" applyNumberFormat="1" applyFont="1" applyFill="1" applyBorder="1" applyAlignment="1">
      <alignment horizontal="center" vertical="center" wrapText="1"/>
    </xf>
    <xf numFmtId="41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horizontal="center" vertical="center"/>
    </xf>
    <xf numFmtId="41" fontId="2" fillId="0" borderId="2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1" fontId="2" fillId="0" borderId="31" xfId="0" applyNumberFormat="1" applyFont="1" applyFill="1" applyBorder="1" applyAlignment="1">
      <alignment horizontal="center" vertical="center" wrapText="1"/>
    </xf>
    <xf numFmtId="41" fontId="2" fillId="0" borderId="32" xfId="0" applyNumberFormat="1" applyFont="1" applyFill="1" applyBorder="1" applyAlignment="1">
      <alignment horizontal="center" vertical="center"/>
    </xf>
    <xf numFmtId="41" fontId="2" fillId="0" borderId="33" xfId="0" applyNumberFormat="1" applyFont="1" applyFill="1" applyBorder="1" applyAlignment="1">
      <alignment horizontal="center" vertical="center"/>
    </xf>
    <xf numFmtId="41" fontId="2" fillId="0" borderId="34" xfId="0" applyNumberFormat="1" applyFont="1" applyFill="1" applyBorder="1" applyAlignment="1">
      <alignment horizontal="center" vertical="center"/>
    </xf>
    <xf numFmtId="41" fontId="2" fillId="0" borderId="14" xfId="68" applyNumberFormat="1" applyFont="1" applyBorder="1" applyAlignment="1">
      <alignment vertical="center"/>
      <protection/>
    </xf>
    <xf numFmtId="41" fontId="2" fillId="0" borderId="12" xfId="68" applyNumberFormat="1" applyFont="1" applyBorder="1" applyAlignment="1">
      <alignment vertical="center"/>
      <protection/>
    </xf>
    <xf numFmtId="41" fontId="2" fillId="0" borderId="12" xfId="68" applyNumberFormat="1" applyFont="1" applyFill="1" applyBorder="1" applyAlignment="1">
      <alignment vertical="center"/>
      <protection/>
    </xf>
    <xf numFmtId="41" fontId="2" fillId="0" borderId="12" xfId="48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1" fontId="2" fillId="0" borderId="14" xfId="48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4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right" vertical="center" indent="1"/>
    </xf>
    <xf numFmtId="3" fontId="2" fillId="0" borderId="33" xfId="0" applyNumberFormat="1" applyFont="1" applyFill="1" applyBorder="1" applyAlignment="1">
      <alignment horizontal="right" vertical="center" indent="1"/>
    </xf>
    <xf numFmtId="3" fontId="2" fillId="0" borderId="33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1" fontId="12" fillId="0" borderId="18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25" xfId="48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14" xfId="48" applyNumberFormat="1" applyFont="1" applyBorder="1" applyAlignment="1">
      <alignment horizontal="center" vertical="center"/>
    </xf>
    <xf numFmtId="41" fontId="2" fillId="0" borderId="12" xfId="68" applyNumberFormat="1" applyFont="1" applyBorder="1" applyAlignment="1">
      <alignment horizontal="center" vertical="center"/>
      <protection/>
    </xf>
    <xf numFmtId="41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1" fontId="2" fillId="0" borderId="14" xfId="48" applyNumberFormat="1" applyFont="1" applyFill="1" applyBorder="1" applyAlignment="1">
      <alignment horizontal="center" vertical="center"/>
    </xf>
    <xf numFmtId="41" fontId="2" fillId="0" borderId="12" xfId="68" applyNumberFormat="1" applyFont="1" applyFill="1" applyBorder="1" applyAlignment="1">
      <alignment horizontal="center" vertical="center"/>
      <protection/>
    </xf>
    <xf numFmtId="3" fontId="12" fillId="0" borderId="0" xfId="0" applyNumberFormat="1" applyFont="1" applyAlignment="1">
      <alignment vertical="center"/>
    </xf>
    <xf numFmtId="41" fontId="12" fillId="0" borderId="14" xfId="0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/>
    </xf>
    <xf numFmtId="178" fontId="12" fillId="0" borderId="14" xfId="0" applyNumberFormat="1" applyFont="1" applyFill="1" applyBorder="1" applyAlignment="1">
      <alignment horizontal="center" vertical="center"/>
    </xf>
    <xf numFmtId="3" fontId="12" fillId="0" borderId="12" xfId="68" applyNumberFormat="1" applyFont="1" applyFill="1" applyBorder="1" applyAlignment="1">
      <alignment horizontal="center" vertical="center"/>
      <protection/>
    </xf>
    <xf numFmtId="3" fontId="12" fillId="0" borderId="12" xfId="68" applyNumberFormat="1" applyFont="1" applyFill="1" applyBorder="1" applyAlignment="1">
      <alignment horizontal="center" vertical="center" wrapText="1"/>
      <protection/>
    </xf>
    <xf numFmtId="178" fontId="12" fillId="0" borderId="12" xfId="68" applyNumberFormat="1" applyFont="1" applyFill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178" fontId="12" fillId="33" borderId="12" xfId="0" applyNumberFormat="1" applyFont="1" applyFill="1" applyBorder="1" applyAlignment="1">
      <alignment horizontal="center" vertical="center"/>
    </xf>
    <xf numFmtId="41" fontId="2" fillId="0" borderId="12" xfId="48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41" fontId="2" fillId="0" borderId="40" xfId="0" applyNumberFormat="1" applyFont="1" applyBorder="1" applyAlignment="1">
      <alignment vertical="center" wrapText="1"/>
    </xf>
    <xf numFmtId="178" fontId="2" fillId="0" borderId="12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41" fontId="13" fillId="0" borderId="12" xfId="48" applyNumberFormat="1" applyFont="1" applyFill="1" applyBorder="1" applyAlignment="1">
      <alignment vertical="center"/>
    </xf>
    <xf numFmtId="41" fontId="13" fillId="0" borderId="14" xfId="48" applyNumberFormat="1" applyFont="1" applyFill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41" fontId="2" fillId="0" borderId="24" xfId="68" applyNumberFormat="1" applyFont="1" applyBorder="1" applyAlignment="1">
      <alignment horizontal="center" vertical="center" wrapText="1"/>
      <protection/>
    </xf>
    <xf numFmtId="178" fontId="2" fillId="0" borderId="1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41" fontId="2" fillId="0" borderId="25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Alignment="1">
      <alignment vertical="center"/>
    </xf>
    <xf numFmtId="178" fontId="18" fillId="0" borderId="12" xfId="0" applyNumberFormat="1" applyFont="1" applyFill="1" applyBorder="1" applyAlignment="1">
      <alignment horizontal="center" vertical="center"/>
    </xf>
    <xf numFmtId="178" fontId="18" fillId="0" borderId="14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1" fontId="0" fillId="0" borderId="12" xfId="0" applyNumberFormat="1" applyFont="1" applyBorder="1" applyAlignment="1">
      <alignment/>
    </xf>
    <xf numFmtId="41" fontId="2" fillId="0" borderId="41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35" xfId="0" applyNumberFormat="1" applyFont="1" applyFill="1" applyBorder="1" applyAlignment="1">
      <alignment horizontal="center" vertical="center"/>
    </xf>
    <xf numFmtId="41" fontId="2" fillId="0" borderId="42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horizontal="center" vertical="center"/>
    </xf>
    <xf numFmtId="41" fontId="0" fillId="0" borderId="29" xfId="0" applyNumberFormat="1" applyFont="1" applyBorder="1" applyAlignment="1">
      <alignment/>
    </xf>
    <xf numFmtId="41" fontId="2" fillId="0" borderId="43" xfId="0" applyNumberFormat="1" applyFont="1" applyFill="1" applyBorder="1" applyAlignment="1">
      <alignment horizontal="center" vertical="center"/>
    </xf>
    <xf numFmtId="41" fontId="0" fillId="0" borderId="12" xfId="68" applyNumberFormat="1" applyFont="1" applyFill="1" applyBorder="1" applyAlignment="1">
      <alignment/>
      <protection/>
    </xf>
    <xf numFmtId="182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41" fontId="2" fillId="0" borderId="15" xfId="66" applyNumberFormat="1" applyFont="1" applyBorder="1" applyAlignment="1">
      <alignment horizontal="center" vertical="center"/>
      <protection/>
    </xf>
    <xf numFmtId="41" fontId="2" fillId="0" borderId="24" xfId="66" applyNumberFormat="1" applyFont="1" applyBorder="1" applyAlignment="1">
      <alignment horizontal="center" vertical="center"/>
      <protection/>
    </xf>
    <xf numFmtId="184" fontId="2" fillId="0" borderId="12" xfId="68" applyNumberFormat="1" applyFont="1" applyBorder="1" applyAlignment="1">
      <alignment horizontal="right" vertical="center"/>
      <protection/>
    </xf>
    <xf numFmtId="41" fontId="2" fillId="0" borderId="16" xfId="66" applyNumberFormat="1" applyFont="1" applyBorder="1" applyAlignment="1">
      <alignment horizontal="center" vertical="center"/>
      <protection/>
    </xf>
    <xf numFmtId="41" fontId="2" fillId="0" borderId="12" xfId="66" applyNumberFormat="1" applyFont="1" applyBorder="1" applyAlignment="1">
      <alignment horizontal="center" vertical="center"/>
      <protection/>
    </xf>
    <xf numFmtId="41" fontId="0" fillId="0" borderId="12" xfId="66" applyNumberFormat="1" applyFont="1" applyBorder="1" applyAlignment="1">
      <alignment/>
      <protection/>
    </xf>
    <xf numFmtId="0" fontId="0" fillId="0" borderId="0" xfId="66" applyFont="1">
      <alignment/>
      <protection/>
    </xf>
    <xf numFmtId="41" fontId="2" fillId="0" borderId="17" xfId="66" applyNumberFormat="1" applyFont="1" applyBorder="1" applyAlignment="1">
      <alignment horizontal="center" vertical="center"/>
      <protection/>
    </xf>
    <xf numFmtId="41" fontId="2" fillId="0" borderId="44" xfId="66" applyNumberFormat="1" applyFont="1" applyBorder="1" applyAlignment="1">
      <alignment horizontal="center" vertical="center"/>
      <protection/>
    </xf>
    <xf numFmtId="41" fontId="2" fillId="0" borderId="45" xfId="66" applyNumberFormat="1" applyFont="1" applyBorder="1" applyAlignment="1">
      <alignment horizontal="center" vertical="center"/>
      <protection/>
    </xf>
    <xf numFmtId="41" fontId="2" fillId="0" borderId="22" xfId="66" applyNumberFormat="1" applyFont="1" applyBorder="1" applyAlignment="1">
      <alignment horizontal="center" vertical="center"/>
      <protection/>
    </xf>
    <xf numFmtId="41" fontId="2" fillId="0" borderId="35" xfId="66" applyNumberFormat="1" applyFont="1" applyBorder="1" applyAlignment="1">
      <alignment horizontal="center" vertical="center"/>
      <protection/>
    </xf>
    <xf numFmtId="41" fontId="2" fillId="0" borderId="42" xfId="66" applyNumberFormat="1" applyFont="1" applyBorder="1" applyAlignment="1">
      <alignment horizontal="center" vertical="center"/>
      <protection/>
    </xf>
    <xf numFmtId="41" fontId="2" fillId="0" borderId="14" xfId="66" applyNumberFormat="1" applyFont="1" applyBorder="1" applyAlignment="1">
      <alignment horizontal="center" vertical="center"/>
      <protection/>
    </xf>
    <xf numFmtId="41" fontId="2" fillId="0" borderId="11" xfId="66" applyNumberFormat="1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41" fontId="2" fillId="0" borderId="12" xfId="68" applyNumberFormat="1" applyFont="1" applyFill="1" applyBorder="1" applyAlignment="1">
      <alignment horizontal="right" vertical="center"/>
      <protection/>
    </xf>
    <xf numFmtId="41" fontId="2" fillId="0" borderId="14" xfId="68" applyNumberFormat="1" applyFont="1" applyFill="1" applyBorder="1" applyAlignment="1">
      <alignment horizontal="center" vertical="center"/>
      <protection/>
    </xf>
    <xf numFmtId="41" fontId="19" fillId="0" borderId="0" xfId="0" applyNumberFormat="1" applyFont="1" applyFill="1" applyBorder="1" applyAlignment="1">
      <alignment horizontal="center" vertical="center"/>
    </xf>
    <xf numFmtId="41" fontId="2" fillId="0" borderId="15" xfId="66" applyNumberFormat="1" applyFont="1" applyBorder="1" applyAlignment="1">
      <alignment horizontal="center" vertical="center" wrapText="1"/>
      <protection/>
    </xf>
    <xf numFmtId="41" fontId="2" fillId="0" borderId="15" xfId="66" applyNumberFormat="1" applyFont="1" applyFill="1" applyBorder="1" applyAlignment="1">
      <alignment horizontal="center" vertical="center"/>
      <protection/>
    </xf>
    <xf numFmtId="41" fontId="2" fillId="0" borderId="24" xfId="66" applyNumberFormat="1" applyFont="1" applyFill="1" applyBorder="1" applyAlignment="1">
      <alignment horizontal="center" vertical="center"/>
      <protection/>
    </xf>
    <xf numFmtId="0" fontId="2" fillId="0" borderId="0" xfId="66" applyFont="1" applyAlignment="1">
      <alignment horizontal="center"/>
      <protection/>
    </xf>
    <xf numFmtId="0" fontId="2" fillId="0" borderId="0" xfId="66" applyFont="1" applyAlignment="1">
      <alignment horizontal="right"/>
      <protection/>
    </xf>
    <xf numFmtId="41" fontId="2" fillId="0" borderId="24" xfId="66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distributed" vertical="center" wrapText="1" indent="1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13" fillId="0" borderId="12" xfId="48" applyNumberFormat="1" applyFont="1" applyFill="1" applyBorder="1" applyAlignment="1">
      <alignment horizontal="center" vertical="center"/>
    </xf>
    <xf numFmtId="41" fontId="13" fillId="0" borderId="14" xfId="48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vertical="center" wrapText="1"/>
    </xf>
    <xf numFmtId="41" fontId="2" fillId="0" borderId="3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1" fontId="2" fillId="0" borderId="15" xfId="68" applyNumberFormat="1" applyFont="1" applyBorder="1" applyAlignment="1">
      <alignment horizontal="center" vertical="center"/>
      <protection/>
    </xf>
    <xf numFmtId="41" fontId="0" fillId="0" borderId="0" xfId="0" applyNumberFormat="1" applyFont="1" applyAlignment="1">
      <alignment/>
    </xf>
    <xf numFmtId="0" fontId="2" fillId="0" borderId="42" xfId="0" applyFont="1" applyBorder="1" applyAlignment="1">
      <alignment horizontal="distributed" vertical="center" wrapText="1"/>
    </xf>
    <xf numFmtId="41" fontId="2" fillId="0" borderId="4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29" xfId="48" applyNumberFormat="1" applyFont="1" applyFill="1" applyBorder="1" applyAlignment="1">
      <alignment horizontal="center" vertical="center"/>
    </xf>
    <xf numFmtId="41" fontId="2" fillId="0" borderId="0" xfId="68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41" fontId="2" fillId="0" borderId="30" xfId="48" applyNumberFormat="1" applyFont="1" applyFill="1" applyBorder="1" applyAlignment="1">
      <alignment horizontal="center" vertical="center"/>
    </xf>
    <xf numFmtId="41" fontId="2" fillId="0" borderId="13" xfId="48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horizontal="right" vertical="center"/>
    </xf>
    <xf numFmtId="41" fontId="0" fillId="0" borderId="0" xfId="48" applyNumberFormat="1" applyFont="1" applyFill="1" applyAlignment="1">
      <alignment horizontal="right" vertical="center"/>
    </xf>
    <xf numFmtId="41" fontId="0" fillId="0" borderId="0" xfId="48" applyNumberFormat="1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2" fillId="33" borderId="12" xfId="68" applyNumberFormat="1" applyFont="1" applyFill="1" applyBorder="1" applyAlignment="1">
      <alignment horizontal="center" vertical="center"/>
      <protection/>
    </xf>
    <xf numFmtId="41" fontId="2" fillId="33" borderId="15" xfId="68" applyNumberFormat="1" applyFont="1" applyFill="1" applyBorder="1" applyAlignment="1">
      <alignment horizontal="center" vertical="center"/>
      <protection/>
    </xf>
    <xf numFmtId="181" fontId="12" fillId="0" borderId="0" xfId="0" applyNumberFormat="1" applyFont="1" applyFill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41" fontId="12" fillId="33" borderId="12" xfId="0" applyNumberFormat="1" applyFont="1" applyFill="1" applyBorder="1" applyAlignment="1">
      <alignment horizontal="center" vertical="center"/>
    </xf>
    <xf numFmtId="41" fontId="12" fillId="33" borderId="46" xfId="0" applyNumberFormat="1" applyFont="1" applyFill="1" applyBorder="1" applyAlignment="1">
      <alignment horizontal="center" vertical="center"/>
    </xf>
    <xf numFmtId="41" fontId="12" fillId="33" borderId="14" xfId="0" applyNumberFormat="1" applyFont="1" applyFill="1" applyBorder="1" applyAlignment="1">
      <alignment horizontal="center" vertical="center"/>
    </xf>
    <xf numFmtId="41" fontId="12" fillId="33" borderId="12" xfId="48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41" fontId="12" fillId="0" borderId="29" xfId="48" applyNumberFormat="1" applyFont="1" applyFill="1" applyBorder="1" applyAlignment="1">
      <alignment horizontal="center" vertical="center"/>
    </xf>
    <xf numFmtId="41" fontId="12" fillId="0" borderId="43" xfId="48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12" fillId="0" borderId="13" xfId="0" applyNumberFormat="1" applyFont="1" applyFill="1" applyBorder="1" applyAlignment="1">
      <alignment horizontal="center" vertical="center" wrapText="1"/>
    </xf>
    <xf numFmtId="41" fontId="12" fillId="0" borderId="12" xfId="48" applyNumberFormat="1" applyFont="1" applyFill="1" applyBorder="1" applyAlignment="1">
      <alignment horizontal="center" vertical="center"/>
    </xf>
    <xf numFmtId="41" fontId="20" fillId="0" borderId="12" xfId="48" applyNumberFormat="1" applyFont="1" applyFill="1" applyBorder="1" applyAlignment="1">
      <alignment horizontal="center" vertical="center"/>
    </xf>
    <xf numFmtId="41" fontId="12" fillId="0" borderId="14" xfId="48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1" fontId="12" fillId="0" borderId="0" xfId="0" applyNumberFormat="1" applyFont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1" fontId="12" fillId="0" borderId="12" xfId="68" applyNumberFormat="1" applyFont="1" applyBorder="1" applyAlignment="1">
      <alignment horizontal="center" vertical="center"/>
      <protection/>
    </xf>
    <xf numFmtId="41" fontId="12" fillId="33" borderId="12" xfId="68" applyNumberFormat="1" applyFont="1" applyFill="1" applyBorder="1" applyAlignment="1">
      <alignment horizontal="center" vertical="center"/>
      <protection/>
    </xf>
    <xf numFmtId="41" fontId="12" fillId="0" borderId="14" xfId="68" applyNumberFormat="1" applyFont="1" applyBorder="1" applyAlignment="1">
      <alignment horizontal="center" vertical="center"/>
      <protection/>
    </xf>
    <xf numFmtId="41" fontId="12" fillId="33" borderId="14" xfId="68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41" fontId="12" fillId="0" borderId="29" xfId="0" applyNumberFormat="1" applyFont="1" applyFill="1" applyBorder="1" applyAlignment="1">
      <alignment horizontal="center" vertical="center"/>
    </xf>
    <xf numFmtId="41" fontId="12" fillId="0" borderId="12" xfId="68" applyNumberFormat="1" applyFont="1" applyFill="1" applyBorder="1" applyAlignment="1">
      <alignment horizontal="center" vertical="center"/>
      <protection/>
    </xf>
    <xf numFmtId="41" fontId="12" fillId="0" borderId="14" xfId="68" applyNumberFormat="1" applyFont="1" applyFill="1" applyBorder="1" applyAlignment="1">
      <alignment horizontal="center" vertical="center"/>
      <protection/>
    </xf>
    <xf numFmtId="0" fontId="12" fillId="0" borderId="40" xfId="0" applyFont="1" applyFill="1" applyBorder="1" applyAlignment="1">
      <alignment horizontal="center" vertical="center"/>
    </xf>
    <xf numFmtId="41" fontId="12" fillId="0" borderId="40" xfId="0" applyNumberFormat="1" applyFont="1" applyFill="1" applyBorder="1" applyAlignment="1">
      <alignment horizontal="center" vertical="center"/>
    </xf>
    <xf numFmtId="41" fontId="12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1" fontId="12" fillId="0" borderId="12" xfId="68" applyNumberFormat="1" applyFont="1" applyFill="1" applyBorder="1" applyAlignment="1">
      <alignment horizontal="right" vertical="center"/>
      <protection/>
    </xf>
    <xf numFmtId="41" fontId="2" fillId="0" borderId="3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2" xfId="68" applyFont="1" applyBorder="1" applyAlignment="1">
      <alignment horizontal="center" vertical="center"/>
      <protection/>
    </xf>
    <xf numFmtId="0" fontId="12" fillId="0" borderId="2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1" fontId="2" fillId="0" borderId="43" xfId="48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41" fontId="2" fillId="0" borderId="40" xfId="0" applyNumberFormat="1" applyFont="1" applyFill="1" applyBorder="1" applyAlignment="1">
      <alignment horizontal="center" vertical="center"/>
    </xf>
    <xf numFmtId="41" fontId="2" fillId="0" borderId="13" xfId="68" applyNumberFormat="1" applyFont="1" applyFill="1" applyBorder="1" applyAlignment="1">
      <alignment horizontal="center" vertical="center"/>
      <protection/>
    </xf>
    <xf numFmtId="41" fontId="2" fillId="0" borderId="13" xfId="68" applyNumberFormat="1" applyFont="1" applyBorder="1" applyAlignment="1">
      <alignment horizontal="center" vertical="center"/>
      <protection/>
    </xf>
    <xf numFmtId="41" fontId="2" fillId="0" borderId="12" xfId="48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40" xfId="0" applyBorder="1" applyAlignment="1">
      <alignment/>
    </xf>
    <xf numFmtId="0" fontId="2" fillId="0" borderId="0" xfId="0" applyFont="1" applyAlignment="1">
      <alignment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2" fillId="0" borderId="0" xfId="0" applyNumberFormat="1" applyFont="1" applyFill="1" applyAlignment="1">
      <alignment horizontal="left"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1" fontId="12" fillId="0" borderId="12" xfId="48" applyNumberFormat="1" applyFont="1" applyFill="1" applyBorder="1" applyAlignment="1">
      <alignment horizontal="right" vertical="center"/>
    </xf>
    <xf numFmtId="41" fontId="12" fillId="0" borderId="14" xfId="48" applyNumberFormat="1" applyFont="1" applyFill="1" applyBorder="1" applyAlignment="1">
      <alignment horizontal="right" vertical="center"/>
    </xf>
    <xf numFmtId="41" fontId="2" fillId="0" borderId="14" xfId="48" applyNumberFormat="1" applyFont="1" applyFill="1" applyBorder="1" applyAlignment="1">
      <alignment horizontal="right" vertical="center"/>
    </xf>
    <xf numFmtId="182" fontId="2" fillId="0" borderId="12" xfId="48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41" fontId="12" fillId="0" borderId="0" xfId="65" applyNumberFormat="1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12" xfId="65" applyNumberFormat="1" applyFont="1" applyFill="1" applyBorder="1" applyAlignment="1">
      <alignment horizontal="center" vertical="center"/>
    </xf>
    <xf numFmtId="41" fontId="12" fillId="0" borderId="12" xfId="68" applyNumberFormat="1" applyFont="1" applyBorder="1" applyAlignment="1">
      <alignment horizontal="center" vertical="center" shrinkToFit="1"/>
      <protection/>
    </xf>
    <xf numFmtId="0" fontId="12" fillId="0" borderId="0" xfId="0" applyFont="1" applyFill="1" applyBorder="1" applyAlignment="1">
      <alignment horizontal="distributed" vertical="center"/>
    </xf>
    <xf numFmtId="41" fontId="12" fillId="0" borderId="25" xfId="48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3" fontId="12" fillId="0" borderId="0" xfId="48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1" fontId="22" fillId="0" borderId="12" xfId="68" applyNumberFormat="1" applyFont="1" applyFill="1" applyBorder="1" applyAlignment="1">
      <alignment horizontal="center" vertical="center"/>
      <protection/>
    </xf>
    <xf numFmtId="41" fontId="12" fillId="0" borderId="14" xfId="68" applyNumberFormat="1" applyFont="1" applyFill="1" applyBorder="1" applyAlignment="1">
      <alignment vertical="center"/>
      <protection/>
    </xf>
    <xf numFmtId="41" fontId="2" fillId="0" borderId="14" xfId="68" applyNumberFormat="1" applyFont="1" applyFill="1" applyBorder="1" applyAlignment="1">
      <alignment vertical="center"/>
      <protection/>
    </xf>
    <xf numFmtId="0" fontId="12" fillId="0" borderId="11" xfId="0" applyFont="1" applyBorder="1" applyAlignment="1">
      <alignment vertical="center"/>
    </xf>
    <xf numFmtId="41" fontId="12" fillId="0" borderId="11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79" fontId="12" fillId="0" borderId="25" xfId="0" applyNumberFormat="1" applyFont="1" applyFill="1" applyBorder="1" applyAlignment="1">
      <alignment horizontal="center" vertical="center"/>
    </xf>
    <xf numFmtId="179" fontId="12" fillId="0" borderId="2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8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181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Border="1" applyAlignment="1">
      <alignment horizontal="right" vertical="center"/>
    </xf>
    <xf numFmtId="178" fontId="2" fillId="0" borderId="0" xfId="67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1" fontId="12" fillId="0" borderId="33" xfId="0" applyNumberFormat="1" applyFont="1" applyFill="1" applyBorder="1" applyAlignment="1">
      <alignment horizontal="center" vertical="center"/>
    </xf>
    <xf numFmtId="41" fontId="12" fillId="0" borderId="32" xfId="0" applyNumberFormat="1" applyFont="1" applyFill="1" applyBorder="1" applyAlignment="1">
      <alignment horizontal="center" vertical="center"/>
    </xf>
    <xf numFmtId="41" fontId="12" fillId="0" borderId="33" xfId="0" applyNumberFormat="1" applyFont="1" applyBorder="1" applyAlignment="1">
      <alignment horizontal="center" vertical="center"/>
    </xf>
    <xf numFmtId="41" fontId="12" fillId="0" borderId="15" xfId="0" applyNumberFormat="1" applyFont="1" applyFill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41" fontId="12" fillId="0" borderId="24" xfId="0" applyNumberFormat="1" applyFont="1" applyFill="1" applyBorder="1" applyAlignment="1">
      <alignment horizontal="center" vertical="center"/>
    </xf>
    <xf numFmtId="41" fontId="12" fillId="0" borderId="15" xfId="48" applyNumberFormat="1" applyFont="1" applyFill="1" applyBorder="1" applyAlignment="1">
      <alignment horizontal="right" vertical="center"/>
    </xf>
    <xf numFmtId="41" fontId="12" fillId="0" borderId="24" xfId="48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41" fontId="12" fillId="0" borderId="0" xfId="48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1" fontId="2" fillId="0" borderId="12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67" applyFont="1">
      <alignment/>
      <protection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0" xfId="48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Alignment="1">
      <alignment/>
    </xf>
    <xf numFmtId="41" fontId="2" fillId="0" borderId="22" xfId="0" applyNumberFormat="1" applyFont="1" applyFill="1" applyBorder="1" applyAlignment="1">
      <alignment horizontal="center" vertical="center" wrapText="1"/>
    </xf>
    <xf numFmtId="41" fontId="2" fillId="0" borderId="3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1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/>
    </xf>
    <xf numFmtId="41" fontId="2" fillId="0" borderId="12" xfId="50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>
      <alignment horizontal="right" vertical="center"/>
    </xf>
    <xf numFmtId="41" fontId="2" fillId="33" borderId="14" xfId="4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81" fontId="2" fillId="0" borderId="0" xfId="0" applyNumberFormat="1" applyFont="1" applyFill="1" applyBorder="1" applyAlignment="1">
      <alignment vertical="center"/>
    </xf>
    <xf numFmtId="41" fontId="2" fillId="0" borderId="0" xfId="65" applyNumberFormat="1" applyFont="1" applyFill="1" applyAlignment="1">
      <alignment vertical="center"/>
    </xf>
    <xf numFmtId="41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/>
    </xf>
    <xf numFmtId="41" fontId="12" fillId="0" borderId="12" xfId="48" applyNumberFormat="1" applyFont="1" applyBorder="1" applyAlignment="1">
      <alignment horizontal="center" vertical="center"/>
    </xf>
    <xf numFmtId="41" fontId="12" fillId="0" borderId="0" xfId="48" applyFont="1" applyBorder="1" applyAlignment="1">
      <alignment horizontal="center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41" fontId="2" fillId="0" borderId="38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 wrapText="1"/>
    </xf>
    <xf numFmtId="41" fontId="9" fillId="0" borderId="2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distributed" vertical="center"/>
    </xf>
    <xf numFmtId="41" fontId="0" fillId="0" borderId="12" xfId="68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41" fontId="2" fillId="0" borderId="25" xfId="0" applyNumberFormat="1" applyFont="1" applyBorder="1" applyAlignment="1">
      <alignment horizontal="center" vertical="center" wrapText="1"/>
    </xf>
    <xf numFmtId="184" fontId="2" fillId="0" borderId="25" xfId="0" applyNumberFormat="1" applyFont="1" applyBorder="1" applyAlignment="1">
      <alignment horizontal="center" vertical="center" wrapText="1"/>
    </xf>
    <xf numFmtId="0" fontId="2" fillId="0" borderId="16" xfId="66" applyFont="1" applyFill="1" applyBorder="1" applyAlignment="1">
      <alignment horizontal="distributed" vertical="center" wrapText="1"/>
      <protection/>
    </xf>
    <xf numFmtId="0" fontId="2" fillId="0" borderId="23" xfId="66" applyFont="1" applyFill="1" applyBorder="1" applyAlignment="1">
      <alignment horizontal="distributed" vertical="center" wrapText="1"/>
      <protection/>
    </xf>
    <xf numFmtId="0" fontId="2" fillId="0" borderId="13" xfId="66" applyFont="1" applyFill="1" applyBorder="1" applyAlignment="1">
      <alignment horizontal="distributed" vertical="center" wrapText="1"/>
      <protection/>
    </xf>
    <xf numFmtId="0" fontId="2" fillId="0" borderId="16" xfId="66" applyFont="1" applyFill="1" applyBorder="1" applyAlignment="1">
      <alignment horizontal="distributed" vertical="center" wrapText="1" indent="1"/>
      <protection/>
    </xf>
    <xf numFmtId="41" fontId="22" fillId="0" borderId="12" xfId="0" applyNumberFormat="1" applyFont="1" applyBorder="1" applyAlignment="1">
      <alignment horizontal="right" vertical="center"/>
    </xf>
    <xf numFmtId="41" fontId="22" fillId="0" borderId="14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 wrapText="1"/>
    </xf>
    <xf numFmtId="0" fontId="12" fillId="0" borderId="13" xfId="68" applyFont="1" applyFill="1" applyBorder="1" applyAlignment="1">
      <alignment horizontal="distributed" wrapText="1" shrinkToFit="1"/>
      <protection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top"/>
    </xf>
    <xf numFmtId="0" fontId="2" fillId="0" borderId="25" xfId="0" applyFont="1" applyFill="1" applyBorder="1" applyAlignment="1">
      <alignment horizontal="left" vertical="center"/>
    </xf>
    <xf numFmtId="181" fontId="1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41" fontId="2" fillId="0" borderId="0" xfId="68" applyNumberFormat="1" applyFont="1" applyBorder="1" applyAlignment="1">
      <alignment horizontal="center" vertical="center"/>
      <protection/>
    </xf>
    <xf numFmtId="41" fontId="2" fillId="33" borderId="0" xfId="48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1" fontId="2" fillId="0" borderId="31" xfId="68" applyNumberFormat="1" applyFont="1" applyFill="1" applyBorder="1" applyAlignment="1">
      <alignment horizontal="center" vertical="center"/>
      <protection/>
    </xf>
    <xf numFmtId="41" fontId="2" fillId="0" borderId="24" xfId="68" applyNumberFormat="1" applyFont="1" applyBorder="1" applyAlignment="1">
      <alignment horizontal="center" vertical="center"/>
      <protection/>
    </xf>
    <xf numFmtId="41" fontId="2" fillId="0" borderId="47" xfId="68" applyNumberFormat="1" applyFont="1" applyFill="1" applyBorder="1" applyAlignment="1">
      <alignment horizontal="center" vertical="center"/>
      <protection/>
    </xf>
    <xf numFmtId="41" fontId="2" fillId="0" borderId="13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41" fontId="2" fillId="0" borderId="30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181" fontId="2" fillId="34" borderId="13" xfId="0" applyNumberFormat="1" applyFont="1" applyFill="1" applyBorder="1" applyAlignment="1">
      <alignment vertical="center"/>
    </xf>
    <xf numFmtId="181" fontId="2" fillId="34" borderId="11" xfId="0" applyNumberFormat="1" applyFont="1" applyFill="1" applyBorder="1" applyAlignment="1">
      <alignment vertical="center"/>
    </xf>
    <xf numFmtId="181" fontId="2" fillId="34" borderId="12" xfId="0" applyNumberFormat="1" applyFont="1" applyFill="1" applyBorder="1" applyAlignment="1">
      <alignment horizontal="center" vertical="center" wrapText="1"/>
    </xf>
    <xf numFmtId="181" fontId="2" fillId="34" borderId="14" xfId="0" applyNumberFormat="1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1" fontId="2" fillId="0" borderId="12" xfId="68" applyNumberFormat="1" applyFont="1" applyFill="1" applyBorder="1" applyAlignment="1">
      <alignment horizontal="center" vertical="center" wrapText="1"/>
      <protection/>
    </xf>
    <xf numFmtId="41" fontId="2" fillId="0" borderId="14" xfId="68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41" fontId="2" fillId="0" borderId="12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34" borderId="5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41" fontId="2" fillId="0" borderId="38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181" fontId="2" fillId="34" borderId="43" xfId="0" applyNumberFormat="1" applyFont="1" applyFill="1" applyBorder="1" applyAlignment="1">
      <alignment horizontal="center" vertical="center"/>
    </xf>
    <xf numFmtId="181" fontId="2" fillId="34" borderId="25" xfId="0" applyNumberFormat="1" applyFont="1" applyFill="1" applyBorder="1" applyAlignment="1">
      <alignment horizontal="center" vertical="center"/>
    </xf>
    <xf numFmtId="181" fontId="2" fillId="34" borderId="11" xfId="0" applyNumberFormat="1" applyFont="1" applyFill="1" applyBorder="1" applyAlignment="1">
      <alignment horizontal="center" vertical="center"/>
    </xf>
    <xf numFmtId="181" fontId="2" fillId="34" borderId="13" xfId="0" applyNumberFormat="1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1" fontId="6" fillId="0" borderId="0" xfId="0" applyNumberFormat="1" applyFont="1" applyFill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2" fillId="0" borderId="39" xfId="0" applyFont="1" applyBorder="1" applyAlignment="1">
      <alignment horizontal="left" vertical="center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34" borderId="59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/>
    </xf>
    <xf numFmtId="0" fontId="18" fillId="0" borderId="4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41" fontId="2" fillId="0" borderId="14" xfId="68" applyNumberFormat="1" applyFont="1" applyFill="1" applyBorder="1" applyAlignment="1">
      <alignment horizontal="center" vertical="center"/>
      <protection/>
    </xf>
    <xf numFmtId="41" fontId="2" fillId="0" borderId="11" xfId="68" applyNumberFormat="1" applyFont="1" applyFill="1" applyBorder="1" applyAlignment="1">
      <alignment horizontal="center" vertical="center"/>
      <protection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right" vertical="center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6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53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181" fontId="2" fillId="34" borderId="14" xfId="0" applyNumberFormat="1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181" fontId="2" fillId="34" borderId="12" xfId="0" applyNumberFormat="1" applyFont="1" applyFill="1" applyBorder="1" applyAlignment="1">
      <alignment horizontal="center" vertical="center" wrapText="1"/>
    </xf>
    <xf numFmtId="181" fontId="2" fillId="34" borderId="12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4" borderId="5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0" fontId="0" fillId="0" borderId="53" xfId="0" applyBorder="1" applyAlignment="1">
      <alignment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12. 보건 및 사회보장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 2" xfId="66"/>
    <cellStyle name="표준_12. 보건" xfId="67"/>
    <cellStyle name="표준_12.보건 및 사회보장(서구)" xfId="68"/>
    <cellStyle name="Header1" xfId="69"/>
    <cellStyle name="Header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B2" sqref="B2"/>
    </sheetView>
  </sheetViews>
  <sheetFormatPr defaultColWidth="8.88671875" defaultRowHeight="13.5"/>
  <cols>
    <col min="1" max="1" width="7.6640625" style="1" customWidth="1"/>
    <col min="2" max="15" width="6.10546875" style="1" customWidth="1"/>
    <col min="16" max="16384" width="8.88671875" style="1" customWidth="1"/>
  </cols>
  <sheetData>
    <row r="1" spans="1:13" ht="20.25" customHeight="1">
      <c r="A1" s="519" t="s">
        <v>60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20.25" customHeight="1">
      <c r="A3" s="520" t="s">
        <v>59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</row>
    <row r="4" spans="1:15" s="24" customFormat="1" ht="30" customHeight="1">
      <c r="A4" s="504" t="s">
        <v>51</v>
      </c>
      <c r="B4" s="512" t="s">
        <v>58</v>
      </c>
      <c r="C4" s="511"/>
      <c r="D4" s="512" t="s">
        <v>57</v>
      </c>
      <c r="E4" s="511"/>
      <c r="F4" s="512" t="s">
        <v>56</v>
      </c>
      <c r="G4" s="511"/>
      <c r="H4" s="512" t="s">
        <v>55</v>
      </c>
      <c r="I4" s="511"/>
      <c r="J4" s="512" t="s">
        <v>54</v>
      </c>
      <c r="K4" s="511"/>
      <c r="L4" s="512" t="s">
        <v>53</v>
      </c>
      <c r="M4" s="510"/>
      <c r="N4" s="521" t="s">
        <v>52</v>
      </c>
      <c r="O4" s="522"/>
    </row>
    <row r="5" spans="1:15" s="24" customFormat="1" ht="42.75" customHeight="1">
      <c r="A5" s="505"/>
      <c r="B5" s="443" t="s">
        <v>42</v>
      </c>
      <c r="C5" s="443" t="s">
        <v>41</v>
      </c>
      <c r="D5" s="443" t="s">
        <v>42</v>
      </c>
      <c r="E5" s="443" t="s">
        <v>41</v>
      </c>
      <c r="F5" s="443" t="s">
        <v>42</v>
      </c>
      <c r="G5" s="443" t="s">
        <v>41</v>
      </c>
      <c r="H5" s="443" t="s">
        <v>42</v>
      </c>
      <c r="I5" s="443" t="s">
        <v>41</v>
      </c>
      <c r="J5" s="443" t="s">
        <v>42</v>
      </c>
      <c r="K5" s="443" t="s">
        <v>41</v>
      </c>
      <c r="L5" s="443" t="s">
        <v>42</v>
      </c>
      <c r="M5" s="444" t="s">
        <v>41</v>
      </c>
      <c r="N5" s="443" t="s">
        <v>42</v>
      </c>
      <c r="O5" s="444" t="s">
        <v>41</v>
      </c>
    </row>
    <row r="6" spans="1:15" s="6" customFormat="1" ht="30" customHeight="1">
      <c r="A6" s="37" t="s">
        <v>7</v>
      </c>
      <c r="B6" s="36">
        <v>245</v>
      </c>
      <c r="C6" s="36">
        <v>2595</v>
      </c>
      <c r="D6" s="36">
        <v>1</v>
      </c>
      <c r="E6" s="36">
        <v>398</v>
      </c>
      <c r="F6" s="36">
        <v>9</v>
      </c>
      <c r="G6" s="36">
        <v>1054</v>
      </c>
      <c r="H6" s="36">
        <v>121</v>
      </c>
      <c r="I6" s="36">
        <v>369</v>
      </c>
      <c r="J6" s="30">
        <v>0</v>
      </c>
      <c r="K6" s="30">
        <v>0</v>
      </c>
      <c r="L6" s="31">
        <v>5</v>
      </c>
      <c r="M6" s="31">
        <v>774</v>
      </c>
      <c r="N6" s="33">
        <v>49</v>
      </c>
      <c r="O6" s="30">
        <v>0</v>
      </c>
    </row>
    <row r="7" spans="1:15" ht="30" customHeight="1">
      <c r="A7" s="35" t="s">
        <v>6</v>
      </c>
      <c r="B7" s="34">
        <v>249</v>
      </c>
      <c r="C7" s="34">
        <v>2812</v>
      </c>
      <c r="D7" s="34">
        <v>1</v>
      </c>
      <c r="E7" s="34">
        <v>460</v>
      </c>
      <c r="F7" s="34">
        <v>10</v>
      </c>
      <c r="G7" s="34">
        <v>1179</v>
      </c>
      <c r="H7" s="34">
        <v>120</v>
      </c>
      <c r="I7" s="34">
        <v>347</v>
      </c>
      <c r="J7" s="30">
        <v>0</v>
      </c>
      <c r="K7" s="30">
        <v>0</v>
      </c>
      <c r="L7" s="31">
        <v>5</v>
      </c>
      <c r="M7" s="31">
        <v>826</v>
      </c>
      <c r="N7" s="33">
        <v>50</v>
      </c>
      <c r="O7" s="30">
        <v>0</v>
      </c>
    </row>
    <row r="8" spans="1:15" ht="30" customHeight="1">
      <c r="A8" s="35" t="s">
        <v>5</v>
      </c>
      <c r="B8" s="34">
        <v>255</v>
      </c>
      <c r="C8" s="34">
        <v>2893</v>
      </c>
      <c r="D8" s="34">
        <v>1</v>
      </c>
      <c r="E8" s="34">
        <v>460</v>
      </c>
      <c r="F8" s="34">
        <v>11</v>
      </c>
      <c r="G8" s="34">
        <v>1211</v>
      </c>
      <c r="H8" s="34">
        <v>120</v>
      </c>
      <c r="I8" s="34">
        <v>326</v>
      </c>
      <c r="J8" s="30">
        <v>0</v>
      </c>
      <c r="K8" s="30">
        <v>0</v>
      </c>
      <c r="L8" s="31">
        <v>6</v>
      </c>
      <c r="M8" s="31">
        <v>896</v>
      </c>
      <c r="N8" s="33">
        <v>52</v>
      </c>
      <c r="O8" s="30">
        <v>0</v>
      </c>
    </row>
    <row r="9" spans="1:15" ht="30" customHeight="1">
      <c r="A9" s="21" t="s">
        <v>4</v>
      </c>
      <c r="B9" s="20">
        <v>259</v>
      </c>
      <c r="C9" s="20">
        <v>3153</v>
      </c>
      <c r="D9" s="20">
        <v>1</v>
      </c>
      <c r="E9" s="20">
        <v>460</v>
      </c>
      <c r="F9" s="20">
        <v>12</v>
      </c>
      <c r="G9" s="20">
        <v>1420</v>
      </c>
      <c r="H9" s="20">
        <v>123</v>
      </c>
      <c r="I9" s="20">
        <v>363</v>
      </c>
      <c r="J9" s="30">
        <v>0</v>
      </c>
      <c r="K9" s="30">
        <v>0</v>
      </c>
      <c r="L9" s="31">
        <v>6</v>
      </c>
      <c r="M9" s="31">
        <v>910</v>
      </c>
      <c r="N9" s="20">
        <v>52</v>
      </c>
      <c r="O9" s="30">
        <v>0</v>
      </c>
    </row>
    <row r="10" spans="1:15" ht="30" customHeight="1">
      <c r="A10" s="32" t="s">
        <v>3</v>
      </c>
      <c r="B10" s="20">
        <f>SUM(D10,F10,H10,J10,L10,N10,B37,D37,F37,H37)</f>
        <v>257</v>
      </c>
      <c r="C10" s="20">
        <f>SUM(E10,G10,I10,K10,M10,O10,C37,E37,G37,I37)</f>
        <v>3112</v>
      </c>
      <c r="D10" s="20">
        <v>1</v>
      </c>
      <c r="E10" s="20">
        <v>494</v>
      </c>
      <c r="F10" s="20">
        <v>12</v>
      </c>
      <c r="G10" s="20">
        <v>1428</v>
      </c>
      <c r="H10" s="20">
        <v>120</v>
      </c>
      <c r="I10" s="20">
        <v>330</v>
      </c>
      <c r="J10" s="19">
        <v>0</v>
      </c>
      <c r="K10" s="19">
        <v>0</v>
      </c>
      <c r="L10" s="31">
        <v>5</v>
      </c>
      <c r="M10" s="31">
        <v>860</v>
      </c>
      <c r="N10" s="20">
        <v>50</v>
      </c>
      <c r="O10" s="30">
        <v>0</v>
      </c>
    </row>
    <row r="11" spans="1:15" ht="30" customHeight="1">
      <c r="A11" s="4" t="s">
        <v>321</v>
      </c>
      <c r="B11" s="152">
        <f>SUM(D11+F11+H11+J11+L11+N11+P11+R11+T11+V11+D38)</f>
        <v>260</v>
      </c>
      <c r="C11" s="152">
        <f>SUM(E11+G11+I11+K11+M11+O11+Q11+S11+U11+W11)</f>
        <v>3280</v>
      </c>
      <c r="D11" s="19">
        <v>1</v>
      </c>
      <c r="E11" s="19">
        <v>400</v>
      </c>
      <c r="F11" s="20">
        <v>11</v>
      </c>
      <c r="G11" s="20">
        <v>1286</v>
      </c>
      <c r="H11" s="20">
        <v>121</v>
      </c>
      <c r="I11" s="20">
        <v>362</v>
      </c>
      <c r="J11" s="19">
        <v>0</v>
      </c>
      <c r="K11" s="19">
        <v>0</v>
      </c>
      <c r="L11" s="31">
        <v>7</v>
      </c>
      <c r="M11" s="31">
        <v>1232</v>
      </c>
      <c r="N11" s="20">
        <v>52</v>
      </c>
      <c r="O11" s="30">
        <v>0</v>
      </c>
    </row>
    <row r="12" spans="1:15" ht="15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6"/>
      <c r="O12" s="16"/>
    </row>
    <row r="13" spans="1:17" ht="30" customHeight="1">
      <c r="A13" s="400" t="s">
        <v>39</v>
      </c>
      <c r="B13" s="20">
        <f aca="true" t="shared" si="0" ref="B13:B27">SUM(F13,H13,L13,N13,D40)</f>
        <v>19</v>
      </c>
      <c r="C13" s="20">
        <f>SUM(E13,G13,I13,K13,M13,O13)</f>
        <v>680</v>
      </c>
      <c r="D13" s="14">
        <v>0</v>
      </c>
      <c r="E13" s="14">
        <v>0</v>
      </c>
      <c r="F13" s="26">
        <v>3</v>
      </c>
      <c r="G13" s="26">
        <v>267</v>
      </c>
      <c r="H13" s="26">
        <v>7</v>
      </c>
      <c r="I13" s="26">
        <v>30</v>
      </c>
      <c r="J13" s="14">
        <v>0</v>
      </c>
      <c r="K13" s="14">
        <v>0</v>
      </c>
      <c r="L13" s="26">
        <v>1</v>
      </c>
      <c r="M13" s="26">
        <v>383</v>
      </c>
      <c r="N13" s="27">
        <v>3</v>
      </c>
      <c r="O13" s="14">
        <v>0</v>
      </c>
      <c r="P13" s="25"/>
      <c r="Q13" s="25"/>
    </row>
    <row r="14" spans="1:17" ht="30" customHeight="1">
      <c r="A14" s="401" t="s">
        <v>38</v>
      </c>
      <c r="B14" s="20">
        <f t="shared" si="0"/>
        <v>25</v>
      </c>
      <c r="C14" s="20">
        <f aca="true" t="shared" si="1" ref="C14:C29">SUM(E14,G14,I14,K14,M14,O14)</f>
        <v>340</v>
      </c>
      <c r="D14" s="14">
        <v>0</v>
      </c>
      <c r="E14" s="14">
        <v>0</v>
      </c>
      <c r="F14" s="28">
        <v>2</v>
      </c>
      <c r="G14" s="26">
        <v>219</v>
      </c>
      <c r="H14" s="26">
        <v>11</v>
      </c>
      <c r="I14" s="26">
        <v>14</v>
      </c>
      <c r="J14" s="14">
        <v>0</v>
      </c>
      <c r="K14" s="14">
        <v>0</v>
      </c>
      <c r="L14" s="14">
        <v>1</v>
      </c>
      <c r="M14" s="14">
        <v>107</v>
      </c>
      <c r="N14" s="27">
        <v>7</v>
      </c>
      <c r="O14" s="14">
        <v>0</v>
      </c>
      <c r="P14" s="25"/>
      <c r="Q14" s="25"/>
    </row>
    <row r="15" spans="1:17" ht="30" customHeight="1">
      <c r="A15" s="401" t="s">
        <v>37</v>
      </c>
      <c r="B15" s="20">
        <f t="shared" si="0"/>
        <v>19</v>
      </c>
      <c r="C15" s="20">
        <f t="shared" si="1"/>
        <v>162</v>
      </c>
      <c r="D15" s="14">
        <v>0</v>
      </c>
      <c r="E15" s="14">
        <v>0</v>
      </c>
      <c r="F15" s="28">
        <v>2</v>
      </c>
      <c r="G15" s="26">
        <v>160</v>
      </c>
      <c r="H15" s="26">
        <v>6</v>
      </c>
      <c r="I15" s="26">
        <v>2</v>
      </c>
      <c r="J15" s="14">
        <v>0</v>
      </c>
      <c r="K15" s="14">
        <v>0</v>
      </c>
      <c r="L15" s="14">
        <v>0</v>
      </c>
      <c r="M15" s="14">
        <v>0</v>
      </c>
      <c r="N15" s="27">
        <v>7</v>
      </c>
      <c r="O15" s="14">
        <v>0</v>
      </c>
      <c r="P15" s="25"/>
      <c r="Q15" s="25"/>
    </row>
    <row r="16" spans="1:17" ht="30" customHeight="1">
      <c r="A16" s="401" t="s">
        <v>36</v>
      </c>
      <c r="B16" s="20">
        <f t="shared" si="0"/>
        <v>9</v>
      </c>
      <c r="C16" s="20">
        <f t="shared" si="1"/>
        <v>6</v>
      </c>
      <c r="D16" s="14">
        <v>0</v>
      </c>
      <c r="E16" s="14">
        <v>0</v>
      </c>
      <c r="F16" s="14">
        <v>0</v>
      </c>
      <c r="G16" s="14">
        <v>0</v>
      </c>
      <c r="H16" s="26">
        <v>7</v>
      </c>
      <c r="I16" s="26">
        <v>6</v>
      </c>
      <c r="J16" s="14">
        <v>0</v>
      </c>
      <c r="K16" s="14">
        <v>0</v>
      </c>
      <c r="L16" s="14">
        <v>0</v>
      </c>
      <c r="M16" s="14">
        <v>0</v>
      </c>
      <c r="N16" s="27">
        <v>1</v>
      </c>
      <c r="O16" s="14">
        <v>0</v>
      </c>
      <c r="P16" s="25"/>
      <c r="Q16" s="25"/>
    </row>
    <row r="17" spans="1:17" ht="30" customHeight="1">
      <c r="A17" s="401" t="s">
        <v>35</v>
      </c>
      <c r="B17" s="20">
        <f t="shared" si="0"/>
        <v>24</v>
      </c>
      <c r="C17" s="20">
        <f t="shared" si="1"/>
        <v>236</v>
      </c>
      <c r="D17" s="14">
        <v>0</v>
      </c>
      <c r="E17" s="14">
        <v>0</v>
      </c>
      <c r="F17" s="26">
        <v>1</v>
      </c>
      <c r="G17" s="26">
        <v>174</v>
      </c>
      <c r="H17" s="26">
        <v>14</v>
      </c>
      <c r="I17" s="26">
        <v>62</v>
      </c>
      <c r="J17" s="14">
        <v>0</v>
      </c>
      <c r="K17" s="14">
        <v>0</v>
      </c>
      <c r="L17" s="14">
        <v>0</v>
      </c>
      <c r="M17" s="14">
        <v>0</v>
      </c>
      <c r="N17" s="27">
        <v>2</v>
      </c>
      <c r="O17" s="14">
        <v>0</v>
      </c>
      <c r="P17" s="25"/>
      <c r="Q17" s="25"/>
    </row>
    <row r="18" spans="1:17" ht="30" customHeight="1">
      <c r="A18" s="401" t="s">
        <v>34</v>
      </c>
      <c r="B18" s="20">
        <f t="shared" si="0"/>
        <v>9</v>
      </c>
      <c r="C18" s="20">
        <f t="shared" si="1"/>
        <v>0</v>
      </c>
      <c r="D18" s="14">
        <v>0</v>
      </c>
      <c r="E18" s="14">
        <v>0</v>
      </c>
      <c r="F18" s="14">
        <v>0</v>
      </c>
      <c r="G18" s="14">
        <v>0</v>
      </c>
      <c r="H18" s="26">
        <v>4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27">
        <v>1</v>
      </c>
      <c r="O18" s="14">
        <v>0</v>
      </c>
      <c r="P18" s="25"/>
      <c r="Q18" s="25"/>
    </row>
    <row r="19" spans="1:17" ht="30" customHeight="1">
      <c r="A19" s="401" t="s">
        <v>33</v>
      </c>
      <c r="B19" s="20">
        <f t="shared" si="0"/>
        <v>10</v>
      </c>
      <c r="C19" s="20">
        <f t="shared" si="1"/>
        <v>49</v>
      </c>
      <c r="D19" s="14">
        <v>0</v>
      </c>
      <c r="E19" s="14">
        <v>0</v>
      </c>
      <c r="F19" s="14">
        <v>0</v>
      </c>
      <c r="G19" s="14">
        <v>0</v>
      </c>
      <c r="H19" s="26">
        <v>5</v>
      </c>
      <c r="I19" s="26">
        <v>49</v>
      </c>
      <c r="J19" s="14">
        <v>0</v>
      </c>
      <c r="K19" s="14">
        <v>0</v>
      </c>
      <c r="L19" s="14">
        <v>0</v>
      </c>
      <c r="M19" s="14">
        <v>0</v>
      </c>
      <c r="N19" s="27">
        <v>3</v>
      </c>
      <c r="O19" s="14">
        <v>0</v>
      </c>
      <c r="P19" s="25"/>
      <c r="Q19" s="25"/>
    </row>
    <row r="20" spans="1:17" ht="30" customHeight="1">
      <c r="A20" s="401" t="s">
        <v>32</v>
      </c>
      <c r="B20" s="20">
        <f t="shared" si="0"/>
        <v>17</v>
      </c>
      <c r="C20" s="20">
        <f t="shared" si="1"/>
        <v>55</v>
      </c>
      <c r="D20" s="14">
        <v>0</v>
      </c>
      <c r="E20" s="14">
        <v>0</v>
      </c>
      <c r="F20" s="14">
        <v>0</v>
      </c>
      <c r="G20" s="14">
        <v>0</v>
      </c>
      <c r="H20" s="26">
        <v>10</v>
      </c>
      <c r="I20" s="26">
        <v>55</v>
      </c>
      <c r="J20" s="14">
        <v>0</v>
      </c>
      <c r="K20" s="14">
        <v>0</v>
      </c>
      <c r="L20" s="14">
        <v>0</v>
      </c>
      <c r="M20" s="14">
        <v>0</v>
      </c>
      <c r="N20" s="27">
        <v>3</v>
      </c>
      <c r="O20" s="14">
        <v>0</v>
      </c>
      <c r="P20" s="25"/>
      <c r="Q20" s="25"/>
    </row>
    <row r="21" spans="1:17" ht="30" customHeight="1">
      <c r="A21" s="401" t="s">
        <v>31</v>
      </c>
      <c r="B21" s="20">
        <f t="shared" si="0"/>
        <v>13</v>
      </c>
      <c r="C21" s="20">
        <f t="shared" si="1"/>
        <v>0</v>
      </c>
      <c r="D21" s="14">
        <v>0</v>
      </c>
      <c r="E21" s="14">
        <v>0</v>
      </c>
      <c r="F21" s="14">
        <v>0</v>
      </c>
      <c r="G21" s="14">
        <v>0</v>
      </c>
      <c r="H21" s="26">
        <v>7</v>
      </c>
      <c r="I21" s="26">
        <v>0</v>
      </c>
      <c r="J21" s="14">
        <v>0</v>
      </c>
      <c r="K21" s="14">
        <v>0</v>
      </c>
      <c r="L21" s="14">
        <v>0</v>
      </c>
      <c r="M21" s="14">
        <v>0</v>
      </c>
      <c r="N21" s="27">
        <v>2</v>
      </c>
      <c r="O21" s="14">
        <v>0</v>
      </c>
      <c r="P21" s="25"/>
      <c r="Q21" s="25"/>
    </row>
    <row r="22" spans="1:17" ht="30" customHeight="1">
      <c r="A22" s="401" t="s">
        <v>30</v>
      </c>
      <c r="B22" s="20">
        <f t="shared" si="0"/>
        <v>7</v>
      </c>
      <c r="C22" s="20">
        <f t="shared" si="1"/>
        <v>2</v>
      </c>
      <c r="D22" s="14">
        <v>0</v>
      </c>
      <c r="E22" s="14">
        <v>0</v>
      </c>
      <c r="F22" s="14">
        <v>0</v>
      </c>
      <c r="G22" s="14">
        <v>0</v>
      </c>
      <c r="H22" s="26">
        <v>4</v>
      </c>
      <c r="I22" s="14">
        <v>2</v>
      </c>
      <c r="J22" s="14">
        <v>0</v>
      </c>
      <c r="K22" s="14">
        <v>0</v>
      </c>
      <c r="L22" s="14">
        <v>0</v>
      </c>
      <c r="M22" s="14">
        <v>0</v>
      </c>
      <c r="N22" s="27">
        <v>1</v>
      </c>
      <c r="O22" s="14">
        <v>0</v>
      </c>
      <c r="P22" s="25"/>
      <c r="Q22" s="25"/>
    </row>
    <row r="23" spans="1:17" ht="30" customHeight="1">
      <c r="A23" s="401" t="s">
        <v>29</v>
      </c>
      <c r="B23" s="20">
        <f t="shared" si="0"/>
        <v>6</v>
      </c>
      <c r="C23" s="20">
        <f t="shared" si="1"/>
        <v>171</v>
      </c>
      <c r="D23" s="14">
        <v>0</v>
      </c>
      <c r="E23" s="14">
        <v>0</v>
      </c>
      <c r="F23" s="26">
        <v>1</v>
      </c>
      <c r="G23" s="26">
        <v>171</v>
      </c>
      <c r="H23" s="26">
        <v>3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27">
        <v>2</v>
      </c>
      <c r="O23" s="14">
        <v>0</v>
      </c>
      <c r="P23" s="25"/>
      <c r="Q23" s="25"/>
    </row>
    <row r="24" spans="1:17" ht="30" customHeight="1">
      <c r="A24" s="401" t="s">
        <v>28</v>
      </c>
      <c r="B24" s="20">
        <f t="shared" si="0"/>
        <v>18</v>
      </c>
      <c r="C24" s="20">
        <f t="shared" si="1"/>
        <v>351</v>
      </c>
      <c r="D24" s="14">
        <v>0</v>
      </c>
      <c r="E24" s="14">
        <v>0</v>
      </c>
      <c r="F24" s="28">
        <v>1</v>
      </c>
      <c r="G24" s="26">
        <v>95</v>
      </c>
      <c r="H24" s="26">
        <v>7</v>
      </c>
      <c r="I24" s="26">
        <v>33</v>
      </c>
      <c r="J24" s="14">
        <v>0</v>
      </c>
      <c r="K24" s="14">
        <v>0</v>
      </c>
      <c r="L24" s="28">
        <v>2</v>
      </c>
      <c r="M24" s="29">
        <v>223</v>
      </c>
      <c r="N24" s="27">
        <v>3</v>
      </c>
      <c r="O24" s="14">
        <v>0</v>
      </c>
      <c r="P24" s="25"/>
      <c r="Q24" s="25"/>
    </row>
    <row r="25" spans="1:17" ht="30" customHeight="1">
      <c r="A25" s="401" t="s">
        <v>27</v>
      </c>
      <c r="B25" s="20">
        <f t="shared" si="0"/>
        <v>33</v>
      </c>
      <c r="C25" s="20">
        <f t="shared" si="1"/>
        <v>257</v>
      </c>
      <c r="D25" s="14">
        <v>0</v>
      </c>
      <c r="E25" s="14">
        <v>0</v>
      </c>
      <c r="F25" s="26">
        <v>1</v>
      </c>
      <c r="G25" s="26">
        <v>200</v>
      </c>
      <c r="H25" s="26">
        <v>16</v>
      </c>
      <c r="I25" s="26">
        <v>57</v>
      </c>
      <c r="J25" s="14">
        <v>0</v>
      </c>
      <c r="K25" s="14">
        <v>0</v>
      </c>
      <c r="L25" s="14">
        <v>0</v>
      </c>
      <c r="M25" s="14">
        <v>0</v>
      </c>
      <c r="N25" s="27">
        <v>9</v>
      </c>
      <c r="O25" s="14">
        <v>0</v>
      </c>
      <c r="P25" s="25"/>
      <c r="Q25" s="25"/>
    </row>
    <row r="26" spans="1:17" ht="30" customHeight="1">
      <c r="A26" s="401" t="s">
        <v>26</v>
      </c>
      <c r="B26" s="20">
        <f t="shared" si="0"/>
        <v>17</v>
      </c>
      <c r="C26" s="20">
        <f t="shared" si="1"/>
        <v>0</v>
      </c>
      <c r="D26" s="14">
        <v>0</v>
      </c>
      <c r="E26" s="14">
        <v>0</v>
      </c>
      <c r="F26" s="14">
        <v>0</v>
      </c>
      <c r="G26" s="14">
        <v>0</v>
      </c>
      <c r="H26" s="26">
        <v>7</v>
      </c>
      <c r="I26" s="26">
        <v>0</v>
      </c>
      <c r="J26" s="14">
        <v>0</v>
      </c>
      <c r="K26" s="14">
        <v>0</v>
      </c>
      <c r="L26" s="14">
        <v>0</v>
      </c>
      <c r="M26" s="14">
        <v>0</v>
      </c>
      <c r="N26" s="27">
        <v>5</v>
      </c>
      <c r="O26" s="14">
        <v>0</v>
      </c>
      <c r="P26" s="25"/>
      <c r="Q26" s="25"/>
    </row>
    <row r="27" spans="1:17" ht="30" customHeight="1">
      <c r="A27" s="401" t="s">
        <v>25</v>
      </c>
      <c r="B27" s="20">
        <f t="shared" si="0"/>
        <v>6</v>
      </c>
      <c r="C27" s="20">
        <f t="shared" si="1"/>
        <v>218</v>
      </c>
      <c r="D27" s="14">
        <v>0</v>
      </c>
      <c r="E27" s="14">
        <v>0</v>
      </c>
      <c r="F27" s="14">
        <v>0</v>
      </c>
      <c r="G27" s="14">
        <v>0</v>
      </c>
      <c r="H27" s="26">
        <v>2</v>
      </c>
      <c r="I27" s="14">
        <v>0</v>
      </c>
      <c r="J27" s="14">
        <v>0</v>
      </c>
      <c r="K27" s="14">
        <v>0</v>
      </c>
      <c r="L27" s="26">
        <v>1</v>
      </c>
      <c r="M27" s="26">
        <v>218</v>
      </c>
      <c r="N27" s="27">
        <v>1</v>
      </c>
      <c r="O27" s="14">
        <v>0</v>
      </c>
      <c r="P27" s="25"/>
      <c r="Q27" s="25"/>
    </row>
    <row r="28" spans="1:17" ht="30" customHeight="1">
      <c r="A28" s="401" t="s">
        <v>24</v>
      </c>
      <c r="B28" s="20">
        <f>SUM(D28,F28,H28,L28,N28,D55)</f>
        <v>12</v>
      </c>
      <c r="C28" s="20">
        <f t="shared" si="1"/>
        <v>642</v>
      </c>
      <c r="D28" s="28">
        <v>1</v>
      </c>
      <c r="E28" s="28">
        <v>400</v>
      </c>
      <c r="F28" s="14">
        <v>0</v>
      </c>
      <c r="G28" s="14">
        <v>0</v>
      </c>
      <c r="H28" s="26">
        <v>3</v>
      </c>
      <c r="I28" s="14">
        <v>0</v>
      </c>
      <c r="J28" s="14">
        <v>0</v>
      </c>
      <c r="K28" s="14">
        <v>0</v>
      </c>
      <c r="L28" s="26">
        <v>1</v>
      </c>
      <c r="M28" s="26">
        <v>242</v>
      </c>
      <c r="N28" s="27">
        <v>1</v>
      </c>
      <c r="O28" s="14">
        <v>0</v>
      </c>
      <c r="P28" s="25"/>
      <c r="Q28" s="25"/>
    </row>
    <row r="29" spans="1:17" ht="30" customHeight="1">
      <c r="A29" s="401" t="s">
        <v>23</v>
      </c>
      <c r="B29" s="20">
        <f>SUM(F29,H29,L29,N29,D56)</f>
        <v>16</v>
      </c>
      <c r="C29" s="20">
        <f t="shared" si="1"/>
        <v>111</v>
      </c>
      <c r="D29" s="14">
        <v>0</v>
      </c>
      <c r="E29" s="14">
        <v>0</v>
      </c>
      <c r="F29" s="14">
        <v>0</v>
      </c>
      <c r="G29" s="14">
        <v>0</v>
      </c>
      <c r="H29" s="26">
        <v>8</v>
      </c>
      <c r="I29" s="26">
        <v>52</v>
      </c>
      <c r="J29" s="14">
        <v>0</v>
      </c>
      <c r="K29" s="14">
        <v>0</v>
      </c>
      <c r="L29" s="26">
        <v>1</v>
      </c>
      <c r="M29" s="26">
        <v>59</v>
      </c>
      <c r="N29" s="27">
        <v>1</v>
      </c>
      <c r="O29" s="14">
        <v>0</v>
      </c>
      <c r="P29" s="25"/>
      <c r="Q29" s="25"/>
    </row>
    <row r="30" spans="1:15" ht="20.25" customHeight="1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6"/>
    </row>
    <row r="31" spans="1:15" s="24" customFormat="1" ht="30" customHeight="1">
      <c r="A31" s="504" t="s">
        <v>51</v>
      </c>
      <c r="B31" s="510" t="s">
        <v>50</v>
      </c>
      <c r="C31" s="511"/>
      <c r="D31" s="512" t="s">
        <v>49</v>
      </c>
      <c r="E31" s="511"/>
      <c r="F31" s="512" t="s">
        <v>48</v>
      </c>
      <c r="G31" s="511"/>
      <c r="H31" s="512" t="s">
        <v>47</v>
      </c>
      <c r="I31" s="511"/>
      <c r="J31" s="506" t="s">
        <v>46</v>
      </c>
      <c r="K31" s="508" t="s">
        <v>45</v>
      </c>
      <c r="L31" s="513" t="s">
        <v>44</v>
      </c>
      <c r="M31" s="517"/>
      <c r="N31" s="513" t="s">
        <v>43</v>
      </c>
      <c r="O31" s="514"/>
    </row>
    <row r="32" spans="1:15" s="24" customFormat="1" ht="42.75" customHeight="1">
      <c r="A32" s="505"/>
      <c r="B32" s="493" t="s">
        <v>42</v>
      </c>
      <c r="C32" s="494" t="s">
        <v>41</v>
      </c>
      <c r="D32" s="493" t="s">
        <v>42</v>
      </c>
      <c r="E32" s="494" t="s">
        <v>41</v>
      </c>
      <c r="F32" s="494" t="s">
        <v>42</v>
      </c>
      <c r="G32" s="494" t="s">
        <v>41</v>
      </c>
      <c r="H32" s="494" t="s">
        <v>42</v>
      </c>
      <c r="I32" s="494" t="s">
        <v>41</v>
      </c>
      <c r="J32" s="507"/>
      <c r="K32" s="509"/>
      <c r="L32" s="515"/>
      <c r="M32" s="518"/>
      <c r="N32" s="515"/>
      <c r="O32" s="516"/>
    </row>
    <row r="33" spans="1:15" s="6" customFormat="1" ht="30" customHeight="1">
      <c r="A33" s="23" t="s">
        <v>7</v>
      </c>
      <c r="B33" s="19">
        <v>0</v>
      </c>
      <c r="C33" s="19">
        <v>0</v>
      </c>
      <c r="D33" s="22">
        <v>60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2">
        <v>1</v>
      </c>
      <c r="L33" s="501">
        <v>0</v>
      </c>
      <c r="M33" s="502"/>
      <c r="N33" s="501">
        <v>0</v>
      </c>
      <c r="O33" s="503"/>
    </row>
    <row r="34" spans="1:15" ht="30" customHeight="1">
      <c r="A34" s="23" t="s">
        <v>6</v>
      </c>
      <c r="B34" s="19">
        <v>0</v>
      </c>
      <c r="C34" s="19">
        <v>0</v>
      </c>
      <c r="D34" s="22">
        <v>63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2">
        <v>1</v>
      </c>
      <c r="L34" s="501">
        <v>0</v>
      </c>
      <c r="M34" s="502"/>
      <c r="N34" s="501">
        <v>0</v>
      </c>
      <c r="O34" s="503"/>
    </row>
    <row r="35" spans="1:15" ht="30" customHeight="1">
      <c r="A35" s="23" t="s">
        <v>5</v>
      </c>
      <c r="B35" s="19">
        <v>0</v>
      </c>
      <c r="C35" s="19">
        <v>0</v>
      </c>
      <c r="D35" s="22">
        <v>64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2">
        <v>1</v>
      </c>
      <c r="L35" s="501">
        <v>0</v>
      </c>
      <c r="M35" s="502"/>
      <c r="N35" s="501">
        <v>0</v>
      </c>
      <c r="O35" s="503"/>
    </row>
    <row r="36" spans="1:15" ht="30" customHeight="1">
      <c r="A36" s="21" t="s">
        <v>40</v>
      </c>
      <c r="B36" s="19">
        <v>0</v>
      </c>
      <c r="C36" s="19">
        <v>0</v>
      </c>
      <c r="D36" s="20">
        <v>65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1</v>
      </c>
      <c r="L36" s="501">
        <v>0</v>
      </c>
      <c r="M36" s="502"/>
      <c r="N36" s="501">
        <v>0</v>
      </c>
      <c r="O36" s="503"/>
    </row>
    <row r="37" spans="1:15" ht="30" customHeight="1">
      <c r="A37" s="4" t="s">
        <v>3</v>
      </c>
      <c r="B37" s="19">
        <v>0</v>
      </c>
      <c r="C37" s="19">
        <v>0</v>
      </c>
      <c r="D37" s="19">
        <v>69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1</v>
      </c>
      <c r="L37" s="500">
        <v>0</v>
      </c>
      <c r="M37" s="500"/>
      <c r="N37" s="500">
        <v>0</v>
      </c>
      <c r="O37" s="501"/>
    </row>
    <row r="38" spans="1:15" ht="30" customHeight="1">
      <c r="A38" s="4" t="s">
        <v>321</v>
      </c>
      <c r="B38" s="19">
        <v>0</v>
      </c>
      <c r="C38" s="19">
        <v>0</v>
      </c>
      <c r="D38" s="19">
        <v>68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1</v>
      </c>
      <c r="L38" s="500">
        <v>0</v>
      </c>
      <c r="M38" s="500"/>
      <c r="N38" s="500">
        <v>0</v>
      </c>
      <c r="O38" s="501"/>
    </row>
    <row r="39" spans="1:15" ht="15" customHeight="1">
      <c r="A39" s="1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6"/>
    </row>
    <row r="40" spans="1:15" ht="30" customHeight="1">
      <c r="A40" s="402" t="s">
        <v>39</v>
      </c>
      <c r="B40" s="14">
        <v>0</v>
      </c>
      <c r="C40" s="14">
        <v>0</v>
      </c>
      <c r="D40" s="15">
        <v>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497">
        <v>0</v>
      </c>
      <c r="M40" s="497"/>
      <c r="N40" s="497">
        <v>0</v>
      </c>
      <c r="O40" s="498"/>
    </row>
    <row r="41" spans="1:15" ht="30" customHeight="1">
      <c r="A41" s="402" t="s">
        <v>38</v>
      </c>
      <c r="B41" s="14">
        <v>0</v>
      </c>
      <c r="C41" s="14">
        <v>0</v>
      </c>
      <c r="D41" s="15">
        <v>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497">
        <v>0</v>
      </c>
      <c r="M41" s="497"/>
      <c r="N41" s="497">
        <v>0</v>
      </c>
      <c r="O41" s="498"/>
    </row>
    <row r="42" spans="1:15" ht="30" customHeight="1">
      <c r="A42" s="402" t="s">
        <v>37</v>
      </c>
      <c r="B42" s="14">
        <v>0</v>
      </c>
      <c r="C42" s="14">
        <v>0</v>
      </c>
      <c r="D42" s="15">
        <v>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497">
        <v>0</v>
      </c>
      <c r="M42" s="497"/>
      <c r="N42" s="497">
        <v>0</v>
      </c>
      <c r="O42" s="498"/>
    </row>
    <row r="43" spans="1:15" ht="30" customHeight="1">
      <c r="A43" s="402" t="s">
        <v>36</v>
      </c>
      <c r="B43" s="14">
        <v>0</v>
      </c>
      <c r="C43" s="14">
        <v>0</v>
      </c>
      <c r="D43" s="15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497">
        <v>0</v>
      </c>
      <c r="M43" s="497"/>
      <c r="N43" s="497">
        <v>0</v>
      </c>
      <c r="O43" s="498"/>
    </row>
    <row r="44" spans="1:15" ht="30" customHeight="1">
      <c r="A44" s="402" t="s">
        <v>35</v>
      </c>
      <c r="B44" s="14">
        <v>0</v>
      </c>
      <c r="C44" s="14">
        <v>0</v>
      </c>
      <c r="D44" s="15">
        <v>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497">
        <v>0</v>
      </c>
      <c r="M44" s="497"/>
      <c r="N44" s="497">
        <v>0</v>
      </c>
      <c r="O44" s="498"/>
    </row>
    <row r="45" spans="1:15" ht="30" customHeight="1">
      <c r="A45" s="402" t="s">
        <v>34</v>
      </c>
      <c r="B45" s="14">
        <v>0</v>
      </c>
      <c r="C45" s="14">
        <v>0</v>
      </c>
      <c r="D45" s="15">
        <v>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497">
        <v>0</v>
      </c>
      <c r="M45" s="497"/>
      <c r="N45" s="497">
        <v>0</v>
      </c>
      <c r="O45" s="498"/>
    </row>
    <row r="46" spans="1:15" ht="30" customHeight="1">
      <c r="A46" s="402" t="s">
        <v>33</v>
      </c>
      <c r="B46" s="14">
        <v>0</v>
      </c>
      <c r="C46" s="14">
        <v>0</v>
      </c>
      <c r="D46" s="15">
        <v>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497">
        <v>0</v>
      </c>
      <c r="M46" s="497"/>
      <c r="N46" s="497">
        <v>0</v>
      </c>
      <c r="O46" s="498"/>
    </row>
    <row r="47" spans="1:15" ht="30" customHeight="1">
      <c r="A47" s="402" t="s">
        <v>32</v>
      </c>
      <c r="B47" s="14">
        <v>0</v>
      </c>
      <c r="C47" s="14">
        <v>0</v>
      </c>
      <c r="D47" s="15">
        <v>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497">
        <v>0</v>
      </c>
      <c r="M47" s="497"/>
      <c r="N47" s="497">
        <v>0</v>
      </c>
      <c r="O47" s="498"/>
    </row>
    <row r="48" spans="1:15" ht="30" customHeight="1">
      <c r="A48" s="402" t="s">
        <v>31</v>
      </c>
      <c r="B48" s="14">
        <v>0</v>
      </c>
      <c r="C48" s="14">
        <v>0</v>
      </c>
      <c r="D48" s="15">
        <v>4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497">
        <v>0</v>
      </c>
      <c r="M48" s="497"/>
      <c r="N48" s="497">
        <v>0</v>
      </c>
      <c r="O48" s="498"/>
    </row>
    <row r="49" spans="1:15" ht="30" customHeight="1">
      <c r="A49" s="402" t="s">
        <v>30</v>
      </c>
      <c r="B49" s="14">
        <v>0</v>
      </c>
      <c r="C49" s="14">
        <v>0</v>
      </c>
      <c r="D49" s="15">
        <v>2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497">
        <v>0</v>
      </c>
      <c r="M49" s="497"/>
      <c r="N49" s="497">
        <v>0</v>
      </c>
      <c r="O49" s="498"/>
    </row>
    <row r="50" spans="1:15" ht="30" customHeight="1">
      <c r="A50" s="402" t="s">
        <v>29</v>
      </c>
      <c r="B50" s="14">
        <v>0</v>
      </c>
      <c r="C50" s="14">
        <v>0</v>
      </c>
      <c r="D50" s="15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497">
        <v>0</v>
      </c>
      <c r="M50" s="497"/>
      <c r="N50" s="497">
        <v>0</v>
      </c>
      <c r="O50" s="498"/>
    </row>
    <row r="51" spans="1:15" ht="30" customHeight="1">
      <c r="A51" s="402" t="s">
        <v>28</v>
      </c>
      <c r="B51" s="14">
        <v>0</v>
      </c>
      <c r="C51" s="14">
        <v>0</v>
      </c>
      <c r="D51" s="15">
        <v>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>
        <v>1</v>
      </c>
      <c r="L51" s="497">
        <v>0</v>
      </c>
      <c r="M51" s="497"/>
      <c r="N51" s="497">
        <v>0</v>
      </c>
      <c r="O51" s="498"/>
    </row>
    <row r="52" spans="1:15" ht="30" customHeight="1">
      <c r="A52" s="402" t="s">
        <v>27</v>
      </c>
      <c r="B52" s="14">
        <v>0</v>
      </c>
      <c r="C52" s="14">
        <v>0</v>
      </c>
      <c r="D52" s="15">
        <v>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497">
        <v>0</v>
      </c>
      <c r="M52" s="497"/>
      <c r="N52" s="497">
        <v>0</v>
      </c>
      <c r="O52" s="498"/>
    </row>
    <row r="53" spans="1:15" ht="30" customHeight="1">
      <c r="A53" s="402" t="s">
        <v>26</v>
      </c>
      <c r="B53" s="14">
        <v>0</v>
      </c>
      <c r="C53" s="14">
        <v>0</v>
      </c>
      <c r="D53" s="15">
        <v>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497">
        <v>0</v>
      </c>
      <c r="M53" s="497"/>
      <c r="N53" s="497">
        <v>0</v>
      </c>
      <c r="O53" s="498"/>
    </row>
    <row r="54" spans="1:15" ht="30" customHeight="1">
      <c r="A54" s="402" t="s">
        <v>25</v>
      </c>
      <c r="B54" s="14">
        <v>0</v>
      </c>
      <c r="C54" s="14">
        <v>0</v>
      </c>
      <c r="D54" s="15">
        <v>2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497">
        <v>0</v>
      </c>
      <c r="M54" s="497"/>
      <c r="N54" s="497">
        <v>0</v>
      </c>
      <c r="O54" s="498"/>
    </row>
    <row r="55" spans="1:15" ht="30" customHeight="1">
      <c r="A55" s="403" t="s">
        <v>24</v>
      </c>
      <c r="B55" s="14">
        <v>0</v>
      </c>
      <c r="C55" s="14">
        <v>0</v>
      </c>
      <c r="D55" s="15">
        <v>6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497">
        <v>0</v>
      </c>
      <c r="M55" s="497"/>
      <c r="N55" s="497">
        <v>0</v>
      </c>
      <c r="O55" s="498"/>
    </row>
    <row r="56" spans="1:15" ht="30" customHeight="1">
      <c r="A56" s="404" t="s">
        <v>23</v>
      </c>
      <c r="B56" s="14">
        <v>0</v>
      </c>
      <c r="C56" s="14">
        <v>0</v>
      </c>
      <c r="D56" s="15">
        <v>6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497">
        <v>0</v>
      </c>
      <c r="M56" s="497"/>
      <c r="N56" s="497">
        <v>0</v>
      </c>
      <c r="O56" s="498"/>
    </row>
    <row r="57" spans="1:15" ht="14.25" customHeight="1">
      <c r="A57" s="13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ht="23.25" customHeight="1">
      <c r="A58" s="1" t="s">
        <v>1</v>
      </c>
    </row>
    <row r="59" spans="1:13" ht="48" customHeight="1">
      <c r="A59" s="499" t="s">
        <v>22</v>
      </c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</row>
  </sheetData>
  <sheetProtection/>
  <mergeCells count="66">
    <mergeCell ref="A1:M1"/>
    <mergeCell ref="L4:M4"/>
    <mergeCell ref="F4:G4"/>
    <mergeCell ref="H4:I4"/>
    <mergeCell ref="J4:K4"/>
    <mergeCell ref="A3:O3"/>
    <mergeCell ref="N4:O4"/>
    <mergeCell ref="A4:A5"/>
    <mergeCell ref="B4:C4"/>
    <mergeCell ref="D4:E4"/>
    <mergeCell ref="L35:M35"/>
    <mergeCell ref="N31:O32"/>
    <mergeCell ref="L34:M34"/>
    <mergeCell ref="L31:M32"/>
    <mergeCell ref="N35:O35"/>
    <mergeCell ref="N34:O34"/>
    <mergeCell ref="L33:M33"/>
    <mergeCell ref="N33:O33"/>
    <mergeCell ref="A31:A32"/>
    <mergeCell ref="J31:J32"/>
    <mergeCell ref="K31:K32"/>
    <mergeCell ref="B31:C31"/>
    <mergeCell ref="D31:E31"/>
    <mergeCell ref="F31:G31"/>
    <mergeCell ref="H31:I31"/>
    <mergeCell ref="L49:M49"/>
    <mergeCell ref="N49:O49"/>
    <mergeCell ref="L42:M42"/>
    <mergeCell ref="N42:O42"/>
    <mergeCell ref="L44:M44"/>
    <mergeCell ref="N44:O44"/>
    <mergeCell ref="L43:M43"/>
    <mergeCell ref="N43:O43"/>
    <mergeCell ref="L48:M48"/>
    <mergeCell ref="N48:O48"/>
    <mergeCell ref="L40:M40"/>
    <mergeCell ref="N40:O40"/>
    <mergeCell ref="L38:M38"/>
    <mergeCell ref="N38:O38"/>
    <mergeCell ref="L36:M36"/>
    <mergeCell ref="L37:M37"/>
    <mergeCell ref="N37:O37"/>
    <mergeCell ref="N36:O36"/>
    <mergeCell ref="L41:M41"/>
    <mergeCell ref="N41:O41"/>
    <mergeCell ref="L50:M50"/>
    <mergeCell ref="N50:O50"/>
    <mergeCell ref="L45:M45"/>
    <mergeCell ref="N45:O45"/>
    <mergeCell ref="L46:M46"/>
    <mergeCell ref="N46:O46"/>
    <mergeCell ref="L47:M47"/>
    <mergeCell ref="N47:O47"/>
    <mergeCell ref="L56:M56"/>
    <mergeCell ref="A59:M59"/>
    <mergeCell ref="L54:M54"/>
    <mergeCell ref="N54:O54"/>
    <mergeCell ref="L55:M55"/>
    <mergeCell ref="N55:O55"/>
    <mergeCell ref="N56:O56"/>
    <mergeCell ref="L53:M53"/>
    <mergeCell ref="L51:M51"/>
    <mergeCell ref="N51:O51"/>
    <mergeCell ref="N53:O53"/>
    <mergeCell ref="L52:M52"/>
    <mergeCell ref="N52:O5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ignoredErrors>
    <ignoredError sqref="B2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10" sqref="F10"/>
    </sheetView>
  </sheetViews>
  <sheetFormatPr defaultColWidth="8.88671875" defaultRowHeight="13.5"/>
  <cols>
    <col min="1" max="13" width="7.77734375" style="1" customWidth="1"/>
    <col min="14" max="16384" width="8.88671875" style="1" customWidth="1"/>
  </cols>
  <sheetData>
    <row r="1" spans="1:13" ht="20.25" customHeight="1">
      <c r="A1" s="519" t="s">
        <v>228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25" customHeight="1">
      <c r="A3" s="530" t="s">
        <v>20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</row>
    <row r="4" spans="1:13" s="50" customFormat="1" ht="24.75" customHeight="1">
      <c r="A4" s="579" t="s">
        <v>19</v>
      </c>
      <c r="B4" s="584" t="s">
        <v>227</v>
      </c>
      <c r="C4" s="585"/>
      <c r="D4" s="586"/>
      <c r="E4" s="562" t="s">
        <v>226</v>
      </c>
      <c r="F4" s="562" t="s">
        <v>225</v>
      </c>
      <c r="G4" s="532" t="s">
        <v>224</v>
      </c>
      <c r="H4" s="583"/>
      <c r="I4" s="573"/>
      <c r="J4" s="583"/>
      <c r="K4" s="532" t="s">
        <v>223</v>
      </c>
      <c r="L4" s="583"/>
      <c r="M4" s="583"/>
    </row>
    <row r="5" spans="1:13" s="50" customFormat="1" ht="24" customHeight="1">
      <c r="A5" s="582"/>
      <c r="B5" s="461"/>
      <c r="C5" s="550" t="s">
        <v>125</v>
      </c>
      <c r="D5" s="550" t="s">
        <v>124</v>
      </c>
      <c r="E5" s="551"/>
      <c r="F5" s="551"/>
      <c r="G5" s="572" t="s">
        <v>222</v>
      </c>
      <c r="H5" s="579"/>
      <c r="I5" s="572" t="s">
        <v>221</v>
      </c>
      <c r="J5" s="579"/>
      <c r="K5" s="550" t="s">
        <v>220</v>
      </c>
      <c r="L5" s="572" t="s">
        <v>219</v>
      </c>
      <c r="M5" s="573"/>
    </row>
    <row r="6" spans="1:13" s="50" customFormat="1" ht="25.5" customHeight="1">
      <c r="A6" s="580"/>
      <c r="B6" s="462"/>
      <c r="C6" s="552"/>
      <c r="D6" s="552"/>
      <c r="E6" s="552"/>
      <c r="F6" s="552"/>
      <c r="G6" s="462"/>
      <c r="H6" s="463" t="s">
        <v>218</v>
      </c>
      <c r="I6" s="464"/>
      <c r="J6" s="450" t="s">
        <v>218</v>
      </c>
      <c r="K6" s="552"/>
      <c r="L6" s="591"/>
      <c r="M6" s="592"/>
    </row>
    <row r="7" spans="1:13" s="94" customFormat="1" ht="30" customHeight="1">
      <c r="A7" s="49" t="s">
        <v>7</v>
      </c>
      <c r="B7" s="89">
        <v>166</v>
      </c>
      <c r="C7" s="89">
        <v>86</v>
      </c>
      <c r="D7" s="89">
        <v>82</v>
      </c>
      <c r="E7" s="89" t="s">
        <v>182</v>
      </c>
      <c r="F7" s="89">
        <v>1</v>
      </c>
      <c r="G7" s="89">
        <v>126</v>
      </c>
      <c r="H7" s="91">
        <v>1</v>
      </c>
      <c r="I7" s="95" t="s">
        <v>182</v>
      </c>
      <c r="J7" s="95" t="s">
        <v>182</v>
      </c>
      <c r="K7" s="89">
        <v>80</v>
      </c>
      <c r="L7" s="587">
        <v>139</v>
      </c>
      <c r="M7" s="590"/>
    </row>
    <row r="8" spans="1:13" s="8" customFormat="1" ht="30" customHeight="1">
      <c r="A8" s="5" t="s">
        <v>6</v>
      </c>
      <c r="B8" s="89">
        <v>152</v>
      </c>
      <c r="C8" s="89">
        <v>78</v>
      </c>
      <c r="D8" s="89">
        <v>74</v>
      </c>
      <c r="E8" s="89" t="s">
        <v>182</v>
      </c>
      <c r="F8" s="89">
        <v>3</v>
      </c>
      <c r="G8" s="89">
        <v>122</v>
      </c>
      <c r="H8" s="91">
        <v>1</v>
      </c>
      <c r="I8" s="89" t="s">
        <v>182</v>
      </c>
      <c r="J8" s="89" t="s">
        <v>182</v>
      </c>
      <c r="K8" s="89">
        <v>67</v>
      </c>
      <c r="L8" s="89">
        <v>85</v>
      </c>
      <c r="M8" s="93">
        <v>52</v>
      </c>
    </row>
    <row r="9" spans="1:13" s="8" customFormat="1" ht="30" customHeight="1">
      <c r="A9" s="5" t="s">
        <v>5</v>
      </c>
      <c r="B9" s="92">
        <v>148</v>
      </c>
      <c r="C9" s="92">
        <v>73</v>
      </c>
      <c r="D9" s="92">
        <v>75</v>
      </c>
      <c r="E9" s="89" t="s">
        <v>182</v>
      </c>
      <c r="F9" s="89">
        <v>2</v>
      </c>
      <c r="G9" s="89">
        <v>120</v>
      </c>
      <c r="H9" s="91">
        <v>1</v>
      </c>
      <c r="I9" s="89" t="s">
        <v>182</v>
      </c>
      <c r="J9" s="89" t="s">
        <v>182</v>
      </c>
      <c r="K9" s="89">
        <v>63</v>
      </c>
      <c r="L9" s="587">
        <v>85</v>
      </c>
      <c r="M9" s="590"/>
    </row>
    <row r="10" spans="1:13" s="8" customFormat="1" ht="30" customHeight="1">
      <c r="A10" s="5" t="s">
        <v>40</v>
      </c>
      <c r="B10" s="92">
        <v>145</v>
      </c>
      <c r="C10" s="92">
        <v>72</v>
      </c>
      <c r="D10" s="92">
        <v>73</v>
      </c>
      <c r="E10" s="89">
        <v>0</v>
      </c>
      <c r="F10" s="89">
        <v>1</v>
      </c>
      <c r="G10" s="89">
        <v>145</v>
      </c>
      <c r="H10" s="91">
        <v>1</v>
      </c>
      <c r="I10" s="89">
        <v>0</v>
      </c>
      <c r="J10" s="89">
        <v>0</v>
      </c>
      <c r="K10" s="89">
        <v>60</v>
      </c>
      <c r="L10" s="587">
        <v>85</v>
      </c>
      <c r="M10" s="588"/>
    </row>
    <row r="11" spans="1:13" s="8" customFormat="1" ht="30" customHeight="1">
      <c r="A11" s="4" t="s">
        <v>3</v>
      </c>
      <c r="B11" s="92">
        <v>142</v>
      </c>
      <c r="C11" s="92">
        <v>72</v>
      </c>
      <c r="D11" s="92">
        <v>70</v>
      </c>
      <c r="E11" s="90">
        <v>0</v>
      </c>
      <c r="F11" s="89">
        <v>2</v>
      </c>
      <c r="G11" s="89">
        <v>119</v>
      </c>
      <c r="H11" s="91">
        <v>1</v>
      </c>
      <c r="I11" s="90">
        <v>0</v>
      </c>
      <c r="J11" s="90">
        <v>0</v>
      </c>
      <c r="K11" s="89">
        <v>58</v>
      </c>
      <c r="L11" s="589">
        <v>84</v>
      </c>
      <c r="M11" s="587"/>
    </row>
    <row r="12" spans="1:13" s="8" customFormat="1" ht="30" customHeight="1">
      <c r="A12" s="4" t="s">
        <v>2</v>
      </c>
      <c r="B12" s="92">
        <v>138</v>
      </c>
      <c r="C12" s="92">
        <v>68</v>
      </c>
      <c r="D12" s="92">
        <v>70</v>
      </c>
      <c r="E12" s="90">
        <v>0</v>
      </c>
      <c r="F12" s="90">
        <v>0</v>
      </c>
      <c r="G12" s="89">
        <v>116</v>
      </c>
      <c r="H12" s="91">
        <v>1</v>
      </c>
      <c r="I12" s="90">
        <v>0</v>
      </c>
      <c r="J12" s="90">
        <v>0</v>
      </c>
      <c r="K12" s="89">
        <v>57</v>
      </c>
      <c r="L12" s="587">
        <v>81</v>
      </c>
      <c r="M12" s="588"/>
    </row>
    <row r="13" spans="1:13" s="8" customFormat="1" ht="15" customHeight="1">
      <c r="A13" s="55"/>
      <c r="B13" s="88"/>
      <c r="C13" s="88"/>
      <c r="D13" s="88"/>
      <c r="E13" s="86"/>
      <c r="F13" s="86"/>
      <c r="G13" s="86"/>
      <c r="H13" s="87"/>
      <c r="I13" s="86"/>
      <c r="J13" s="86"/>
      <c r="K13" s="86"/>
      <c r="L13" s="86"/>
      <c r="M13" s="86"/>
    </row>
    <row r="14" spans="1:13" s="8" customFormat="1" ht="20.25" customHeight="1">
      <c r="A14" s="2" t="s">
        <v>217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s="8" customFormat="1" ht="20.25" customHeight="1">
      <c r="A15" s="520" t="s">
        <v>216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</row>
    <row r="16" s="8" customFormat="1" ht="11.25"/>
    <row r="17" spans="1:13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</sheetData>
  <sheetProtection/>
  <mergeCells count="20">
    <mergeCell ref="L11:M11"/>
    <mergeCell ref="L9:M9"/>
    <mergeCell ref="L10:M10"/>
    <mergeCell ref="L7:M7"/>
    <mergeCell ref="C5:C6"/>
    <mergeCell ref="L5:M6"/>
    <mergeCell ref="D5:D6"/>
    <mergeCell ref="K5:K6"/>
    <mergeCell ref="I5:J5"/>
    <mergeCell ref="G5:H5"/>
    <mergeCell ref="A15:M15"/>
    <mergeCell ref="A1:M1"/>
    <mergeCell ref="A3:M3"/>
    <mergeCell ref="E4:E6"/>
    <mergeCell ref="F4:F6"/>
    <mergeCell ref="A4:A6"/>
    <mergeCell ref="K4:M4"/>
    <mergeCell ref="G4:J4"/>
    <mergeCell ref="B4:D4"/>
    <mergeCell ref="L12:M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A1">
      <selection activeCell="F15" sqref="F15"/>
    </sheetView>
  </sheetViews>
  <sheetFormatPr defaultColWidth="8.88671875" defaultRowHeight="13.5"/>
  <cols>
    <col min="1" max="1" width="7.4453125" style="1" customWidth="1"/>
    <col min="2" max="16" width="5.21484375" style="1" customWidth="1"/>
    <col min="17" max="18" width="6.99609375" style="1" customWidth="1"/>
    <col min="19" max="23" width="5.21484375" style="1" customWidth="1"/>
    <col min="24" max="16384" width="8.88671875" style="1" customWidth="1"/>
  </cols>
  <sheetData>
    <row r="1" spans="1:9" ht="20.25" customHeight="1">
      <c r="A1" s="519" t="s">
        <v>251</v>
      </c>
      <c r="B1" s="519"/>
      <c r="C1" s="519"/>
      <c r="D1" s="519"/>
      <c r="E1" s="519"/>
      <c r="F1" s="519"/>
      <c r="G1" s="519"/>
      <c r="H1" s="519"/>
      <c r="I1" s="519"/>
    </row>
    <row r="2" spans="1:9" ht="1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9" ht="20.25" customHeight="1">
      <c r="A3" s="1" t="s">
        <v>20</v>
      </c>
      <c r="B3" s="2"/>
      <c r="C3" s="2"/>
      <c r="D3" s="2"/>
      <c r="E3" s="2"/>
      <c r="F3" s="2"/>
      <c r="G3" s="2"/>
      <c r="H3" s="2"/>
      <c r="I3" s="2"/>
    </row>
    <row r="4" spans="1:23" ht="36" customHeight="1">
      <c r="A4" s="593" t="s">
        <v>19</v>
      </c>
      <c r="B4" s="540" t="s">
        <v>250</v>
      </c>
      <c r="C4" s="540"/>
      <c r="D4" s="540"/>
      <c r="E4" s="540"/>
      <c r="F4" s="540"/>
      <c r="G4" s="540"/>
      <c r="H4" s="540"/>
      <c r="I4" s="540"/>
      <c r="J4" s="531" t="s">
        <v>249</v>
      </c>
      <c r="K4" s="531"/>
      <c r="L4" s="531"/>
      <c r="M4" s="531"/>
      <c r="N4" s="531"/>
      <c r="O4" s="531"/>
      <c r="P4" s="532"/>
      <c r="Q4" s="532" t="s">
        <v>248</v>
      </c>
      <c r="R4" s="583"/>
      <c r="S4" s="583"/>
      <c r="T4" s="583"/>
      <c r="U4" s="583"/>
      <c r="V4" s="583"/>
      <c r="W4" s="583"/>
    </row>
    <row r="5" spans="1:23" ht="36" customHeight="1">
      <c r="A5" s="594"/>
      <c r="B5" s="596" t="s">
        <v>240</v>
      </c>
      <c r="C5" s="596" t="s">
        <v>247</v>
      </c>
      <c r="D5" s="596" t="s">
        <v>246</v>
      </c>
      <c r="E5" s="597" t="s">
        <v>245</v>
      </c>
      <c r="F5" s="597" t="s">
        <v>244</v>
      </c>
      <c r="G5" s="597" t="s">
        <v>243</v>
      </c>
      <c r="H5" s="597" t="s">
        <v>242</v>
      </c>
      <c r="I5" s="598" t="s">
        <v>241</v>
      </c>
      <c r="J5" s="550" t="s">
        <v>240</v>
      </c>
      <c r="K5" s="531" t="s">
        <v>45</v>
      </c>
      <c r="L5" s="531"/>
      <c r="M5" s="531"/>
      <c r="N5" s="531" t="s">
        <v>239</v>
      </c>
      <c r="O5" s="531"/>
      <c r="P5" s="532"/>
      <c r="Q5" s="572" t="s">
        <v>238</v>
      </c>
      <c r="R5" s="573"/>
      <c r="S5" s="579"/>
      <c r="T5" s="532" t="s">
        <v>237</v>
      </c>
      <c r="U5" s="583"/>
      <c r="V5" s="536"/>
      <c r="W5" s="572" t="s">
        <v>236</v>
      </c>
    </row>
    <row r="6" spans="1:23" ht="36" customHeight="1">
      <c r="A6" s="595"/>
      <c r="B6" s="575"/>
      <c r="C6" s="575"/>
      <c r="D6" s="575"/>
      <c r="E6" s="507"/>
      <c r="F6" s="507"/>
      <c r="G6" s="507"/>
      <c r="H6" s="507"/>
      <c r="I6" s="599"/>
      <c r="J6" s="552"/>
      <c r="K6" s="450" t="s">
        <v>103</v>
      </c>
      <c r="L6" s="451" t="s">
        <v>235</v>
      </c>
      <c r="M6" s="451" t="s">
        <v>234</v>
      </c>
      <c r="N6" s="451" t="s">
        <v>103</v>
      </c>
      <c r="O6" s="451" t="s">
        <v>235</v>
      </c>
      <c r="P6" s="452" t="s">
        <v>234</v>
      </c>
      <c r="Q6" s="450" t="s">
        <v>103</v>
      </c>
      <c r="R6" s="451" t="s">
        <v>233</v>
      </c>
      <c r="S6" s="451" t="s">
        <v>232</v>
      </c>
      <c r="T6" s="451" t="s">
        <v>103</v>
      </c>
      <c r="U6" s="451" t="s">
        <v>231</v>
      </c>
      <c r="V6" s="451" t="s">
        <v>230</v>
      </c>
      <c r="W6" s="591"/>
    </row>
    <row r="7" spans="1:23" ht="36" customHeight="1">
      <c r="A7" s="106" t="s">
        <v>7</v>
      </c>
      <c r="B7" s="105">
        <v>405</v>
      </c>
      <c r="C7" s="105">
        <v>281</v>
      </c>
      <c r="D7" s="105">
        <v>8</v>
      </c>
      <c r="E7" s="105">
        <v>2</v>
      </c>
      <c r="F7" s="105">
        <v>3</v>
      </c>
      <c r="G7" s="105">
        <v>111</v>
      </c>
      <c r="H7" s="105" t="s">
        <v>182</v>
      </c>
      <c r="I7" s="105" t="s">
        <v>182</v>
      </c>
      <c r="J7" s="105">
        <v>746</v>
      </c>
      <c r="K7" s="105">
        <v>343</v>
      </c>
      <c r="L7" s="105">
        <v>337</v>
      </c>
      <c r="M7" s="105">
        <v>6</v>
      </c>
      <c r="N7" s="105">
        <v>403</v>
      </c>
      <c r="O7" s="105">
        <v>403</v>
      </c>
      <c r="P7" s="105" t="s">
        <v>182</v>
      </c>
      <c r="Q7" s="105">
        <v>17537</v>
      </c>
      <c r="R7" s="105">
        <v>17046</v>
      </c>
      <c r="S7" s="105">
        <v>491</v>
      </c>
      <c r="T7" s="104">
        <v>63</v>
      </c>
      <c r="U7" s="104">
        <v>35</v>
      </c>
      <c r="V7" s="104">
        <v>28</v>
      </c>
      <c r="W7" s="103">
        <v>17</v>
      </c>
    </row>
    <row r="8" spans="1:23" s="6" customFormat="1" ht="36" customHeight="1">
      <c r="A8" s="106" t="s">
        <v>6</v>
      </c>
      <c r="B8" s="105">
        <v>300</v>
      </c>
      <c r="C8" s="105">
        <v>170</v>
      </c>
      <c r="D8" s="105">
        <v>17</v>
      </c>
      <c r="E8" s="105" t="s">
        <v>182</v>
      </c>
      <c r="F8" s="105">
        <v>6</v>
      </c>
      <c r="G8" s="105">
        <v>107</v>
      </c>
      <c r="H8" s="105" t="s">
        <v>182</v>
      </c>
      <c r="I8" s="105" t="s">
        <v>182</v>
      </c>
      <c r="J8" s="105">
        <v>719</v>
      </c>
      <c r="K8" s="105">
        <v>328</v>
      </c>
      <c r="L8" s="105">
        <v>317</v>
      </c>
      <c r="M8" s="105">
        <v>11</v>
      </c>
      <c r="N8" s="105">
        <v>391</v>
      </c>
      <c r="O8" s="105">
        <v>391</v>
      </c>
      <c r="P8" s="105" t="s">
        <v>182</v>
      </c>
      <c r="Q8" s="105">
        <v>18585</v>
      </c>
      <c r="R8" s="105">
        <v>17861</v>
      </c>
      <c r="S8" s="105">
        <v>724</v>
      </c>
      <c r="T8" s="104">
        <v>74</v>
      </c>
      <c r="U8" s="104">
        <v>21</v>
      </c>
      <c r="V8" s="104">
        <v>53</v>
      </c>
      <c r="W8" s="103">
        <v>49</v>
      </c>
    </row>
    <row r="9" spans="1:23" s="6" customFormat="1" ht="36" customHeight="1">
      <c r="A9" s="102" t="s">
        <v>5</v>
      </c>
      <c r="B9" s="100">
        <f>SUM(C9:I9)</f>
        <v>68</v>
      </c>
      <c r="C9" s="100">
        <v>53</v>
      </c>
      <c r="D9" s="100">
        <v>10</v>
      </c>
      <c r="E9" s="101" t="s">
        <v>182</v>
      </c>
      <c r="F9" s="101" t="s">
        <v>182</v>
      </c>
      <c r="G9" s="100">
        <v>5</v>
      </c>
      <c r="H9" s="101" t="s">
        <v>182</v>
      </c>
      <c r="I9" s="101" t="s">
        <v>182</v>
      </c>
      <c r="J9" s="100">
        <f>K9+N9</f>
        <v>588</v>
      </c>
      <c r="K9" s="100">
        <f>SUM(L9:M9)</f>
        <v>336</v>
      </c>
      <c r="L9" s="100">
        <v>336</v>
      </c>
      <c r="M9" s="101" t="s">
        <v>182</v>
      </c>
      <c r="N9" s="100">
        <f>SUM(O9:P9)</f>
        <v>252</v>
      </c>
      <c r="O9" s="100">
        <v>252</v>
      </c>
      <c r="P9" s="101" t="s">
        <v>182</v>
      </c>
      <c r="Q9" s="100">
        <f>SUM(R9:S9)</f>
        <v>19080</v>
      </c>
      <c r="R9" s="100">
        <v>18552</v>
      </c>
      <c r="S9" s="100">
        <v>528</v>
      </c>
      <c r="T9" s="100">
        <f>SUM(U9:V9)</f>
        <v>68</v>
      </c>
      <c r="U9" s="100">
        <v>35</v>
      </c>
      <c r="V9" s="100">
        <v>33</v>
      </c>
      <c r="W9" s="99">
        <v>20</v>
      </c>
    </row>
    <row r="10" spans="1:23" s="6" customFormat="1" ht="36" customHeight="1">
      <c r="A10" s="5" t="s">
        <v>4</v>
      </c>
      <c r="B10" s="98">
        <v>444</v>
      </c>
      <c r="C10" s="98">
        <v>273</v>
      </c>
      <c r="D10" s="98">
        <v>65</v>
      </c>
      <c r="E10" s="98">
        <v>5</v>
      </c>
      <c r="F10" s="98">
        <v>8</v>
      </c>
      <c r="G10" s="98">
        <v>76</v>
      </c>
      <c r="H10" s="98" t="s">
        <v>145</v>
      </c>
      <c r="I10" s="98">
        <v>17</v>
      </c>
      <c r="J10" s="98">
        <v>558</v>
      </c>
      <c r="K10" s="98">
        <v>271</v>
      </c>
      <c r="L10" s="98">
        <v>271</v>
      </c>
      <c r="M10" s="98" t="s">
        <v>145</v>
      </c>
      <c r="N10" s="98">
        <v>287</v>
      </c>
      <c r="O10" s="98">
        <v>287</v>
      </c>
      <c r="P10" s="98" t="s">
        <v>145</v>
      </c>
      <c r="Q10" s="98">
        <v>20127</v>
      </c>
      <c r="R10" s="98">
        <v>19268</v>
      </c>
      <c r="S10" s="98">
        <v>859</v>
      </c>
      <c r="T10" s="98">
        <v>55</v>
      </c>
      <c r="U10" s="98">
        <v>21</v>
      </c>
      <c r="V10" s="98">
        <v>34</v>
      </c>
      <c r="W10" s="97">
        <v>34</v>
      </c>
    </row>
    <row r="11" spans="1:23" s="6" customFormat="1" ht="36" customHeight="1">
      <c r="A11" s="4" t="s">
        <v>3</v>
      </c>
      <c r="B11" s="98">
        <v>273</v>
      </c>
      <c r="C11" s="98">
        <v>217</v>
      </c>
      <c r="D11" s="98">
        <v>35</v>
      </c>
      <c r="E11" s="98">
        <v>2</v>
      </c>
      <c r="F11" s="98">
        <v>8</v>
      </c>
      <c r="G11" s="98">
        <v>9</v>
      </c>
      <c r="H11" s="98" t="s">
        <v>145</v>
      </c>
      <c r="I11" s="98">
        <v>2</v>
      </c>
      <c r="J11" s="98">
        <v>690</v>
      </c>
      <c r="K11" s="98">
        <v>354</v>
      </c>
      <c r="L11" s="98">
        <v>354</v>
      </c>
      <c r="M11" s="98" t="s">
        <v>145</v>
      </c>
      <c r="N11" s="98">
        <v>336</v>
      </c>
      <c r="O11" s="98">
        <v>336</v>
      </c>
      <c r="P11" s="98" t="s">
        <v>145</v>
      </c>
      <c r="Q11" s="98">
        <v>22556</v>
      </c>
      <c r="R11" s="98">
        <v>21975</v>
      </c>
      <c r="S11" s="98">
        <v>581</v>
      </c>
      <c r="T11" s="98">
        <v>53</v>
      </c>
      <c r="U11" s="98">
        <v>23</v>
      </c>
      <c r="V11" s="98">
        <v>30</v>
      </c>
      <c r="W11" s="97">
        <v>2</v>
      </c>
    </row>
    <row r="12" spans="1:23" s="161" customFormat="1" ht="36" customHeight="1">
      <c r="A12" s="395" t="s">
        <v>2</v>
      </c>
      <c r="B12" s="98">
        <v>301</v>
      </c>
      <c r="C12" s="98">
        <v>249</v>
      </c>
      <c r="D12" s="98">
        <v>20</v>
      </c>
      <c r="E12" s="98">
        <v>3</v>
      </c>
      <c r="F12" s="98">
        <v>14</v>
      </c>
      <c r="G12" s="98">
        <v>15</v>
      </c>
      <c r="H12" s="98" t="s">
        <v>145</v>
      </c>
      <c r="I12" s="98" t="s">
        <v>145</v>
      </c>
      <c r="J12" s="98">
        <v>810</v>
      </c>
      <c r="K12" s="98">
        <v>403</v>
      </c>
      <c r="L12" s="98">
        <v>403</v>
      </c>
      <c r="M12" s="98" t="s">
        <v>145</v>
      </c>
      <c r="N12" s="98">
        <v>407</v>
      </c>
      <c r="O12" s="98">
        <v>407</v>
      </c>
      <c r="P12" s="98" t="s">
        <v>145</v>
      </c>
      <c r="Q12" s="98">
        <v>20420</v>
      </c>
      <c r="R12" s="98">
        <v>19888</v>
      </c>
      <c r="S12" s="98">
        <v>532</v>
      </c>
      <c r="T12" s="98">
        <v>40</v>
      </c>
      <c r="U12" s="98">
        <v>17</v>
      </c>
      <c r="V12" s="98">
        <v>23</v>
      </c>
      <c r="W12" s="97">
        <v>4</v>
      </c>
    </row>
    <row r="13" spans="1:23" s="6" customFormat="1" ht="15" customHeight="1">
      <c r="A13" s="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</row>
    <row r="14" spans="1:9" ht="20.25" customHeight="1">
      <c r="A14" s="520" t="s">
        <v>229</v>
      </c>
      <c r="B14" s="520"/>
      <c r="C14" s="520"/>
      <c r="D14" s="520"/>
      <c r="E14" s="520"/>
      <c r="F14" s="520"/>
      <c r="G14" s="520"/>
      <c r="H14" s="520"/>
      <c r="I14" s="520"/>
    </row>
  </sheetData>
  <sheetProtection/>
  <mergeCells count="20">
    <mergeCell ref="Q4:W4"/>
    <mergeCell ref="Q5:S5"/>
    <mergeCell ref="T5:V5"/>
    <mergeCell ref="W5:W6"/>
    <mergeCell ref="K5:M5"/>
    <mergeCell ref="A14:I14"/>
    <mergeCell ref="H5:H6"/>
    <mergeCell ref="I5:I6"/>
    <mergeCell ref="J5:J6"/>
    <mergeCell ref="G5:G6"/>
    <mergeCell ref="A1:I1"/>
    <mergeCell ref="A4:A6"/>
    <mergeCell ref="B4:I4"/>
    <mergeCell ref="J4:P4"/>
    <mergeCell ref="B5:B6"/>
    <mergeCell ref="N5:P5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4" sqref="A4:K5"/>
    </sheetView>
  </sheetViews>
  <sheetFormatPr defaultColWidth="8.88671875" defaultRowHeight="13.5"/>
  <cols>
    <col min="1" max="1" width="8.88671875" style="108" customWidth="1"/>
    <col min="2" max="11" width="6.77734375" style="108" customWidth="1"/>
    <col min="12" max="16384" width="8.88671875" style="108" customWidth="1"/>
  </cols>
  <sheetData>
    <row r="1" spans="1:9" ht="20.25" customHeight="1">
      <c r="A1" s="519" t="s">
        <v>326</v>
      </c>
      <c r="B1" s="519"/>
      <c r="C1" s="519"/>
      <c r="D1" s="519"/>
      <c r="E1" s="519"/>
      <c r="F1" s="519"/>
      <c r="G1" s="519"/>
      <c r="H1" s="107"/>
      <c r="I1" s="107"/>
    </row>
    <row r="2" spans="1:9" ht="1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9" s="1" customFormat="1" ht="20.25" customHeight="1">
      <c r="A3" s="1" t="s">
        <v>261</v>
      </c>
      <c r="C3" s="2"/>
      <c r="D3" s="119"/>
      <c r="E3" s="119"/>
      <c r="F3" s="119"/>
      <c r="G3" s="119"/>
      <c r="H3" s="2"/>
      <c r="I3" s="2"/>
    </row>
    <row r="4" spans="1:11" s="1" customFormat="1" ht="27" customHeight="1">
      <c r="A4" s="563" t="s">
        <v>142</v>
      </c>
      <c r="B4" s="540" t="s">
        <v>260</v>
      </c>
      <c r="C4" s="540"/>
      <c r="D4" s="525" t="s">
        <v>259</v>
      </c>
      <c r="E4" s="504"/>
      <c r="F4" s="600" t="s">
        <v>258</v>
      </c>
      <c r="G4" s="600"/>
      <c r="H4" s="601" t="s">
        <v>257</v>
      </c>
      <c r="I4" s="602"/>
      <c r="J4" s="553" t="s">
        <v>256</v>
      </c>
      <c r="K4" s="512"/>
    </row>
    <row r="5" spans="1:11" s="1" customFormat="1" ht="27" customHeight="1">
      <c r="A5" s="567"/>
      <c r="B5" s="465" t="s">
        <v>255</v>
      </c>
      <c r="C5" s="466" t="s">
        <v>253</v>
      </c>
      <c r="D5" s="443" t="s">
        <v>254</v>
      </c>
      <c r="E5" s="443" t="s">
        <v>253</v>
      </c>
      <c r="F5" s="443" t="s">
        <v>254</v>
      </c>
      <c r="G5" s="443" t="s">
        <v>253</v>
      </c>
      <c r="H5" s="443" t="s">
        <v>254</v>
      </c>
      <c r="I5" s="443" t="s">
        <v>253</v>
      </c>
      <c r="J5" s="443" t="s">
        <v>254</v>
      </c>
      <c r="K5" s="444" t="s">
        <v>253</v>
      </c>
    </row>
    <row r="6" spans="1:11" s="111" customFormat="1" ht="33" customHeight="1">
      <c r="A6" s="118" t="s">
        <v>7</v>
      </c>
      <c r="B6" s="113">
        <v>55</v>
      </c>
      <c r="C6" s="113">
        <v>8577</v>
      </c>
      <c r="D6" s="117">
        <v>0</v>
      </c>
      <c r="E6" s="117">
        <v>0</v>
      </c>
      <c r="F6" s="113">
        <v>71</v>
      </c>
      <c r="G6" s="113">
        <v>1784</v>
      </c>
      <c r="H6" s="117">
        <v>0</v>
      </c>
      <c r="I6" s="116">
        <v>0</v>
      </c>
      <c r="J6" s="117">
        <v>0</v>
      </c>
      <c r="K6" s="116">
        <v>0</v>
      </c>
    </row>
    <row r="7" spans="1:11" s="111" customFormat="1" ht="33" customHeight="1">
      <c r="A7" s="118" t="s">
        <v>6</v>
      </c>
      <c r="B7" s="113">
        <v>157</v>
      </c>
      <c r="C7" s="113">
        <v>5403</v>
      </c>
      <c r="D7" s="113">
        <v>199</v>
      </c>
      <c r="E7" s="113">
        <v>199</v>
      </c>
      <c r="F7" s="113">
        <v>13</v>
      </c>
      <c r="G7" s="113">
        <v>556</v>
      </c>
      <c r="H7" s="117">
        <v>0</v>
      </c>
      <c r="I7" s="116">
        <v>0</v>
      </c>
      <c r="J7" s="117">
        <v>0</v>
      </c>
      <c r="K7" s="116">
        <v>0</v>
      </c>
    </row>
    <row r="8" spans="1:11" s="111" customFormat="1" ht="33" customHeight="1">
      <c r="A8" s="118" t="s">
        <v>5</v>
      </c>
      <c r="B8" s="113">
        <v>180</v>
      </c>
      <c r="C8" s="113">
        <v>4868</v>
      </c>
      <c r="D8" s="113">
        <v>15</v>
      </c>
      <c r="E8" s="113">
        <v>15</v>
      </c>
      <c r="F8" s="113">
        <v>13</v>
      </c>
      <c r="G8" s="113">
        <v>556</v>
      </c>
      <c r="H8" s="117">
        <v>0</v>
      </c>
      <c r="I8" s="116">
        <v>0</v>
      </c>
      <c r="J8" s="117">
        <v>0</v>
      </c>
      <c r="K8" s="116">
        <v>0</v>
      </c>
    </row>
    <row r="9" spans="1:11" s="111" customFormat="1" ht="33" customHeight="1">
      <c r="A9" s="118" t="s">
        <v>40</v>
      </c>
      <c r="B9" s="113">
        <v>155</v>
      </c>
      <c r="C9" s="113">
        <v>5886</v>
      </c>
      <c r="D9" s="113">
        <v>27</v>
      </c>
      <c r="E9" s="113">
        <v>27</v>
      </c>
      <c r="F9" s="113">
        <v>59</v>
      </c>
      <c r="G9" s="113">
        <v>2606</v>
      </c>
      <c r="H9" s="117">
        <v>0</v>
      </c>
      <c r="I9" s="116">
        <v>0</v>
      </c>
      <c r="J9" s="113">
        <v>254</v>
      </c>
      <c r="K9" s="112">
        <v>142</v>
      </c>
    </row>
    <row r="10" spans="1:11" s="111" customFormat="1" ht="33" customHeight="1">
      <c r="A10" s="115" t="s">
        <v>3</v>
      </c>
      <c r="B10" s="113">
        <v>88</v>
      </c>
      <c r="C10" s="113">
        <v>7424</v>
      </c>
      <c r="D10" s="113">
        <v>542</v>
      </c>
      <c r="E10" s="113">
        <v>542</v>
      </c>
      <c r="F10" s="113">
        <v>279</v>
      </c>
      <c r="G10" s="113">
        <v>1953</v>
      </c>
      <c r="H10" s="114">
        <v>13008</v>
      </c>
      <c r="I10" s="114">
        <v>542</v>
      </c>
      <c r="J10" s="113">
        <v>102</v>
      </c>
      <c r="K10" s="112">
        <v>170</v>
      </c>
    </row>
    <row r="11" spans="1:11" s="111" customFormat="1" ht="33" customHeight="1">
      <c r="A11" s="393" t="s">
        <v>2</v>
      </c>
      <c r="B11" s="113">
        <v>208</v>
      </c>
      <c r="C11" s="113">
        <v>6482</v>
      </c>
      <c r="D11" s="113">
        <v>193</v>
      </c>
      <c r="E11" s="155">
        <v>193</v>
      </c>
      <c r="F11" s="155">
        <v>2106</v>
      </c>
      <c r="G11" s="155">
        <v>2918</v>
      </c>
      <c r="H11" s="155">
        <v>606</v>
      </c>
      <c r="I11" s="155">
        <v>606</v>
      </c>
      <c r="J11" s="155">
        <v>180</v>
      </c>
      <c r="K11" s="156">
        <v>108</v>
      </c>
    </row>
    <row r="12" spans="1:9" ht="20.25" customHeight="1">
      <c r="A12" s="109" t="s">
        <v>1</v>
      </c>
      <c r="B12" s="110"/>
      <c r="C12" s="110"/>
      <c r="D12" s="110"/>
      <c r="E12" s="110"/>
      <c r="F12" s="110"/>
      <c r="G12" s="110"/>
      <c r="H12" s="110"/>
      <c r="I12" s="110"/>
    </row>
    <row r="13" spans="1:9" ht="20.25" customHeight="1">
      <c r="A13" s="108" t="s">
        <v>252</v>
      </c>
      <c r="B13" s="109"/>
      <c r="C13" s="109"/>
      <c r="D13" s="109"/>
      <c r="E13" s="109"/>
      <c r="F13" s="109"/>
      <c r="G13" s="109"/>
      <c r="H13" s="109"/>
      <c r="I13" s="109"/>
    </row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18.75" customHeight="1"/>
  </sheetData>
  <sheetProtection/>
  <mergeCells count="7">
    <mergeCell ref="J4:K4"/>
    <mergeCell ref="A1:G1"/>
    <mergeCell ref="A4:A5"/>
    <mergeCell ref="F4:G4"/>
    <mergeCell ref="B4:C4"/>
    <mergeCell ref="D4:E4"/>
    <mergeCell ref="H4:I4"/>
  </mergeCells>
  <printOptions/>
  <pageMargins left="0.7480314960629921" right="0.29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8" sqref="G8"/>
    </sheetView>
  </sheetViews>
  <sheetFormatPr defaultColWidth="8.88671875" defaultRowHeight="13.5"/>
  <cols>
    <col min="1" max="3" width="14.77734375" style="1" customWidth="1"/>
    <col min="4" max="16384" width="8.88671875" style="1" customWidth="1"/>
  </cols>
  <sheetData>
    <row r="1" spans="1:3" ht="20.25" customHeight="1">
      <c r="A1" s="519" t="s">
        <v>327</v>
      </c>
      <c r="B1" s="519"/>
      <c r="C1" s="519"/>
    </row>
    <row r="2" spans="1:3" ht="15" customHeight="1">
      <c r="A2" s="10"/>
      <c r="B2" s="10"/>
      <c r="C2" s="10"/>
    </row>
    <row r="3" spans="1:3" ht="20.25" customHeight="1">
      <c r="A3" s="530" t="s">
        <v>20</v>
      </c>
      <c r="B3" s="530"/>
      <c r="C3" s="530"/>
    </row>
    <row r="4" spans="1:3" ht="27" customHeight="1">
      <c r="A4" s="517" t="s">
        <v>269</v>
      </c>
      <c r="B4" s="531" t="s">
        <v>268</v>
      </c>
      <c r="C4" s="532"/>
    </row>
    <row r="5" spans="1:3" ht="27" customHeight="1">
      <c r="A5" s="518"/>
      <c r="B5" s="450" t="s">
        <v>267</v>
      </c>
      <c r="C5" s="463" t="s">
        <v>266</v>
      </c>
    </row>
    <row r="6" spans="1:3" s="6" customFormat="1" ht="36" customHeight="1">
      <c r="A6" s="49" t="s">
        <v>7</v>
      </c>
      <c r="B6" s="31">
        <v>850</v>
      </c>
      <c r="C6" s="127">
        <v>1457</v>
      </c>
    </row>
    <row r="7" spans="1:3" s="6" customFormat="1" ht="36" customHeight="1">
      <c r="A7" s="49" t="s">
        <v>6</v>
      </c>
      <c r="B7" s="31">
        <v>893</v>
      </c>
      <c r="C7" s="127">
        <v>3098</v>
      </c>
    </row>
    <row r="8" spans="1:3" s="6" customFormat="1" ht="36" customHeight="1">
      <c r="A8" s="49" t="s">
        <v>5</v>
      </c>
      <c r="B8" s="31">
        <v>1013</v>
      </c>
      <c r="C8" s="127">
        <v>1984</v>
      </c>
    </row>
    <row r="9" spans="1:3" s="6" customFormat="1" ht="36" customHeight="1">
      <c r="A9" s="49" t="s">
        <v>40</v>
      </c>
      <c r="B9" s="31">
        <v>1196</v>
      </c>
      <c r="C9" s="127">
        <v>4220</v>
      </c>
    </row>
    <row r="10" spans="1:3" s="6" customFormat="1" ht="36" customHeight="1">
      <c r="A10" s="49" t="s">
        <v>3</v>
      </c>
      <c r="B10" s="128">
        <v>1174</v>
      </c>
      <c r="C10" s="127">
        <v>2111</v>
      </c>
    </row>
    <row r="11" spans="1:3" s="6" customFormat="1" ht="36" customHeight="1">
      <c r="A11" s="49" t="s">
        <v>2</v>
      </c>
      <c r="B11" s="128">
        <v>1324</v>
      </c>
      <c r="C11" s="127">
        <v>2566</v>
      </c>
    </row>
    <row r="12" spans="1:3" ht="19.5" customHeight="1">
      <c r="A12" s="126"/>
      <c r="B12" s="125"/>
      <c r="C12" s="125"/>
    </row>
    <row r="13" spans="1:3" ht="36" customHeight="1">
      <c r="A13" s="49" t="s">
        <v>265</v>
      </c>
      <c r="B13" s="124">
        <v>342</v>
      </c>
      <c r="C13" s="123">
        <v>497</v>
      </c>
    </row>
    <row r="14" spans="1:3" ht="36" customHeight="1">
      <c r="A14" s="49" t="s">
        <v>264</v>
      </c>
      <c r="B14" s="124">
        <v>369</v>
      </c>
      <c r="C14" s="123">
        <v>418</v>
      </c>
    </row>
    <row r="15" spans="1:3" ht="36" customHeight="1">
      <c r="A15" s="49" t="s">
        <v>263</v>
      </c>
      <c r="B15" s="124">
        <v>313</v>
      </c>
      <c r="C15" s="123">
        <v>571</v>
      </c>
    </row>
    <row r="16" spans="1:3" ht="36" customHeight="1">
      <c r="A16" s="49" t="s">
        <v>262</v>
      </c>
      <c r="B16" s="124">
        <v>300</v>
      </c>
      <c r="C16" s="123">
        <v>1080</v>
      </c>
    </row>
    <row r="17" spans="1:3" ht="15" customHeight="1">
      <c r="A17" s="122"/>
      <c r="B17" s="122"/>
      <c r="C17" s="121"/>
    </row>
    <row r="18" spans="1:3" ht="20.25" customHeight="1">
      <c r="A18" s="2" t="s">
        <v>1</v>
      </c>
      <c r="B18" s="2"/>
      <c r="C18" s="120"/>
    </row>
  </sheetData>
  <sheetProtection/>
  <mergeCells count="4">
    <mergeCell ref="A1:C1"/>
    <mergeCell ref="A3:C3"/>
    <mergeCell ref="B4:C4"/>
    <mergeCell ref="A4:A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H16" sqref="H16"/>
    </sheetView>
  </sheetViews>
  <sheetFormatPr defaultColWidth="8.88671875" defaultRowHeight="13.5"/>
  <cols>
    <col min="1" max="1" width="8.88671875" style="312" customWidth="1"/>
    <col min="2" max="12" width="6.77734375" style="312" customWidth="1"/>
    <col min="13" max="14" width="10.21484375" style="312" customWidth="1"/>
    <col min="15" max="16384" width="8.88671875" style="312" customWidth="1"/>
  </cols>
  <sheetData>
    <row r="1" spans="1:14" s="346" customFormat="1" ht="20.25" customHeight="1">
      <c r="A1" s="605" t="s">
        <v>617</v>
      </c>
      <c r="B1" s="605"/>
      <c r="C1" s="605"/>
      <c r="D1" s="605"/>
      <c r="E1" s="605"/>
      <c r="F1" s="605"/>
      <c r="G1" s="343"/>
      <c r="H1" s="344"/>
      <c r="I1" s="345"/>
      <c r="J1" s="343"/>
      <c r="K1" s="345"/>
      <c r="L1" s="343"/>
      <c r="M1" s="345"/>
      <c r="N1" s="343"/>
    </row>
    <row r="2" spans="1:14" ht="15" customHeight="1">
      <c r="A2" s="347"/>
      <c r="B2" s="50"/>
      <c r="C2" s="347"/>
      <c r="D2" s="50"/>
      <c r="E2" s="50"/>
      <c r="F2" s="347"/>
      <c r="G2" s="50"/>
      <c r="H2" s="347"/>
      <c r="I2" s="347"/>
      <c r="J2" s="50"/>
      <c r="K2" s="347"/>
      <c r="L2" s="50"/>
      <c r="M2" s="347"/>
      <c r="N2" s="50"/>
    </row>
    <row r="3" spans="1:14" ht="20.25" customHeight="1">
      <c r="A3" s="229" t="s">
        <v>618</v>
      </c>
      <c r="B3" s="50"/>
      <c r="C3" s="347"/>
      <c r="D3" s="50"/>
      <c r="E3" s="50"/>
      <c r="F3" s="229" t="s">
        <v>176</v>
      </c>
      <c r="G3" s="50"/>
      <c r="H3" s="229" t="s">
        <v>176</v>
      </c>
      <c r="I3" s="347"/>
      <c r="J3" s="50"/>
      <c r="K3" s="347"/>
      <c r="L3" s="50"/>
      <c r="M3" s="347"/>
      <c r="N3" s="50"/>
    </row>
    <row r="4" spans="1:12" s="205" customFormat="1" ht="21.75" customHeight="1">
      <c r="A4" s="536" t="s">
        <v>619</v>
      </c>
      <c r="B4" s="550" t="s">
        <v>430</v>
      </c>
      <c r="C4" s="531" t="s">
        <v>620</v>
      </c>
      <c r="D4" s="531"/>
      <c r="E4" s="531"/>
      <c r="F4" s="531"/>
      <c r="G4" s="531" t="s">
        <v>621</v>
      </c>
      <c r="H4" s="531"/>
      <c r="I4" s="531"/>
      <c r="J4" s="532"/>
      <c r="K4" s="531" t="s">
        <v>622</v>
      </c>
      <c r="L4" s="532"/>
    </row>
    <row r="5" spans="1:12" s="205" customFormat="1" ht="21.75" customHeight="1">
      <c r="A5" s="536"/>
      <c r="B5" s="551"/>
      <c r="C5" s="531" t="s">
        <v>623</v>
      </c>
      <c r="D5" s="550" t="s">
        <v>624</v>
      </c>
      <c r="E5" s="531"/>
      <c r="F5" s="531"/>
      <c r="G5" s="531" t="s">
        <v>623</v>
      </c>
      <c r="H5" s="550" t="s">
        <v>624</v>
      </c>
      <c r="I5" s="531"/>
      <c r="J5" s="531"/>
      <c r="K5" s="531" t="s">
        <v>521</v>
      </c>
      <c r="L5" s="532" t="s">
        <v>625</v>
      </c>
    </row>
    <row r="6" spans="1:12" s="205" customFormat="1" ht="21.75" customHeight="1">
      <c r="A6" s="536"/>
      <c r="B6" s="552"/>
      <c r="C6" s="531"/>
      <c r="D6" s="462"/>
      <c r="E6" s="450" t="s">
        <v>625</v>
      </c>
      <c r="F6" s="450" t="s">
        <v>626</v>
      </c>
      <c r="G6" s="531"/>
      <c r="H6" s="462"/>
      <c r="I6" s="450" t="s">
        <v>625</v>
      </c>
      <c r="J6" s="463" t="s">
        <v>626</v>
      </c>
      <c r="K6" s="531"/>
      <c r="L6" s="532"/>
    </row>
    <row r="7" spans="1:14" ht="28.5" customHeight="1">
      <c r="A7" s="49" t="s">
        <v>627</v>
      </c>
      <c r="B7" s="31">
        <v>208032</v>
      </c>
      <c r="C7" s="31">
        <v>3904</v>
      </c>
      <c r="D7" s="31">
        <v>99870</v>
      </c>
      <c r="E7" s="31">
        <v>40602</v>
      </c>
      <c r="F7" s="31">
        <v>59268</v>
      </c>
      <c r="G7" s="31">
        <v>47</v>
      </c>
      <c r="H7" s="31">
        <v>9411</v>
      </c>
      <c r="I7" s="31">
        <v>3373</v>
      </c>
      <c r="J7" s="31">
        <v>6038</v>
      </c>
      <c r="K7" s="31">
        <v>43069</v>
      </c>
      <c r="L7" s="51">
        <v>98751</v>
      </c>
      <c r="M7" s="348"/>
      <c r="N7" s="348"/>
    </row>
    <row r="8" spans="1:14" ht="28.5" customHeight="1">
      <c r="A8" s="49" t="s">
        <v>628</v>
      </c>
      <c r="B8" s="31">
        <v>203543</v>
      </c>
      <c r="C8" s="31">
        <v>4101</v>
      </c>
      <c r="D8" s="31">
        <v>101386</v>
      </c>
      <c r="E8" s="31">
        <v>41810</v>
      </c>
      <c r="F8" s="31">
        <v>59576</v>
      </c>
      <c r="G8" s="31">
        <v>47</v>
      </c>
      <c r="H8" s="31">
        <v>8933</v>
      </c>
      <c r="I8" s="31">
        <v>3335</v>
      </c>
      <c r="J8" s="31">
        <v>5598</v>
      </c>
      <c r="K8" s="31">
        <v>42567</v>
      </c>
      <c r="L8" s="51">
        <v>93224</v>
      </c>
      <c r="M8" s="348"/>
      <c r="N8" s="348"/>
    </row>
    <row r="9" spans="1:19" ht="28.5" customHeight="1">
      <c r="A9" s="49" t="s">
        <v>40</v>
      </c>
      <c r="B9" s="31">
        <v>199063</v>
      </c>
      <c r="C9" s="31">
        <v>4204</v>
      </c>
      <c r="D9" s="31">
        <v>103465</v>
      </c>
      <c r="E9" s="31">
        <v>43875</v>
      </c>
      <c r="F9" s="31">
        <v>59590</v>
      </c>
      <c r="G9" s="31">
        <v>46</v>
      </c>
      <c r="H9" s="31">
        <v>8786</v>
      </c>
      <c r="I9" s="31">
        <v>3307</v>
      </c>
      <c r="J9" s="31">
        <v>5479</v>
      </c>
      <c r="K9" s="31">
        <v>41090</v>
      </c>
      <c r="L9" s="51">
        <v>86812</v>
      </c>
      <c r="M9" s="181"/>
      <c r="N9" s="181"/>
      <c r="O9" s="349"/>
      <c r="P9" s="349"/>
      <c r="Q9" s="349"/>
      <c r="R9" s="349"/>
      <c r="S9" s="349"/>
    </row>
    <row r="10" spans="1:19" ht="28.5" customHeight="1">
      <c r="A10" s="48" t="s">
        <v>3</v>
      </c>
      <c r="B10" s="31">
        <v>210724</v>
      </c>
      <c r="C10" s="31">
        <v>4424</v>
      </c>
      <c r="D10" s="31">
        <v>115978</v>
      </c>
      <c r="E10" s="31">
        <v>46196</v>
      </c>
      <c r="F10" s="31">
        <v>69782</v>
      </c>
      <c r="G10" s="31">
        <v>46</v>
      </c>
      <c r="H10" s="31">
        <v>11421</v>
      </c>
      <c r="I10" s="31">
        <v>3450</v>
      </c>
      <c r="J10" s="31">
        <v>7971</v>
      </c>
      <c r="K10" s="31">
        <v>40818</v>
      </c>
      <c r="L10" s="51">
        <v>83325</v>
      </c>
      <c r="M10" s="181"/>
      <c r="N10" s="181"/>
      <c r="O10" s="349"/>
      <c r="P10" s="349"/>
      <c r="Q10" s="349"/>
      <c r="R10" s="349"/>
      <c r="S10" s="349"/>
    </row>
    <row r="11" spans="1:19" ht="28.5" customHeight="1">
      <c r="A11" s="48" t="s">
        <v>2</v>
      </c>
      <c r="B11" s="31">
        <v>208924</v>
      </c>
      <c r="C11" s="31">
        <v>4790</v>
      </c>
      <c r="D11" s="31">
        <v>117943</v>
      </c>
      <c r="E11" s="31">
        <v>47817</v>
      </c>
      <c r="F11" s="31">
        <v>70126</v>
      </c>
      <c r="G11" s="31">
        <v>48</v>
      </c>
      <c r="H11" s="31">
        <v>11188</v>
      </c>
      <c r="I11" s="31">
        <v>3408</v>
      </c>
      <c r="J11" s="31">
        <v>7780</v>
      </c>
      <c r="K11" s="31">
        <v>40057</v>
      </c>
      <c r="L11" s="51">
        <v>79793</v>
      </c>
      <c r="M11" s="181"/>
      <c r="N11" s="181"/>
      <c r="O11" s="349"/>
      <c r="P11" s="349"/>
      <c r="Q11" s="349"/>
      <c r="R11" s="349"/>
      <c r="S11" s="349"/>
    </row>
    <row r="12" spans="1:19" ht="15" customHeight="1">
      <c r="A12" s="47"/>
      <c r="B12" s="350"/>
      <c r="C12" s="351"/>
      <c r="D12" s="350"/>
      <c r="E12" s="181"/>
      <c r="F12" s="78"/>
      <c r="G12" s="181"/>
      <c r="H12" s="181"/>
      <c r="I12" s="352"/>
      <c r="J12" s="181"/>
      <c r="K12" s="78"/>
      <c r="L12" s="352"/>
      <c r="M12" s="181"/>
      <c r="N12" s="181"/>
      <c r="O12" s="349"/>
      <c r="P12" s="349"/>
      <c r="Q12" s="349"/>
      <c r="R12" s="349"/>
      <c r="S12" s="349"/>
    </row>
    <row r="13" spans="1:14" s="6" customFormat="1" ht="20.25" customHeight="1">
      <c r="A13" s="229" t="s">
        <v>629</v>
      </c>
      <c r="B13" s="50"/>
      <c r="C13" s="347"/>
      <c r="D13" s="50"/>
      <c r="E13" s="50"/>
      <c r="F13" s="347"/>
      <c r="G13" s="50"/>
      <c r="H13" s="347"/>
      <c r="J13" s="347"/>
      <c r="K13" s="347"/>
      <c r="L13" s="50"/>
      <c r="M13" s="347"/>
      <c r="N13" s="50"/>
    </row>
    <row r="14" spans="1:14" s="6" customFormat="1" ht="20.25" customHeight="1">
      <c r="A14" s="229" t="s">
        <v>630</v>
      </c>
      <c r="B14" s="50"/>
      <c r="C14" s="347"/>
      <c r="D14" s="50"/>
      <c r="E14" s="50"/>
      <c r="F14" s="347"/>
      <c r="G14" s="50"/>
      <c r="H14" s="347"/>
      <c r="J14" s="347"/>
      <c r="K14" s="347"/>
      <c r="L14" s="50"/>
      <c r="M14" s="347"/>
      <c r="N14" s="50"/>
    </row>
    <row r="15" spans="1:14" s="6" customFormat="1" ht="20.25" customHeight="1">
      <c r="A15" s="229" t="s">
        <v>631</v>
      </c>
      <c r="B15" s="50"/>
      <c r="C15" s="347"/>
      <c r="D15" s="50"/>
      <c r="E15" s="50"/>
      <c r="F15" s="347"/>
      <c r="G15" s="50"/>
      <c r="H15" s="347"/>
      <c r="I15" s="347"/>
      <c r="J15" s="50"/>
      <c r="K15" s="347"/>
      <c r="L15" s="50"/>
      <c r="M15" s="347"/>
      <c r="N15" s="50"/>
    </row>
    <row r="16" spans="1:14" s="354" customFormat="1" ht="19.5" customHeight="1">
      <c r="A16" s="603"/>
      <c r="B16" s="603"/>
      <c r="C16" s="603"/>
      <c r="D16" s="603"/>
      <c r="E16" s="205"/>
      <c r="F16" s="353"/>
      <c r="G16" s="205"/>
      <c r="H16" s="353"/>
      <c r="I16" s="353"/>
      <c r="J16" s="205"/>
      <c r="K16" s="353"/>
      <c r="L16" s="205"/>
      <c r="M16" s="353"/>
      <c r="N16" s="205"/>
    </row>
    <row r="17" spans="1:14" s="354" customFormat="1" ht="19.5" customHeight="1">
      <c r="A17" s="604"/>
      <c r="B17" s="604"/>
      <c r="C17" s="604"/>
      <c r="D17" s="604"/>
      <c r="E17" s="205"/>
      <c r="F17" s="353"/>
      <c r="G17" s="205"/>
      <c r="H17" s="353"/>
      <c r="I17" s="353"/>
      <c r="J17" s="205"/>
      <c r="K17" s="353"/>
      <c r="L17" s="205"/>
      <c r="M17" s="353"/>
      <c r="N17" s="205"/>
    </row>
    <row r="18" spans="1:3" ht="19.5" customHeight="1">
      <c r="A18" s="229"/>
      <c r="C18" s="347"/>
    </row>
    <row r="19" spans="1:14" ht="19.5" customHeight="1">
      <c r="A19" s="347"/>
      <c r="B19" s="50"/>
      <c r="E19" s="50"/>
      <c r="F19" s="347"/>
      <c r="G19" s="50"/>
      <c r="H19" s="347"/>
      <c r="I19" s="347"/>
      <c r="J19" s="50"/>
      <c r="K19" s="347"/>
      <c r="L19" s="50"/>
      <c r="M19" s="347"/>
      <c r="N19" s="50"/>
    </row>
    <row r="20" ht="19.5" customHeight="1"/>
    <row r="21" ht="19.5" customHeight="1"/>
  </sheetData>
  <sheetProtection/>
  <mergeCells count="14">
    <mergeCell ref="G5:G6"/>
    <mergeCell ref="H5:J5"/>
    <mergeCell ref="K5:K6"/>
    <mergeCell ref="L5:L6"/>
    <mergeCell ref="G4:J4"/>
    <mergeCell ref="K4:L4"/>
    <mergeCell ref="A16:D16"/>
    <mergeCell ref="A17:D17"/>
    <mergeCell ref="A1:F1"/>
    <mergeCell ref="A4:A6"/>
    <mergeCell ref="B4:B6"/>
    <mergeCell ref="C4:F4"/>
    <mergeCell ref="C5:C6"/>
    <mergeCell ref="D5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1" sqref="E11"/>
    </sheetView>
  </sheetViews>
  <sheetFormatPr defaultColWidth="8.88671875" defaultRowHeight="13.5"/>
  <cols>
    <col min="1" max="7" width="9.3359375" style="0" customWidth="1"/>
  </cols>
  <sheetData>
    <row r="1" spans="1:7" ht="20.25" customHeight="1">
      <c r="A1" s="606" t="s">
        <v>632</v>
      </c>
      <c r="B1" s="606"/>
      <c r="C1" s="606"/>
      <c r="D1" s="606"/>
      <c r="E1" s="606"/>
      <c r="F1" s="606"/>
      <c r="G1" s="606"/>
    </row>
    <row r="2" spans="1:7" ht="15" customHeight="1">
      <c r="A2" s="136"/>
      <c r="B2" s="136"/>
      <c r="C2" s="136"/>
      <c r="D2" s="136"/>
      <c r="E2" s="136"/>
      <c r="F2" s="136"/>
      <c r="G2" s="136"/>
    </row>
    <row r="3" spans="1:7" ht="20.25" customHeight="1">
      <c r="A3" s="607" t="s">
        <v>399</v>
      </c>
      <c r="B3" s="607"/>
      <c r="C3" s="607"/>
      <c r="D3" s="607"/>
      <c r="E3" s="607"/>
      <c r="F3" s="607"/>
      <c r="G3" s="607"/>
    </row>
    <row r="4" spans="1:7" ht="24.75" customHeight="1">
      <c r="A4" s="608" t="s">
        <v>633</v>
      </c>
      <c r="B4" s="610" t="s">
        <v>634</v>
      </c>
      <c r="C4" s="612" t="s">
        <v>635</v>
      </c>
      <c r="D4" s="613"/>
      <c r="E4" s="614" t="s">
        <v>636</v>
      </c>
      <c r="F4" s="615" t="s">
        <v>637</v>
      </c>
      <c r="G4" s="612" t="s">
        <v>638</v>
      </c>
    </row>
    <row r="5" spans="1:7" ht="24.75" customHeight="1">
      <c r="A5" s="609"/>
      <c r="B5" s="611"/>
      <c r="C5" s="467" t="s">
        <v>623</v>
      </c>
      <c r="D5" s="468" t="s">
        <v>639</v>
      </c>
      <c r="E5" s="614"/>
      <c r="F5" s="615"/>
      <c r="G5" s="612"/>
    </row>
    <row r="6" spans="1:7" ht="24.75" customHeight="1">
      <c r="A6" s="246" t="s">
        <v>7</v>
      </c>
      <c r="B6" s="355">
        <v>91120</v>
      </c>
      <c r="C6" s="355">
        <v>3791</v>
      </c>
      <c r="D6" s="356">
        <v>33301</v>
      </c>
      <c r="E6" s="355">
        <v>57575</v>
      </c>
      <c r="F6" s="357">
        <v>118</v>
      </c>
      <c r="G6" s="356">
        <v>126</v>
      </c>
    </row>
    <row r="7" spans="1:7" ht="24.75" customHeight="1">
      <c r="A7" s="246" t="s">
        <v>6</v>
      </c>
      <c r="B7" s="355">
        <v>86602</v>
      </c>
      <c r="C7" s="355">
        <v>3955</v>
      </c>
      <c r="D7" s="356">
        <v>33207</v>
      </c>
      <c r="E7" s="355">
        <v>53135</v>
      </c>
      <c r="F7" s="357">
        <v>92</v>
      </c>
      <c r="G7" s="356">
        <v>168</v>
      </c>
    </row>
    <row r="8" spans="1:7" ht="24.75" customHeight="1">
      <c r="A8" s="118" t="s">
        <v>5</v>
      </c>
      <c r="B8" s="358">
        <v>84919</v>
      </c>
      <c r="C8" s="358">
        <v>4182</v>
      </c>
      <c r="D8" s="358">
        <v>34092</v>
      </c>
      <c r="E8" s="358">
        <v>50503</v>
      </c>
      <c r="F8" s="359">
        <v>117</v>
      </c>
      <c r="G8" s="360">
        <v>207</v>
      </c>
    </row>
    <row r="9" spans="1:7" ht="24.75" customHeight="1">
      <c r="A9" s="118" t="s">
        <v>40</v>
      </c>
      <c r="B9" s="358">
        <v>85538</v>
      </c>
      <c r="C9" s="358">
        <v>4380</v>
      </c>
      <c r="D9" s="358">
        <v>35459</v>
      </c>
      <c r="E9" s="358">
        <v>49525</v>
      </c>
      <c r="F9" s="359">
        <v>300</v>
      </c>
      <c r="G9" s="360">
        <v>254</v>
      </c>
    </row>
    <row r="10" spans="1:7" ht="24.75" customHeight="1">
      <c r="A10" s="115" t="s">
        <v>3</v>
      </c>
      <c r="B10" s="361">
        <f>SUM(D10:G10)</f>
        <v>85825</v>
      </c>
      <c r="C10" s="361">
        <v>4551</v>
      </c>
      <c r="D10" s="361">
        <v>36443</v>
      </c>
      <c r="E10" s="361">
        <v>48503</v>
      </c>
      <c r="F10" s="361">
        <v>566</v>
      </c>
      <c r="G10" s="362">
        <v>313</v>
      </c>
    </row>
    <row r="11" spans="1:7" ht="24.75" customHeight="1">
      <c r="A11" s="115" t="s">
        <v>2</v>
      </c>
      <c r="B11" s="361">
        <v>84553</v>
      </c>
      <c r="C11" s="361">
        <v>4863</v>
      </c>
      <c r="D11" s="361">
        <v>36857</v>
      </c>
      <c r="E11" s="361">
        <v>46556</v>
      </c>
      <c r="F11" s="361">
        <v>707</v>
      </c>
      <c r="G11" s="362">
        <v>433</v>
      </c>
    </row>
    <row r="12" spans="1:7" ht="13.5" customHeight="1">
      <c r="A12" s="363"/>
      <c r="B12" s="364"/>
      <c r="C12" s="364"/>
      <c r="D12" s="364"/>
      <c r="E12" s="364"/>
      <c r="F12" s="364"/>
      <c r="G12" s="364"/>
    </row>
    <row r="13" spans="1:7" ht="20.25" customHeight="1">
      <c r="A13" s="109" t="s">
        <v>640</v>
      </c>
      <c r="B13" s="109"/>
      <c r="C13" s="109"/>
      <c r="D13" s="109"/>
      <c r="E13" s="109"/>
      <c r="F13" s="109"/>
      <c r="G13" s="109"/>
    </row>
  </sheetData>
  <sheetProtection/>
  <mergeCells count="8">
    <mergeCell ref="A1:G1"/>
    <mergeCell ref="A3:G3"/>
    <mergeCell ref="A4:A5"/>
    <mergeCell ref="B4:B5"/>
    <mergeCell ref="C4:D4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20"/>
  <sheetViews>
    <sheetView zoomScalePageLayoutView="0" workbookViewId="0" topLeftCell="A1">
      <selection activeCell="I22" sqref="I22"/>
    </sheetView>
  </sheetViews>
  <sheetFormatPr defaultColWidth="8.88671875" defaultRowHeight="13.5"/>
  <cols>
    <col min="1" max="1" width="8.88671875" style="305" customWidth="1"/>
    <col min="2" max="23" width="5.99609375" style="305" customWidth="1"/>
    <col min="24" max="16384" width="8.88671875" style="305" customWidth="1"/>
  </cols>
  <sheetData>
    <row r="1" spans="1:15" s="365" customFormat="1" ht="20.25" customHeight="1">
      <c r="A1" s="519" t="s">
        <v>641</v>
      </c>
      <c r="B1" s="519"/>
      <c r="C1" s="519"/>
      <c r="D1" s="519"/>
      <c r="E1" s="519"/>
      <c r="F1" s="519"/>
      <c r="G1" s="519"/>
      <c r="H1" s="519"/>
      <c r="J1" s="366"/>
      <c r="K1" s="366"/>
      <c r="L1" s="366"/>
      <c r="M1" s="366"/>
      <c r="N1" s="366"/>
      <c r="O1" s="366"/>
    </row>
    <row r="2" spans="10:15" s="365" customFormat="1" ht="15" customHeight="1">
      <c r="J2" s="366"/>
      <c r="K2" s="366"/>
      <c r="L2" s="366"/>
      <c r="M2" s="366"/>
      <c r="N2" s="366"/>
      <c r="O2" s="366"/>
    </row>
    <row r="3" ht="20.25" customHeight="1">
      <c r="A3" s="1" t="s">
        <v>642</v>
      </c>
    </row>
    <row r="4" spans="1:23" s="9" customFormat="1" ht="19.5" customHeight="1">
      <c r="A4" s="579" t="s">
        <v>289</v>
      </c>
      <c r="B4" s="572" t="s">
        <v>123</v>
      </c>
      <c r="C4" s="579"/>
      <c r="D4" s="532" t="s">
        <v>643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36"/>
      <c r="R4" s="532" t="s">
        <v>644</v>
      </c>
      <c r="S4" s="583"/>
      <c r="T4" s="583"/>
      <c r="U4" s="583"/>
      <c r="V4" s="583"/>
      <c r="W4" s="583"/>
    </row>
    <row r="5" spans="1:23" s="9" customFormat="1" ht="19.5" customHeight="1">
      <c r="A5" s="582"/>
      <c r="B5" s="617"/>
      <c r="C5" s="582"/>
      <c r="D5" s="532" t="s">
        <v>645</v>
      </c>
      <c r="E5" s="583"/>
      <c r="F5" s="583"/>
      <c r="G5" s="583"/>
      <c r="H5" s="583"/>
      <c r="I5" s="583"/>
      <c r="J5" s="583"/>
      <c r="K5" s="583"/>
      <c r="L5" s="583"/>
      <c r="M5" s="536"/>
      <c r="N5" s="572" t="s">
        <v>646</v>
      </c>
      <c r="O5" s="579"/>
      <c r="P5" s="572" t="s">
        <v>647</v>
      </c>
      <c r="Q5" s="579"/>
      <c r="R5" s="572" t="s">
        <v>648</v>
      </c>
      <c r="S5" s="579"/>
      <c r="T5" s="572" t="s">
        <v>649</v>
      </c>
      <c r="U5" s="579"/>
      <c r="V5" s="572" t="s">
        <v>650</v>
      </c>
      <c r="W5" s="573"/>
    </row>
    <row r="6" spans="1:23" s="9" customFormat="1" ht="19.5" customHeight="1">
      <c r="A6" s="582"/>
      <c r="B6" s="591"/>
      <c r="C6" s="580"/>
      <c r="D6" s="532" t="s">
        <v>651</v>
      </c>
      <c r="E6" s="536"/>
      <c r="F6" s="532" t="s">
        <v>652</v>
      </c>
      <c r="G6" s="536"/>
      <c r="H6" s="532" t="s">
        <v>653</v>
      </c>
      <c r="I6" s="536"/>
      <c r="J6" s="532" t="s">
        <v>654</v>
      </c>
      <c r="K6" s="536"/>
      <c r="L6" s="532" t="s">
        <v>655</v>
      </c>
      <c r="M6" s="536"/>
      <c r="N6" s="591"/>
      <c r="O6" s="580"/>
      <c r="P6" s="591"/>
      <c r="Q6" s="580"/>
      <c r="R6" s="591"/>
      <c r="S6" s="580"/>
      <c r="T6" s="591"/>
      <c r="U6" s="580"/>
      <c r="V6" s="591"/>
      <c r="W6" s="592"/>
    </row>
    <row r="7" spans="1:23" s="9" customFormat="1" ht="19.5" customHeight="1">
      <c r="A7" s="580"/>
      <c r="B7" s="450" t="s">
        <v>656</v>
      </c>
      <c r="C7" s="450" t="s">
        <v>657</v>
      </c>
      <c r="D7" s="450" t="s">
        <v>656</v>
      </c>
      <c r="E7" s="450" t="s">
        <v>658</v>
      </c>
      <c r="F7" s="450" t="s">
        <v>656</v>
      </c>
      <c r="G7" s="450" t="s">
        <v>658</v>
      </c>
      <c r="H7" s="450" t="s">
        <v>656</v>
      </c>
      <c r="I7" s="450" t="s">
        <v>658</v>
      </c>
      <c r="J7" s="450" t="s">
        <v>656</v>
      </c>
      <c r="K7" s="450" t="s">
        <v>658</v>
      </c>
      <c r="L7" s="450" t="s">
        <v>656</v>
      </c>
      <c r="M7" s="450" t="s">
        <v>658</v>
      </c>
      <c r="N7" s="451" t="s">
        <v>656</v>
      </c>
      <c r="O7" s="450" t="s">
        <v>657</v>
      </c>
      <c r="P7" s="451" t="s">
        <v>656</v>
      </c>
      <c r="Q7" s="450" t="s">
        <v>657</v>
      </c>
      <c r="R7" s="451" t="s">
        <v>656</v>
      </c>
      <c r="S7" s="450" t="s">
        <v>657</v>
      </c>
      <c r="T7" s="451" t="s">
        <v>656</v>
      </c>
      <c r="U7" s="450" t="s">
        <v>657</v>
      </c>
      <c r="V7" s="451" t="s">
        <v>656</v>
      </c>
      <c r="W7" s="463" t="s">
        <v>657</v>
      </c>
    </row>
    <row r="8" spans="1:55" s="1" customFormat="1" ht="21.75" customHeight="1">
      <c r="A8" s="49" t="s">
        <v>627</v>
      </c>
      <c r="B8" s="367">
        <v>13630</v>
      </c>
      <c r="C8" s="367">
        <v>30920</v>
      </c>
      <c r="D8" s="367">
        <v>1261</v>
      </c>
      <c r="E8" s="367">
        <v>5378</v>
      </c>
      <c r="F8" s="368">
        <v>59</v>
      </c>
      <c r="G8" s="368">
        <v>178</v>
      </c>
      <c r="H8" s="367">
        <v>8107</v>
      </c>
      <c r="I8" s="367">
        <v>14743</v>
      </c>
      <c r="J8" s="367">
        <v>1243</v>
      </c>
      <c r="K8" s="367">
        <v>4074</v>
      </c>
      <c r="L8" s="368">
        <v>6</v>
      </c>
      <c r="M8" s="368">
        <v>6</v>
      </c>
      <c r="N8" s="367">
        <v>418</v>
      </c>
      <c r="O8" s="367">
        <v>1387</v>
      </c>
      <c r="P8" s="367">
        <v>1972</v>
      </c>
      <c r="Q8" s="367">
        <v>3898</v>
      </c>
      <c r="R8" s="367">
        <v>33</v>
      </c>
      <c r="S8" s="367">
        <v>303</v>
      </c>
      <c r="T8" s="367">
        <v>447</v>
      </c>
      <c r="U8" s="367">
        <v>860</v>
      </c>
      <c r="V8" s="367">
        <v>84</v>
      </c>
      <c r="W8" s="83">
        <v>93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" customFormat="1" ht="21.75" customHeight="1">
      <c r="A9" s="49" t="s">
        <v>628</v>
      </c>
      <c r="B9" s="367">
        <v>15330</v>
      </c>
      <c r="C9" s="367">
        <v>38057</v>
      </c>
      <c r="D9" s="367">
        <v>8435</v>
      </c>
      <c r="E9" s="367">
        <v>16881</v>
      </c>
      <c r="F9" s="368">
        <v>174</v>
      </c>
      <c r="G9" s="368">
        <v>911</v>
      </c>
      <c r="H9" s="367">
        <v>1933</v>
      </c>
      <c r="I9" s="367">
        <v>7479</v>
      </c>
      <c r="J9" s="367">
        <v>1544</v>
      </c>
      <c r="K9" s="367">
        <v>5363</v>
      </c>
      <c r="L9" s="368">
        <v>10</v>
      </c>
      <c r="M9" s="368">
        <v>11</v>
      </c>
      <c r="N9" s="367">
        <v>413</v>
      </c>
      <c r="O9" s="367">
        <v>1401</v>
      </c>
      <c r="P9" s="367">
        <v>2189</v>
      </c>
      <c r="Q9" s="367">
        <v>4461</v>
      </c>
      <c r="R9" s="367">
        <v>25</v>
      </c>
      <c r="S9" s="367">
        <v>250</v>
      </c>
      <c r="T9" s="367">
        <v>499</v>
      </c>
      <c r="U9" s="367">
        <v>1134</v>
      </c>
      <c r="V9" s="367">
        <v>108</v>
      </c>
      <c r="W9" s="83">
        <v>167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1" customFormat="1" ht="21.75" customHeight="1">
      <c r="A10" s="49" t="s">
        <v>659</v>
      </c>
      <c r="B10" s="368">
        <f aca="true" t="shared" si="0" ref="B10:C12">D10+H10++J10+N10+P10+R10+T10+V10+L10+F10</f>
        <v>16612</v>
      </c>
      <c r="C10" s="368">
        <f t="shared" si="0"/>
        <v>44417</v>
      </c>
      <c r="D10" s="368">
        <v>8298</v>
      </c>
      <c r="E10" s="368">
        <v>17210</v>
      </c>
      <c r="F10" s="368">
        <v>301</v>
      </c>
      <c r="G10" s="368">
        <v>1828</v>
      </c>
      <c r="H10" s="368">
        <v>2742</v>
      </c>
      <c r="I10" s="368">
        <v>10525</v>
      </c>
      <c r="J10" s="368">
        <v>1773</v>
      </c>
      <c r="K10" s="368">
        <v>6504</v>
      </c>
      <c r="L10" s="368">
        <v>13</v>
      </c>
      <c r="M10" s="368">
        <v>20</v>
      </c>
      <c r="N10" s="368">
        <v>436</v>
      </c>
      <c r="O10" s="368">
        <v>1562</v>
      </c>
      <c r="P10" s="368">
        <v>2375</v>
      </c>
      <c r="Q10" s="368">
        <v>5040</v>
      </c>
      <c r="R10" s="368">
        <v>30</v>
      </c>
      <c r="S10" s="368">
        <v>253</v>
      </c>
      <c r="T10" s="368">
        <v>553</v>
      </c>
      <c r="U10" s="368">
        <v>1328</v>
      </c>
      <c r="V10" s="368">
        <v>91</v>
      </c>
      <c r="W10" s="369">
        <v>147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" customFormat="1" ht="21.75" customHeight="1">
      <c r="A11" s="48" t="s">
        <v>3</v>
      </c>
      <c r="B11" s="368">
        <f t="shared" si="0"/>
        <v>17859</v>
      </c>
      <c r="C11" s="368">
        <f t="shared" si="0"/>
        <v>50535.022300000004</v>
      </c>
      <c r="D11" s="368">
        <v>8180</v>
      </c>
      <c r="E11" s="368">
        <v>17415.158</v>
      </c>
      <c r="F11" s="368">
        <v>417</v>
      </c>
      <c r="G11" s="368">
        <v>2790.3733</v>
      </c>
      <c r="H11" s="368">
        <v>3564</v>
      </c>
      <c r="I11" s="368">
        <v>13533.099</v>
      </c>
      <c r="J11" s="368">
        <v>1950</v>
      </c>
      <c r="K11" s="368">
        <v>7598.77</v>
      </c>
      <c r="L11" s="368">
        <v>20</v>
      </c>
      <c r="M11" s="368">
        <v>32.022</v>
      </c>
      <c r="N11" s="368">
        <v>457</v>
      </c>
      <c r="O11" s="368">
        <v>1649.623</v>
      </c>
      <c r="P11" s="368">
        <v>2571</v>
      </c>
      <c r="Q11" s="368">
        <v>5591.287</v>
      </c>
      <c r="R11" s="368">
        <v>31</v>
      </c>
      <c r="S11" s="368">
        <v>320.574</v>
      </c>
      <c r="T11" s="368">
        <v>552</v>
      </c>
      <c r="U11" s="368">
        <v>1447.498</v>
      </c>
      <c r="V11" s="368">
        <v>117</v>
      </c>
      <c r="W11" s="369">
        <v>156.618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" customFormat="1" ht="21.75" customHeight="1">
      <c r="A12" s="48" t="s">
        <v>2</v>
      </c>
      <c r="B12" s="420">
        <f t="shared" si="0"/>
        <v>19599</v>
      </c>
      <c r="C12" s="420">
        <f t="shared" si="0"/>
        <v>58438</v>
      </c>
      <c r="D12" s="420">
        <v>8011</v>
      </c>
      <c r="E12" s="420">
        <v>17618</v>
      </c>
      <c r="F12" s="420">
        <v>609</v>
      </c>
      <c r="G12" s="420">
        <v>4245</v>
      </c>
      <c r="H12" s="420">
        <v>4629</v>
      </c>
      <c r="I12" s="420">
        <v>17634</v>
      </c>
      <c r="J12" s="420">
        <v>2396</v>
      </c>
      <c r="K12" s="420">
        <v>9127</v>
      </c>
      <c r="L12" s="420">
        <v>39</v>
      </c>
      <c r="M12" s="420">
        <v>53</v>
      </c>
      <c r="N12" s="420">
        <v>444</v>
      </c>
      <c r="O12" s="420">
        <v>1650</v>
      </c>
      <c r="P12" s="420">
        <v>2736</v>
      </c>
      <c r="Q12" s="420">
        <v>6233</v>
      </c>
      <c r="R12" s="420">
        <v>14</v>
      </c>
      <c r="S12" s="420">
        <v>132</v>
      </c>
      <c r="T12" s="420">
        <v>611</v>
      </c>
      <c r="U12" s="420">
        <v>1614</v>
      </c>
      <c r="V12" s="420">
        <v>110</v>
      </c>
      <c r="W12" s="421">
        <v>132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" customFormat="1" ht="15" customHeight="1">
      <c r="A13" s="47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10" ht="20.25" customHeight="1">
      <c r="A14" s="616" t="s">
        <v>660</v>
      </c>
      <c r="B14" s="616"/>
      <c r="C14" s="616"/>
      <c r="D14" s="371"/>
      <c r="E14" s="371"/>
      <c r="F14" s="371"/>
      <c r="G14" s="371"/>
      <c r="H14" s="371"/>
      <c r="I14" s="371"/>
      <c r="J14" s="371"/>
    </row>
    <row r="15" spans="1:10" ht="20.25" customHeight="1">
      <c r="A15" s="371" t="s">
        <v>661</v>
      </c>
      <c r="B15" s="371"/>
      <c r="C15" s="371"/>
      <c r="D15" s="371"/>
      <c r="E15" s="371"/>
      <c r="F15" s="371"/>
      <c r="G15" s="371"/>
      <c r="H15" s="371"/>
      <c r="I15" s="371"/>
      <c r="J15" s="371"/>
    </row>
    <row r="16" ht="20.25" customHeight="1">
      <c r="A16" s="372" t="s">
        <v>662</v>
      </c>
    </row>
    <row r="17" ht="20.25" customHeight="1">
      <c r="A17" s="372" t="s">
        <v>663</v>
      </c>
    </row>
    <row r="18" ht="20.25" customHeight="1">
      <c r="A18" s="372" t="s">
        <v>664</v>
      </c>
    </row>
    <row r="19" ht="20.25" customHeight="1">
      <c r="A19" s="372" t="s">
        <v>665</v>
      </c>
    </row>
    <row r="20" ht="20.25" customHeight="1">
      <c r="A20" s="372" t="s">
        <v>666</v>
      </c>
    </row>
  </sheetData>
  <sheetProtection/>
  <mergeCells count="17">
    <mergeCell ref="A1:H1"/>
    <mergeCell ref="A4:A7"/>
    <mergeCell ref="B4:C6"/>
    <mergeCell ref="D4:Q4"/>
    <mergeCell ref="R4:W4"/>
    <mergeCell ref="D5:M5"/>
    <mergeCell ref="N5:O6"/>
    <mergeCell ref="P5:Q6"/>
    <mergeCell ref="R5:S6"/>
    <mergeCell ref="T5:U6"/>
    <mergeCell ref="A14:C14"/>
    <mergeCell ref="V5:W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F16" sqref="F16"/>
    </sheetView>
  </sheetViews>
  <sheetFormatPr defaultColWidth="8.88671875" defaultRowHeight="13.5"/>
  <cols>
    <col min="1" max="1" width="8.88671875" style="168" customWidth="1"/>
    <col min="2" max="19" width="6.77734375" style="168" customWidth="1"/>
    <col min="20" max="20" width="7.99609375" style="168" customWidth="1"/>
    <col min="21" max="24" width="6.77734375" style="168" customWidth="1"/>
    <col min="25" max="16384" width="8.88671875" style="168" customWidth="1"/>
  </cols>
  <sheetData>
    <row r="1" spans="1:13" ht="20.25" customHeight="1">
      <c r="A1" s="519" t="s">
        <v>667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25" customHeight="1">
      <c r="A3" s="622" t="s">
        <v>20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3"/>
    </row>
    <row r="4" spans="1:24" ht="24.75" customHeight="1">
      <c r="A4" s="542" t="s">
        <v>19</v>
      </c>
      <c r="B4" s="531" t="s">
        <v>96</v>
      </c>
      <c r="C4" s="531" t="s">
        <v>668</v>
      </c>
      <c r="D4" s="531"/>
      <c r="E4" s="531"/>
      <c r="F4" s="531"/>
      <c r="G4" s="531"/>
      <c r="H4" s="531"/>
      <c r="I4" s="531"/>
      <c r="J4" s="531"/>
      <c r="K4" s="572" t="s">
        <v>669</v>
      </c>
      <c r="L4" s="583"/>
      <c r="M4" s="583"/>
      <c r="N4" s="583"/>
      <c r="O4" s="583"/>
      <c r="P4" s="583"/>
      <c r="Q4" s="583"/>
      <c r="R4" s="583"/>
      <c r="S4" s="583"/>
      <c r="T4" s="536"/>
      <c r="U4" s="532" t="s">
        <v>670</v>
      </c>
      <c r="V4" s="583"/>
      <c r="W4" s="583"/>
      <c r="X4" s="619"/>
    </row>
    <row r="5" spans="1:24" ht="24.75" customHeight="1">
      <c r="A5" s="536"/>
      <c r="B5" s="531"/>
      <c r="C5" s="531" t="s">
        <v>123</v>
      </c>
      <c r="D5" s="540" t="s">
        <v>671</v>
      </c>
      <c r="E5" s="540" t="s">
        <v>672</v>
      </c>
      <c r="F5" s="540" t="s">
        <v>673</v>
      </c>
      <c r="G5" s="540" t="s">
        <v>674</v>
      </c>
      <c r="H5" s="540" t="s">
        <v>675</v>
      </c>
      <c r="I5" s="540" t="s">
        <v>676</v>
      </c>
      <c r="J5" s="620" t="s">
        <v>677</v>
      </c>
      <c r="K5" s="552"/>
      <c r="L5" s="562" t="s">
        <v>678</v>
      </c>
      <c r="M5" s="540" t="s">
        <v>679</v>
      </c>
      <c r="N5" s="531"/>
      <c r="O5" s="531"/>
      <c r="P5" s="540" t="s">
        <v>680</v>
      </c>
      <c r="Q5" s="540" t="s">
        <v>681</v>
      </c>
      <c r="R5" s="540" t="s">
        <v>682</v>
      </c>
      <c r="S5" s="540" t="s">
        <v>683</v>
      </c>
      <c r="T5" s="540" t="s">
        <v>684</v>
      </c>
      <c r="U5" s="540" t="s">
        <v>685</v>
      </c>
      <c r="V5" s="540" t="s">
        <v>686</v>
      </c>
      <c r="W5" s="541" t="s">
        <v>687</v>
      </c>
      <c r="X5" s="513" t="s">
        <v>688</v>
      </c>
    </row>
    <row r="6" spans="1:24" ht="24.75" customHeight="1">
      <c r="A6" s="536"/>
      <c r="B6" s="531"/>
      <c r="C6" s="531"/>
      <c r="D6" s="531"/>
      <c r="E6" s="531"/>
      <c r="F6" s="531"/>
      <c r="G6" s="531"/>
      <c r="H6" s="531"/>
      <c r="I6" s="531"/>
      <c r="J6" s="621"/>
      <c r="K6" s="531"/>
      <c r="L6" s="559"/>
      <c r="M6" s="469" t="s">
        <v>689</v>
      </c>
      <c r="N6" s="469" t="s">
        <v>690</v>
      </c>
      <c r="O6" s="469" t="s">
        <v>691</v>
      </c>
      <c r="P6" s="550"/>
      <c r="Q6" s="550"/>
      <c r="R6" s="550"/>
      <c r="S6" s="550"/>
      <c r="T6" s="550"/>
      <c r="U6" s="550"/>
      <c r="V6" s="550"/>
      <c r="W6" s="532"/>
      <c r="X6" s="618"/>
    </row>
    <row r="7" spans="1:24" ht="24.75" customHeight="1">
      <c r="A7" s="49" t="s">
        <v>7</v>
      </c>
      <c r="B7" s="31">
        <v>1597</v>
      </c>
      <c r="C7" s="31">
        <v>745</v>
      </c>
      <c r="D7" s="31">
        <v>1</v>
      </c>
      <c r="E7" s="31">
        <v>587</v>
      </c>
      <c r="F7" s="31">
        <v>149</v>
      </c>
      <c r="G7" s="31">
        <v>0</v>
      </c>
      <c r="H7" s="84">
        <v>0</v>
      </c>
      <c r="I7" s="31">
        <v>8</v>
      </c>
      <c r="J7" s="84">
        <v>0</v>
      </c>
      <c r="K7" s="31">
        <v>840</v>
      </c>
      <c r="L7" s="85">
        <v>22</v>
      </c>
      <c r="M7" s="31">
        <v>373</v>
      </c>
      <c r="N7" s="31">
        <v>236</v>
      </c>
      <c r="O7" s="31">
        <v>62</v>
      </c>
      <c r="P7" s="31">
        <v>113</v>
      </c>
      <c r="Q7" s="31">
        <v>1</v>
      </c>
      <c r="R7" s="31">
        <v>0</v>
      </c>
      <c r="S7" s="31">
        <v>33</v>
      </c>
      <c r="T7" s="31">
        <v>0</v>
      </c>
      <c r="U7" s="31">
        <v>2</v>
      </c>
      <c r="V7" s="31">
        <v>2</v>
      </c>
      <c r="W7" s="51">
        <v>0</v>
      </c>
      <c r="X7" s="51">
        <v>8</v>
      </c>
    </row>
    <row r="8" spans="1:24" ht="24.75" customHeight="1">
      <c r="A8" s="49" t="s">
        <v>6</v>
      </c>
      <c r="B8" s="31">
        <v>1613</v>
      </c>
      <c r="C8" s="31">
        <v>737</v>
      </c>
      <c r="D8" s="31">
        <v>1</v>
      </c>
      <c r="E8" s="31">
        <v>590</v>
      </c>
      <c r="F8" s="31">
        <v>139</v>
      </c>
      <c r="G8" s="31">
        <v>0</v>
      </c>
      <c r="H8" s="84">
        <v>0</v>
      </c>
      <c r="I8" s="31">
        <v>7</v>
      </c>
      <c r="J8" s="84">
        <v>0</v>
      </c>
      <c r="K8" s="31">
        <v>861</v>
      </c>
      <c r="L8" s="85">
        <v>22</v>
      </c>
      <c r="M8" s="31">
        <v>380</v>
      </c>
      <c r="N8" s="31">
        <v>240</v>
      </c>
      <c r="O8" s="31">
        <v>60</v>
      </c>
      <c r="P8" s="31">
        <v>126</v>
      </c>
      <c r="Q8" s="31">
        <v>1</v>
      </c>
      <c r="R8" s="31">
        <v>0</v>
      </c>
      <c r="S8" s="31">
        <v>32</v>
      </c>
      <c r="T8" s="31">
        <v>0</v>
      </c>
      <c r="U8" s="31">
        <v>1</v>
      </c>
      <c r="V8" s="31">
        <v>6</v>
      </c>
      <c r="W8" s="51">
        <v>0</v>
      </c>
      <c r="X8" s="51">
        <v>8</v>
      </c>
    </row>
    <row r="9" spans="1:24" ht="24.75" customHeight="1">
      <c r="A9" s="49" t="s">
        <v>5</v>
      </c>
      <c r="B9" s="31">
        <v>1645</v>
      </c>
      <c r="C9" s="31">
        <v>742</v>
      </c>
      <c r="D9" s="31">
        <v>1</v>
      </c>
      <c r="E9" s="31">
        <v>591</v>
      </c>
      <c r="F9" s="31">
        <v>142</v>
      </c>
      <c r="G9" s="31">
        <v>1</v>
      </c>
      <c r="H9" s="84">
        <v>0</v>
      </c>
      <c r="I9" s="31">
        <v>7</v>
      </c>
      <c r="J9" s="84">
        <v>0</v>
      </c>
      <c r="K9" s="31">
        <v>885</v>
      </c>
      <c r="L9" s="85">
        <v>24</v>
      </c>
      <c r="M9" s="31">
        <v>380</v>
      </c>
      <c r="N9" s="31">
        <v>256</v>
      </c>
      <c r="O9" s="31">
        <v>60</v>
      </c>
      <c r="P9" s="31">
        <v>131</v>
      </c>
      <c r="Q9" s="31">
        <v>1</v>
      </c>
      <c r="R9" s="31">
        <v>0</v>
      </c>
      <c r="S9" s="31">
        <v>33</v>
      </c>
      <c r="T9" s="31">
        <v>0</v>
      </c>
      <c r="U9" s="31">
        <v>1</v>
      </c>
      <c r="V9" s="31">
        <v>9</v>
      </c>
      <c r="W9" s="51">
        <v>1</v>
      </c>
      <c r="X9" s="51">
        <v>9</v>
      </c>
    </row>
    <row r="10" spans="1:24" ht="24.75" customHeight="1">
      <c r="A10" s="373" t="s">
        <v>40</v>
      </c>
      <c r="B10" s="298">
        <v>1515</v>
      </c>
      <c r="C10" s="84">
        <v>676</v>
      </c>
      <c r="D10" s="84">
        <v>1</v>
      </c>
      <c r="E10" s="84">
        <v>543</v>
      </c>
      <c r="F10" s="84">
        <v>128</v>
      </c>
      <c r="G10" s="84">
        <v>0</v>
      </c>
      <c r="H10" s="84">
        <v>0</v>
      </c>
      <c r="I10" s="84">
        <v>4</v>
      </c>
      <c r="J10" s="84">
        <v>0</v>
      </c>
      <c r="K10" s="84">
        <v>823</v>
      </c>
      <c r="L10" s="83">
        <v>23</v>
      </c>
      <c r="M10" s="31">
        <v>346</v>
      </c>
      <c r="N10" s="31">
        <v>254</v>
      </c>
      <c r="O10" s="31">
        <v>45</v>
      </c>
      <c r="P10" s="31">
        <v>130</v>
      </c>
      <c r="Q10" s="31">
        <v>1</v>
      </c>
      <c r="R10" s="31">
        <v>0</v>
      </c>
      <c r="S10" s="31">
        <v>24</v>
      </c>
      <c r="T10" s="31">
        <v>0</v>
      </c>
      <c r="U10" s="31">
        <v>0</v>
      </c>
      <c r="V10" s="31">
        <v>10</v>
      </c>
      <c r="W10" s="31">
        <v>0</v>
      </c>
      <c r="X10" s="51">
        <v>6</v>
      </c>
    </row>
    <row r="11" spans="1:24" ht="24.75" customHeight="1">
      <c r="A11" s="374" t="s">
        <v>3</v>
      </c>
      <c r="B11" s="76">
        <f>SUM(C11,K11,U11:X11)</f>
        <v>1538</v>
      </c>
      <c r="C11" s="76">
        <f>SUM(D11:J11)</f>
        <v>663</v>
      </c>
      <c r="D11" s="76">
        <v>1</v>
      </c>
      <c r="E11" s="76">
        <v>539</v>
      </c>
      <c r="F11" s="76">
        <v>118</v>
      </c>
      <c r="G11" s="90">
        <v>0</v>
      </c>
      <c r="H11" s="76">
        <v>0</v>
      </c>
      <c r="I11" s="76">
        <v>5</v>
      </c>
      <c r="J11" s="90">
        <v>0</v>
      </c>
      <c r="K11" s="76">
        <f>SUM(L11:T11)</f>
        <v>857</v>
      </c>
      <c r="L11" s="76">
        <v>23</v>
      </c>
      <c r="M11" s="76">
        <v>341</v>
      </c>
      <c r="N11" s="76">
        <v>276</v>
      </c>
      <c r="O11" s="76">
        <v>43</v>
      </c>
      <c r="P11" s="76">
        <v>152</v>
      </c>
      <c r="Q11" s="90">
        <v>1</v>
      </c>
      <c r="R11" s="90">
        <v>0</v>
      </c>
      <c r="S11" s="76">
        <v>21</v>
      </c>
      <c r="T11" s="76">
        <v>0</v>
      </c>
      <c r="U11" s="76">
        <v>0</v>
      </c>
      <c r="V11" s="90">
        <v>10</v>
      </c>
      <c r="W11" s="90">
        <v>2</v>
      </c>
      <c r="X11" s="82">
        <v>6</v>
      </c>
    </row>
    <row r="12" spans="1:24" ht="24.75" customHeight="1">
      <c r="A12" s="374" t="s">
        <v>2</v>
      </c>
      <c r="B12" s="76">
        <v>1627</v>
      </c>
      <c r="C12" s="76">
        <v>695</v>
      </c>
      <c r="D12" s="76">
        <v>1</v>
      </c>
      <c r="E12" s="76">
        <v>570</v>
      </c>
      <c r="F12" s="76">
        <v>118</v>
      </c>
      <c r="G12" s="90">
        <v>0</v>
      </c>
      <c r="H12" s="76">
        <v>0</v>
      </c>
      <c r="I12" s="76">
        <v>6</v>
      </c>
      <c r="J12" s="90">
        <v>0</v>
      </c>
      <c r="K12" s="76">
        <v>910</v>
      </c>
      <c r="L12" s="76">
        <v>25</v>
      </c>
      <c r="M12" s="76">
        <v>367</v>
      </c>
      <c r="N12" s="76">
        <v>284</v>
      </c>
      <c r="O12" s="76">
        <v>46</v>
      </c>
      <c r="P12" s="76">
        <v>165</v>
      </c>
      <c r="Q12" s="90">
        <v>1</v>
      </c>
      <c r="R12" s="90">
        <v>0</v>
      </c>
      <c r="S12" s="76">
        <v>22</v>
      </c>
      <c r="T12" s="76">
        <v>0</v>
      </c>
      <c r="U12" s="76">
        <v>0</v>
      </c>
      <c r="V12" s="90">
        <v>12</v>
      </c>
      <c r="W12" s="90">
        <v>1</v>
      </c>
      <c r="X12" s="82">
        <v>9</v>
      </c>
    </row>
    <row r="13" spans="1:13" ht="15" customHeight="1">
      <c r="A13" s="47"/>
      <c r="B13" s="96"/>
      <c r="C13" s="96"/>
      <c r="D13" s="96"/>
      <c r="E13" s="96"/>
      <c r="F13" s="47"/>
      <c r="G13" s="47"/>
      <c r="H13" s="47"/>
      <c r="I13" s="47"/>
      <c r="J13" s="47"/>
      <c r="K13" s="47"/>
      <c r="L13" s="47"/>
      <c r="M13" s="47"/>
    </row>
    <row r="14" spans="1:13" ht="20.25" customHeight="1">
      <c r="A14" s="1" t="s">
        <v>692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</row>
    <row r="15" spans="1:12" s="1" customFormat="1" ht="18" customHeight="1">
      <c r="A15" s="347" t="s">
        <v>693</v>
      </c>
      <c r="B15" s="375"/>
      <c r="C15" s="185"/>
      <c r="D15" s="185"/>
      <c r="E15" s="185"/>
      <c r="F15" s="185"/>
      <c r="G15" s="185"/>
      <c r="H15" s="6"/>
      <c r="I15" s="6"/>
      <c r="J15" s="6"/>
      <c r="K15" s="6"/>
      <c r="L15" s="6"/>
    </row>
    <row r="16" spans="1:7" s="1" customFormat="1" ht="18" customHeight="1">
      <c r="A16" s="347" t="s">
        <v>694</v>
      </c>
      <c r="B16" s="375"/>
      <c r="C16" s="185"/>
      <c r="D16" s="185"/>
      <c r="E16" s="185"/>
      <c r="F16" s="185"/>
      <c r="G16" s="185"/>
    </row>
    <row r="17" spans="1:7" s="1" customFormat="1" ht="18" customHeight="1">
      <c r="A17" s="347" t="s">
        <v>695</v>
      </c>
      <c r="B17" s="185"/>
      <c r="C17" s="185"/>
      <c r="D17" s="185"/>
      <c r="E17" s="185"/>
      <c r="F17" s="185"/>
      <c r="G17" s="185"/>
    </row>
    <row r="18" spans="1:7" s="1" customFormat="1" ht="18" customHeight="1">
      <c r="A18" s="347" t="s">
        <v>696</v>
      </c>
      <c r="B18" s="185"/>
      <c r="C18" s="185"/>
      <c r="D18" s="185"/>
      <c r="E18" s="185"/>
      <c r="F18" s="185"/>
      <c r="G18" s="185"/>
    </row>
    <row r="19" spans="1:7" s="1" customFormat="1" ht="18" customHeight="1">
      <c r="A19" s="6" t="s">
        <v>697</v>
      </c>
      <c r="B19" s="185"/>
      <c r="C19" s="185"/>
      <c r="D19" s="185"/>
      <c r="E19" s="185"/>
      <c r="F19" s="185"/>
      <c r="G19" s="185"/>
    </row>
    <row r="20" spans="1:7" s="1" customFormat="1" ht="18" customHeight="1">
      <c r="A20" s="347" t="s">
        <v>698</v>
      </c>
      <c r="B20" s="185"/>
      <c r="C20" s="185"/>
      <c r="D20" s="185"/>
      <c r="E20" s="185"/>
      <c r="F20" s="185"/>
      <c r="G20" s="185"/>
    </row>
    <row r="21" spans="1:7" s="1" customFormat="1" ht="18" customHeight="1">
      <c r="A21" s="6" t="s">
        <v>699</v>
      </c>
      <c r="B21" s="185"/>
      <c r="C21" s="185"/>
      <c r="D21" s="185"/>
      <c r="E21" s="185"/>
      <c r="F21" s="185"/>
      <c r="G21" s="185"/>
    </row>
  </sheetData>
  <sheetProtection/>
  <mergeCells count="27">
    <mergeCell ref="A1:M1"/>
    <mergeCell ref="A3:M3"/>
    <mergeCell ref="A4:A6"/>
    <mergeCell ref="B4:B6"/>
    <mergeCell ref="C4:J4"/>
    <mergeCell ref="K4:T4"/>
    <mergeCell ref="L5:L6"/>
    <mergeCell ref="M5:O5"/>
    <mergeCell ref="P5:P6"/>
    <mergeCell ref="Q5:Q6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R5:R6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23" sqref="J23"/>
    </sheetView>
  </sheetViews>
  <sheetFormatPr defaultColWidth="8.88671875" defaultRowHeight="13.5"/>
  <cols>
    <col min="1" max="1" width="6.77734375" style="168" customWidth="1"/>
    <col min="2" max="13" width="5.77734375" style="168" customWidth="1"/>
    <col min="14" max="16384" width="8.88671875" style="168" customWidth="1"/>
  </cols>
  <sheetData>
    <row r="1" spans="1:13" ht="20.25" customHeight="1">
      <c r="A1" s="519" t="s">
        <v>700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ht="20.25" customHeight="1">
      <c r="A3" s="530" t="s">
        <v>20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</row>
    <row r="4" spans="1:13" ht="24.75" customHeight="1">
      <c r="A4" s="579" t="s">
        <v>289</v>
      </c>
      <c r="B4" s="550" t="s">
        <v>96</v>
      </c>
      <c r="C4" s="531"/>
      <c r="D4" s="531"/>
      <c r="E4" s="550" t="s">
        <v>701</v>
      </c>
      <c r="F4" s="531"/>
      <c r="G4" s="531"/>
      <c r="H4" s="550" t="s">
        <v>702</v>
      </c>
      <c r="I4" s="531"/>
      <c r="J4" s="531"/>
      <c r="K4" s="550" t="s">
        <v>703</v>
      </c>
      <c r="L4" s="531"/>
      <c r="M4" s="532"/>
    </row>
    <row r="5" spans="1:13" ht="24.75" customHeight="1">
      <c r="A5" s="580"/>
      <c r="B5" s="462"/>
      <c r="C5" s="450" t="s">
        <v>125</v>
      </c>
      <c r="D5" s="450" t="s">
        <v>124</v>
      </c>
      <c r="E5" s="462"/>
      <c r="F5" s="450" t="s">
        <v>125</v>
      </c>
      <c r="G5" s="450" t="s">
        <v>124</v>
      </c>
      <c r="H5" s="462"/>
      <c r="I5" s="450" t="s">
        <v>125</v>
      </c>
      <c r="J5" s="450" t="s">
        <v>124</v>
      </c>
      <c r="K5" s="462"/>
      <c r="L5" s="450" t="s">
        <v>125</v>
      </c>
      <c r="M5" s="463" t="s">
        <v>124</v>
      </c>
    </row>
    <row r="6" spans="1:13" ht="24.75" customHeight="1">
      <c r="A6" s="49" t="s">
        <v>7</v>
      </c>
      <c r="B6" s="31">
        <v>155</v>
      </c>
      <c r="C6" s="31">
        <v>126</v>
      </c>
      <c r="D6" s="31">
        <v>29</v>
      </c>
      <c r="E6" s="31">
        <v>15</v>
      </c>
      <c r="F6" s="31">
        <v>15</v>
      </c>
      <c r="G6" s="31">
        <v>0</v>
      </c>
      <c r="H6" s="31">
        <v>140</v>
      </c>
      <c r="I6" s="31">
        <v>111</v>
      </c>
      <c r="J6" s="31">
        <v>29</v>
      </c>
      <c r="K6" s="31">
        <v>0</v>
      </c>
      <c r="L6" s="31">
        <v>0</v>
      </c>
      <c r="M6" s="51">
        <v>0</v>
      </c>
    </row>
    <row r="7" spans="1:13" ht="24.75" customHeight="1">
      <c r="A7" s="49" t="s">
        <v>6</v>
      </c>
      <c r="B7" s="31">
        <v>74</v>
      </c>
      <c r="C7" s="31">
        <v>51</v>
      </c>
      <c r="D7" s="31">
        <v>23</v>
      </c>
      <c r="E7" s="31">
        <v>10</v>
      </c>
      <c r="F7" s="31">
        <v>10</v>
      </c>
      <c r="G7" s="31">
        <v>0</v>
      </c>
      <c r="H7" s="31">
        <v>64</v>
      </c>
      <c r="I7" s="31">
        <v>41</v>
      </c>
      <c r="J7" s="31">
        <v>23</v>
      </c>
      <c r="K7" s="31">
        <v>0</v>
      </c>
      <c r="L7" s="31">
        <v>0</v>
      </c>
      <c r="M7" s="51">
        <v>0</v>
      </c>
    </row>
    <row r="8" spans="1:13" ht="24.75" customHeight="1">
      <c r="A8" s="49" t="s">
        <v>5</v>
      </c>
      <c r="B8" s="31">
        <v>84</v>
      </c>
      <c r="C8" s="31">
        <v>55</v>
      </c>
      <c r="D8" s="31">
        <v>29</v>
      </c>
      <c r="E8" s="31">
        <v>8</v>
      </c>
      <c r="F8" s="31">
        <v>8</v>
      </c>
      <c r="G8" s="31">
        <v>0</v>
      </c>
      <c r="H8" s="31">
        <v>76</v>
      </c>
      <c r="I8" s="31">
        <v>47</v>
      </c>
      <c r="J8" s="31">
        <v>29</v>
      </c>
      <c r="K8" s="31">
        <v>0</v>
      </c>
      <c r="L8" s="31">
        <v>0</v>
      </c>
      <c r="M8" s="51">
        <v>0</v>
      </c>
    </row>
    <row r="9" spans="1:13" ht="24.75" customHeight="1">
      <c r="A9" s="49" t="s">
        <v>40</v>
      </c>
      <c r="B9" s="31">
        <v>445</v>
      </c>
      <c r="C9" s="31">
        <v>338</v>
      </c>
      <c r="D9" s="31">
        <v>107</v>
      </c>
      <c r="E9" s="31">
        <v>22</v>
      </c>
      <c r="F9" s="31">
        <v>22</v>
      </c>
      <c r="G9" s="31">
        <v>0</v>
      </c>
      <c r="H9" s="31">
        <v>297</v>
      </c>
      <c r="I9" s="31">
        <v>223</v>
      </c>
      <c r="J9" s="31">
        <v>74</v>
      </c>
      <c r="K9" s="84">
        <v>126</v>
      </c>
      <c r="L9" s="31">
        <v>93</v>
      </c>
      <c r="M9" s="51">
        <v>33</v>
      </c>
    </row>
    <row r="10" spans="1:13" ht="24.75" customHeight="1">
      <c r="A10" s="48" t="s">
        <v>3</v>
      </c>
      <c r="B10" s="56">
        <f>SUM(C10:D10)</f>
        <v>442</v>
      </c>
      <c r="C10" s="56">
        <f>SUM(F10+I10+L10)</f>
        <v>336</v>
      </c>
      <c r="D10" s="56">
        <f>SUM(G10+J10+M10)</f>
        <v>106</v>
      </c>
      <c r="E10" s="56">
        <f>SUM(F10:G10)</f>
        <v>20</v>
      </c>
      <c r="F10" s="56">
        <v>20</v>
      </c>
      <c r="G10" s="56">
        <v>0</v>
      </c>
      <c r="H10" s="56">
        <f>SUM(I10:J10)</f>
        <v>298</v>
      </c>
      <c r="I10" s="56">
        <v>224</v>
      </c>
      <c r="J10" s="56">
        <v>74</v>
      </c>
      <c r="K10" s="56">
        <f>SUM(L10:M10)</f>
        <v>124</v>
      </c>
      <c r="L10" s="56">
        <v>92</v>
      </c>
      <c r="M10" s="79">
        <v>32</v>
      </c>
    </row>
    <row r="11" spans="1:13" ht="24.75" customHeight="1">
      <c r="A11" s="48" t="s">
        <v>2</v>
      </c>
      <c r="B11" s="56">
        <v>434</v>
      </c>
      <c r="C11" s="56">
        <v>337</v>
      </c>
      <c r="D11" s="56">
        <v>97</v>
      </c>
      <c r="E11" s="56">
        <v>23</v>
      </c>
      <c r="F11" s="56">
        <v>23</v>
      </c>
      <c r="G11" s="56">
        <v>0</v>
      </c>
      <c r="H11" s="56">
        <v>295</v>
      </c>
      <c r="I11" s="56">
        <v>228</v>
      </c>
      <c r="J11" s="56">
        <v>67</v>
      </c>
      <c r="K11" s="56">
        <v>116</v>
      </c>
      <c r="L11" s="56">
        <v>86</v>
      </c>
      <c r="M11" s="79">
        <v>30</v>
      </c>
    </row>
    <row r="12" spans="1:13" ht="1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377"/>
      <c r="L12" s="47"/>
      <c r="M12" s="47"/>
    </row>
    <row r="13" spans="1:14" ht="13.5">
      <c r="A13" s="39" t="s">
        <v>704</v>
      </c>
      <c r="B13" s="378"/>
      <c r="C13" s="378"/>
      <c r="D13" s="378"/>
      <c r="E13" s="378"/>
      <c r="F13" s="378"/>
      <c r="G13" s="378"/>
      <c r="H13" s="378"/>
      <c r="I13" s="305"/>
      <c r="J13" s="305"/>
      <c r="K13" s="305"/>
      <c r="L13" s="305"/>
      <c r="M13" s="305"/>
      <c r="N13" s="305"/>
    </row>
    <row r="14" spans="1:14" ht="13.5">
      <c r="A14" s="39" t="s">
        <v>705</v>
      </c>
      <c r="B14" s="378"/>
      <c r="C14" s="378"/>
      <c r="D14" s="378"/>
      <c r="E14" s="378"/>
      <c r="F14" s="378"/>
      <c r="G14" s="378"/>
      <c r="H14" s="378"/>
      <c r="I14" s="305"/>
      <c r="J14" s="305"/>
      <c r="K14" s="305"/>
      <c r="L14" s="305"/>
      <c r="M14" s="305"/>
      <c r="N14" s="305"/>
    </row>
    <row r="15" spans="1:14" ht="13.5">
      <c r="A15" s="39" t="s">
        <v>706</v>
      </c>
      <c r="B15" s="378"/>
      <c r="C15" s="378"/>
      <c r="D15" s="378"/>
      <c r="E15" s="378"/>
      <c r="F15" s="378"/>
      <c r="G15" s="378"/>
      <c r="H15" s="378"/>
      <c r="I15" s="305"/>
      <c r="J15" s="305"/>
      <c r="K15" s="305"/>
      <c r="L15" s="305"/>
      <c r="M15" s="305"/>
      <c r="N15" s="305"/>
    </row>
  </sheetData>
  <sheetProtection/>
  <mergeCells count="7">
    <mergeCell ref="A1:M1"/>
    <mergeCell ref="A3:M3"/>
    <mergeCell ref="A4:A5"/>
    <mergeCell ref="B4:D4"/>
    <mergeCell ref="E4:G4"/>
    <mergeCell ref="H4:J4"/>
    <mergeCell ref="K4:M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I24" sqref="I24"/>
    </sheetView>
  </sheetViews>
  <sheetFormatPr defaultColWidth="8.88671875" defaultRowHeight="13.5"/>
  <cols>
    <col min="1" max="1" width="8.88671875" style="168" customWidth="1"/>
    <col min="2" max="17" width="6.4453125" style="168" customWidth="1"/>
    <col min="18" max="16384" width="8.88671875" style="168" customWidth="1"/>
  </cols>
  <sheetData>
    <row r="1" spans="1:17" ht="20.25" customHeight="1">
      <c r="A1" s="519" t="s">
        <v>707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1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17" ht="20.25" customHeight="1">
      <c r="A3" s="544" t="s">
        <v>20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</row>
    <row r="4" spans="1:17" ht="24.75" customHeight="1">
      <c r="A4" s="624" t="s">
        <v>708</v>
      </c>
      <c r="B4" s="512" t="s">
        <v>709</v>
      </c>
      <c r="C4" s="510"/>
      <c r="D4" s="510"/>
      <c r="E4" s="511"/>
      <c r="F4" s="512" t="s">
        <v>710</v>
      </c>
      <c r="G4" s="510"/>
      <c r="H4" s="510"/>
      <c r="I4" s="511"/>
      <c r="J4" s="512" t="s">
        <v>711</v>
      </c>
      <c r="K4" s="510"/>
      <c r="L4" s="510"/>
      <c r="M4" s="511"/>
      <c r="N4" s="512" t="s">
        <v>712</v>
      </c>
      <c r="O4" s="510"/>
      <c r="P4" s="510"/>
      <c r="Q4" s="510"/>
    </row>
    <row r="5" spans="1:17" ht="24.75" customHeight="1">
      <c r="A5" s="625"/>
      <c r="B5" s="457" t="s">
        <v>123</v>
      </c>
      <c r="C5" s="443" t="s">
        <v>529</v>
      </c>
      <c r="D5" s="470" t="s">
        <v>530</v>
      </c>
      <c r="E5" s="443" t="s">
        <v>713</v>
      </c>
      <c r="F5" s="457" t="s">
        <v>123</v>
      </c>
      <c r="G5" s="443" t="s">
        <v>529</v>
      </c>
      <c r="H5" s="470" t="s">
        <v>530</v>
      </c>
      <c r="I5" s="443" t="s">
        <v>713</v>
      </c>
      <c r="J5" s="457" t="s">
        <v>123</v>
      </c>
      <c r="K5" s="443" t="s">
        <v>529</v>
      </c>
      <c r="L5" s="470" t="s">
        <v>530</v>
      </c>
      <c r="M5" s="443" t="s">
        <v>713</v>
      </c>
      <c r="N5" s="457" t="s">
        <v>123</v>
      </c>
      <c r="O5" s="443" t="s">
        <v>529</v>
      </c>
      <c r="P5" s="470" t="s">
        <v>530</v>
      </c>
      <c r="Q5" s="444" t="s">
        <v>713</v>
      </c>
    </row>
    <row r="6" spans="1:17" ht="24.75" customHeight="1">
      <c r="A6" s="59" t="s">
        <v>7</v>
      </c>
      <c r="B6" s="379">
        <v>50</v>
      </c>
      <c r="C6" s="379">
        <v>10</v>
      </c>
      <c r="D6" s="379">
        <v>26</v>
      </c>
      <c r="E6" s="379">
        <v>14</v>
      </c>
      <c r="F6" s="379">
        <v>5</v>
      </c>
      <c r="G6" s="19">
        <v>0</v>
      </c>
      <c r="H6" s="19">
        <v>0</v>
      </c>
      <c r="I6" s="379">
        <v>5</v>
      </c>
      <c r="J6" s="84">
        <v>0</v>
      </c>
      <c r="K6" s="19">
        <v>0</v>
      </c>
      <c r="L6" s="19">
        <v>0</v>
      </c>
      <c r="M6" s="19">
        <v>0</v>
      </c>
      <c r="N6" s="379">
        <v>45</v>
      </c>
      <c r="O6" s="379">
        <v>10</v>
      </c>
      <c r="P6" s="379">
        <v>26</v>
      </c>
      <c r="Q6" s="380">
        <v>9</v>
      </c>
    </row>
    <row r="7" spans="1:17" ht="24.75" customHeight="1">
      <c r="A7" s="59" t="s">
        <v>6</v>
      </c>
      <c r="B7" s="379">
        <v>27</v>
      </c>
      <c r="C7" s="379">
        <v>11</v>
      </c>
      <c r="D7" s="379">
        <v>8</v>
      </c>
      <c r="E7" s="379">
        <v>8</v>
      </c>
      <c r="F7" s="379">
        <v>3</v>
      </c>
      <c r="G7" s="19">
        <v>0</v>
      </c>
      <c r="H7" s="19">
        <v>0</v>
      </c>
      <c r="I7" s="379">
        <v>3</v>
      </c>
      <c r="J7" s="84">
        <v>0</v>
      </c>
      <c r="K7" s="19">
        <v>0</v>
      </c>
      <c r="L7" s="19">
        <v>0</v>
      </c>
      <c r="M7" s="19">
        <v>0</v>
      </c>
      <c r="N7" s="379">
        <v>24</v>
      </c>
      <c r="O7" s="379">
        <v>11</v>
      </c>
      <c r="P7" s="379">
        <v>8</v>
      </c>
      <c r="Q7" s="380">
        <v>5</v>
      </c>
    </row>
    <row r="8" spans="1:17" ht="24.75" customHeight="1">
      <c r="A8" s="59" t="s">
        <v>5</v>
      </c>
      <c r="B8" s="379">
        <v>46</v>
      </c>
      <c r="C8" s="379">
        <v>14</v>
      </c>
      <c r="D8" s="379">
        <v>15</v>
      </c>
      <c r="E8" s="379">
        <v>17</v>
      </c>
      <c r="F8" s="379">
        <v>1</v>
      </c>
      <c r="G8" s="19">
        <v>0</v>
      </c>
      <c r="H8" s="19">
        <v>0</v>
      </c>
      <c r="I8" s="379">
        <v>1</v>
      </c>
      <c r="J8" s="84">
        <v>0</v>
      </c>
      <c r="K8" s="19">
        <v>0</v>
      </c>
      <c r="L8" s="19">
        <v>0</v>
      </c>
      <c r="M8" s="19">
        <v>0</v>
      </c>
      <c r="N8" s="379">
        <v>45</v>
      </c>
      <c r="O8" s="379">
        <v>14</v>
      </c>
      <c r="P8" s="379">
        <v>15</v>
      </c>
      <c r="Q8" s="380">
        <v>16</v>
      </c>
    </row>
    <row r="9" spans="1:17" ht="24.75" customHeight="1">
      <c r="A9" s="5" t="s">
        <v>40</v>
      </c>
      <c r="B9" s="19">
        <v>81</v>
      </c>
      <c r="C9" s="19">
        <v>12</v>
      </c>
      <c r="D9" s="19">
        <v>12</v>
      </c>
      <c r="E9" s="19">
        <v>57</v>
      </c>
      <c r="F9" s="19">
        <v>3</v>
      </c>
      <c r="G9" s="19">
        <v>0</v>
      </c>
      <c r="H9" s="19">
        <v>0</v>
      </c>
      <c r="I9" s="19">
        <v>3</v>
      </c>
      <c r="J9" s="84">
        <v>0</v>
      </c>
      <c r="K9" s="19">
        <v>0</v>
      </c>
      <c r="L9" s="19">
        <v>0</v>
      </c>
      <c r="M9" s="19">
        <v>0</v>
      </c>
      <c r="N9" s="19">
        <v>78</v>
      </c>
      <c r="O9" s="19">
        <v>12</v>
      </c>
      <c r="P9" s="19">
        <v>12</v>
      </c>
      <c r="Q9" s="30">
        <v>54</v>
      </c>
    </row>
    <row r="10" spans="1:17" ht="24.75" customHeight="1">
      <c r="A10" s="4" t="s">
        <v>3</v>
      </c>
      <c r="B10" s="56">
        <f>SUM(F10+J10+N10)</f>
        <v>35</v>
      </c>
      <c r="C10" s="56">
        <f>G10+K10+O10</f>
        <v>15</v>
      </c>
      <c r="D10" s="56">
        <f>H10+L10+P10</f>
        <v>12</v>
      </c>
      <c r="E10" s="90">
        <f>SUM(I10+M10+Q10)</f>
        <v>8</v>
      </c>
      <c r="F10" s="90">
        <f>SUM(G10:I10)</f>
        <v>1</v>
      </c>
      <c r="G10" s="90">
        <v>0</v>
      </c>
      <c r="H10" s="90">
        <v>0</v>
      </c>
      <c r="I10" s="90">
        <v>1</v>
      </c>
      <c r="J10" s="90">
        <f>SUM(K10:M10)</f>
        <v>0</v>
      </c>
      <c r="K10" s="90">
        <v>0</v>
      </c>
      <c r="L10" s="90">
        <v>0</v>
      </c>
      <c r="M10" s="90">
        <v>0</v>
      </c>
      <c r="N10" s="56">
        <f>SUM(O10:Q10)</f>
        <v>34</v>
      </c>
      <c r="O10" s="56">
        <v>15</v>
      </c>
      <c r="P10" s="56">
        <v>12</v>
      </c>
      <c r="Q10" s="79">
        <v>7</v>
      </c>
    </row>
    <row r="11" spans="1:17" ht="24.75" customHeight="1">
      <c r="A11" s="4" t="s">
        <v>2</v>
      </c>
      <c r="B11" s="56">
        <v>121</v>
      </c>
      <c r="C11" s="56">
        <v>12</v>
      </c>
      <c r="D11" s="56">
        <v>10</v>
      </c>
      <c r="E11" s="90">
        <v>99</v>
      </c>
      <c r="F11" s="90">
        <v>1</v>
      </c>
      <c r="G11" s="90">
        <v>0</v>
      </c>
      <c r="H11" s="90">
        <v>0</v>
      </c>
      <c r="I11" s="90">
        <v>1</v>
      </c>
      <c r="J11" s="90">
        <f>SUM(K11:M11)</f>
        <v>0</v>
      </c>
      <c r="K11" s="90">
        <v>0</v>
      </c>
      <c r="L11" s="90">
        <v>0</v>
      </c>
      <c r="M11" s="90">
        <v>0</v>
      </c>
      <c r="N11" s="56">
        <v>120</v>
      </c>
      <c r="O11" s="56">
        <v>12</v>
      </c>
      <c r="P11" s="56">
        <v>10</v>
      </c>
      <c r="Q11" s="79">
        <v>98</v>
      </c>
    </row>
    <row r="12" spans="1:17" ht="15" customHeight="1">
      <c r="A12" s="55"/>
      <c r="B12" s="55"/>
      <c r="C12" s="55"/>
      <c r="D12" s="55"/>
      <c r="E12" s="55"/>
      <c r="F12" s="55"/>
      <c r="G12" s="55"/>
      <c r="H12" s="55"/>
      <c r="I12" s="55"/>
      <c r="J12" s="381"/>
      <c r="K12" s="55"/>
      <c r="L12" s="55"/>
      <c r="M12" s="55"/>
      <c r="N12" s="55"/>
      <c r="O12" s="55"/>
      <c r="P12" s="55"/>
      <c r="Q12" s="55"/>
    </row>
    <row r="13" spans="1:17" ht="20.25" customHeight="1">
      <c r="A13" s="2" t="s">
        <v>692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3.5">
      <c r="A14" s="382"/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</row>
    <row r="15" spans="1:17" ht="13.5">
      <c r="A15" s="382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</row>
  </sheetData>
  <sheetProtection/>
  <mergeCells count="7">
    <mergeCell ref="A1:Q1"/>
    <mergeCell ref="A3:Q3"/>
    <mergeCell ref="A4:A5"/>
    <mergeCell ref="B4:E4"/>
    <mergeCell ref="F4:I4"/>
    <mergeCell ref="J4:M4"/>
    <mergeCell ref="N4:Q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22">
      <selection activeCell="E11" sqref="E11"/>
    </sheetView>
  </sheetViews>
  <sheetFormatPr defaultColWidth="8.88671875" defaultRowHeight="13.5"/>
  <cols>
    <col min="1" max="1" width="8.6640625" style="1" customWidth="1"/>
    <col min="2" max="14" width="7.21484375" style="1" customWidth="1"/>
    <col min="15" max="15" width="4.88671875" style="1" bestFit="1" customWidth="1"/>
    <col min="16" max="16384" width="8.88671875" style="1" customWidth="1"/>
  </cols>
  <sheetData>
    <row r="1" spans="1:15" ht="20.25" customHeight="1">
      <c r="A1" s="519" t="s">
        <v>866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0.25" customHeight="1">
      <c r="A3" s="523" t="s">
        <v>98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18"/>
    </row>
    <row r="4" spans="1:15" ht="24" customHeight="1">
      <c r="A4" s="504" t="s">
        <v>97</v>
      </c>
      <c r="B4" s="525" t="s">
        <v>96</v>
      </c>
      <c r="C4" s="445"/>
      <c r="D4" s="446"/>
      <c r="E4" s="527" t="s">
        <v>95</v>
      </c>
      <c r="F4" s="528"/>
      <c r="G4" s="506" t="s">
        <v>94</v>
      </c>
      <c r="H4" s="506" t="s">
        <v>93</v>
      </c>
      <c r="I4" s="506" t="s">
        <v>92</v>
      </c>
      <c r="J4" s="506" t="s">
        <v>91</v>
      </c>
      <c r="K4" s="506" t="s">
        <v>90</v>
      </c>
      <c r="L4" s="506" t="s">
        <v>89</v>
      </c>
      <c r="M4" s="506" t="s">
        <v>88</v>
      </c>
      <c r="N4" s="525" t="s">
        <v>87</v>
      </c>
      <c r="O4" s="2"/>
    </row>
    <row r="5" spans="1:15" ht="24" customHeight="1">
      <c r="A5" s="505"/>
      <c r="B5" s="507"/>
      <c r="C5" s="447" t="s">
        <v>322</v>
      </c>
      <c r="D5" s="447" t="s">
        <v>323</v>
      </c>
      <c r="E5" s="443" t="s">
        <v>86</v>
      </c>
      <c r="F5" s="443" t="s">
        <v>85</v>
      </c>
      <c r="G5" s="507"/>
      <c r="H5" s="507"/>
      <c r="I5" s="507"/>
      <c r="J5" s="507"/>
      <c r="K5" s="507"/>
      <c r="L5" s="507"/>
      <c r="M5" s="507"/>
      <c r="N5" s="526"/>
      <c r="O5" s="2"/>
    </row>
    <row r="6" spans="1:15" s="6" customFormat="1" ht="24" customHeight="1">
      <c r="A6" s="44" t="s">
        <v>84</v>
      </c>
      <c r="B6" s="22">
        <v>1575</v>
      </c>
      <c r="C6" s="22">
        <v>0</v>
      </c>
      <c r="D6" s="22">
        <v>0</v>
      </c>
      <c r="E6" s="22">
        <v>238</v>
      </c>
      <c r="F6" s="22">
        <v>0</v>
      </c>
      <c r="G6" s="22">
        <v>54</v>
      </c>
      <c r="H6" s="22">
        <v>63</v>
      </c>
      <c r="I6" s="22">
        <v>13</v>
      </c>
      <c r="J6" s="22">
        <v>2</v>
      </c>
      <c r="K6" s="22">
        <v>405</v>
      </c>
      <c r="L6" s="22">
        <v>486</v>
      </c>
      <c r="M6" s="22">
        <v>304</v>
      </c>
      <c r="N6" s="45">
        <v>10</v>
      </c>
      <c r="O6" s="7"/>
    </row>
    <row r="7" spans="1:15" ht="24" customHeight="1">
      <c r="A7" s="44" t="s">
        <v>83</v>
      </c>
      <c r="B7" s="22">
        <v>1586</v>
      </c>
      <c r="C7" s="22">
        <v>0</v>
      </c>
      <c r="D7" s="22">
        <v>0</v>
      </c>
      <c r="E7" s="22">
        <v>200</v>
      </c>
      <c r="F7" s="22">
        <v>0</v>
      </c>
      <c r="G7" s="22">
        <v>52</v>
      </c>
      <c r="H7" s="22">
        <v>67</v>
      </c>
      <c r="I7" s="22">
        <v>13</v>
      </c>
      <c r="J7" s="22">
        <v>2</v>
      </c>
      <c r="K7" s="22">
        <v>376</v>
      </c>
      <c r="L7" s="22">
        <v>504</v>
      </c>
      <c r="M7" s="22">
        <v>362</v>
      </c>
      <c r="N7" s="45">
        <v>10</v>
      </c>
      <c r="O7" s="2"/>
    </row>
    <row r="8" spans="1:15" ht="24" customHeight="1">
      <c r="A8" s="44" t="s">
        <v>82</v>
      </c>
      <c r="B8" s="22">
        <v>1762</v>
      </c>
      <c r="C8" s="22">
        <v>0</v>
      </c>
      <c r="D8" s="22">
        <v>0</v>
      </c>
      <c r="E8" s="22">
        <v>270</v>
      </c>
      <c r="F8" s="22">
        <v>0</v>
      </c>
      <c r="G8" s="22">
        <v>55</v>
      </c>
      <c r="H8" s="22">
        <v>68</v>
      </c>
      <c r="I8" s="22">
        <v>7</v>
      </c>
      <c r="J8" s="22">
        <v>2</v>
      </c>
      <c r="K8" s="22">
        <v>465</v>
      </c>
      <c r="L8" s="22">
        <v>522</v>
      </c>
      <c r="M8" s="22">
        <v>357</v>
      </c>
      <c r="N8" s="45">
        <v>16</v>
      </c>
      <c r="O8" s="2"/>
    </row>
    <row r="9" spans="1:15" ht="24" customHeight="1">
      <c r="A9" s="44" t="s">
        <v>81</v>
      </c>
      <c r="B9" s="22">
        <v>1888</v>
      </c>
      <c r="C9" s="22">
        <v>0</v>
      </c>
      <c r="D9" s="22">
        <v>0</v>
      </c>
      <c r="E9" s="22">
        <v>237</v>
      </c>
      <c r="F9" s="22">
        <v>26</v>
      </c>
      <c r="G9" s="22">
        <v>57</v>
      </c>
      <c r="H9" s="22">
        <v>72</v>
      </c>
      <c r="I9" s="22">
        <v>13</v>
      </c>
      <c r="J9" s="22">
        <v>0</v>
      </c>
      <c r="K9" s="22">
        <v>470</v>
      </c>
      <c r="L9" s="22">
        <v>630</v>
      </c>
      <c r="M9" s="22">
        <v>380</v>
      </c>
      <c r="N9" s="45">
        <v>3</v>
      </c>
      <c r="O9" s="2"/>
    </row>
    <row r="10" spans="1:15" ht="24" customHeight="1">
      <c r="A10" s="44" t="s">
        <v>80</v>
      </c>
      <c r="B10" s="43">
        <v>1915</v>
      </c>
      <c r="C10" s="22">
        <v>0</v>
      </c>
      <c r="D10" s="22">
        <v>0</v>
      </c>
      <c r="E10" s="43">
        <v>239</v>
      </c>
      <c r="F10" s="43">
        <v>25</v>
      </c>
      <c r="G10" s="43">
        <v>56</v>
      </c>
      <c r="H10" s="43">
        <v>78</v>
      </c>
      <c r="I10" s="43">
        <v>14</v>
      </c>
      <c r="J10" s="43">
        <v>0</v>
      </c>
      <c r="K10" s="43">
        <v>484</v>
      </c>
      <c r="L10" s="43">
        <v>629</v>
      </c>
      <c r="M10" s="43">
        <v>386</v>
      </c>
      <c r="N10" s="42">
        <v>4</v>
      </c>
      <c r="O10" s="2"/>
    </row>
    <row r="11" spans="1:15" ht="24" customHeight="1">
      <c r="A11" s="393" t="s">
        <v>79</v>
      </c>
      <c r="B11" s="43">
        <f>SUM(E11:N11)</f>
        <v>2060</v>
      </c>
      <c r="C11" s="22">
        <v>0</v>
      </c>
      <c r="D11" s="22">
        <v>0</v>
      </c>
      <c r="E11" s="43">
        <v>252</v>
      </c>
      <c r="F11" s="43">
        <v>25</v>
      </c>
      <c r="G11" s="43">
        <v>60</v>
      </c>
      <c r="H11" s="43">
        <v>79</v>
      </c>
      <c r="I11" s="43">
        <v>15</v>
      </c>
      <c r="J11" s="43">
        <v>8</v>
      </c>
      <c r="K11" s="43">
        <v>522</v>
      </c>
      <c r="L11" s="43">
        <v>672</v>
      </c>
      <c r="M11" s="43">
        <v>420</v>
      </c>
      <c r="N11" s="42">
        <v>7</v>
      </c>
      <c r="O11" s="2"/>
    </row>
    <row r="12" spans="1:15" ht="18.75" customHeight="1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ht="24" customHeight="1">
      <c r="A13" s="405" t="s">
        <v>78</v>
      </c>
      <c r="B13" s="41">
        <f>SUM(E13:N13)</f>
        <v>275</v>
      </c>
      <c r="C13" s="41">
        <v>0</v>
      </c>
      <c r="D13" s="41">
        <v>0</v>
      </c>
      <c r="E13" s="15">
        <v>36</v>
      </c>
      <c r="F13" s="15">
        <v>0</v>
      </c>
      <c r="G13" s="15">
        <v>3</v>
      </c>
      <c r="H13" s="15">
        <v>7</v>
      </c>
      <c r="I13" s="15">
        <v>2</v>
      </c>
      <c r="J13" s="15">
        <v>3</v>
      </c>
      <c r="K13" s="15">
        <v>79</v>
      </c>
      <c r="L13" s="15">
        <v>95</v>
      </c>
      <c r="M13" s="15">
        <v>48</v>
      </c>
      <c r="N13" s="157">
        <v>2</v>
      </c>
      <c r="O13" s="40"/>
    </row>
    <row r="14" spans="1:15" ht="24" customHeight="1">
      <c r="A14" s="405" t="s">
        <v>38</v>
      </c>
      <c r="B14" s="41">
        <f aca="true" t="shared" si="0" ref="B14:B29">SUM(E14:N14)</f>
        <v>182</v>
      </c>
      <c r="C14" s="41">
        <v>0</v>
      </c>
      <c r="D14" s="41">
        <v>0</v>
      </c>
      <c r="E14" s="15">
        <v>26</v>
      </c>
      <c r="F14" s="15">
        <v>0</v>
      </c>
      <c r="G14" s="15">
        <v>7</v>
      </c>
      <c r="H14" s="15">
        <v>4</v>
      </c>
      <c r="I14" s="15">
        <v>1</v>
      </c>
      <c r="J14" s="15">
        <v>2</v>
      </c>
      <c r="K14" s="15">
        <v>45</v>
      </c>
      <c r="L14" s="15">
        <v>52</v>
      </c>
      <c r="M14" s="15">
        <v>43</v>
      </c>
      <c r="N14" s="157">
        <v>2</v>
      </c>
      <c r="O14" s="40"/>
    </row>
    <row r="15" spans="1:15" ht="24" customHeight="1">
      <c r="A15" s="405" t="s">
        <v>77</v>
      </c>
      <c r="B15" s="41">
        <f t="shared" si="0"/>
        <v>105</v>
      </c>
      <c r="C15" s="41">
        <v>0</v>
      </c>
      <c r="D15" s="41">
        <v>0</v>
      </c>
      <c r="E15" s="15">
        <v>14</v>
      </c>
      <c r="F15" s="15">
        <v>0</v>
      </c>
      <c r="G15" s="15">
        <v>6</v>
      </c>
      <c r="H15" s="15">
        <v>5</v>
      </c>
      <c r="I15" s="15">
        <v>0</v>
      </c>
      <c r="J15" s="15">
        <v>0</v>
      </c>
      <c r="K15" s="15">
        <v>5</v>
      </c>
      <c r="L15" s="15">
        <v>40</v>
      </c>
      <c r="M15" s="15">
        <v>35</v>
      </c>
      <c r="N15" s="157">
        <v>0</v>
      </c>
      <c r="O15" s="40"/>
    </row>
    <row r="16" spans="1:15" ht="24" customHeight="1">
      <c r="A16" s="405" t="s">
        <v>76</v>
      </c>
      <c r="B16" s="41">
        <f t="shared" si="0"/>
        <v>39</v>
      </c>
      <c r="C16" s="41">
        <v>0</v>
      </c>
      <c r="D16" s="41">
        <v>0</v>
      </c>
      <c r="E16" s="15">
        <v>8</v>
      </c>
      <c r="F16" s="15">
        <v>0</v>
      </c>
      <c r="G16" s="15">
        <v>2</v>
      </c>
      <c r="H16" s="15">
        <v>1</v>
      </c>
      <c r="I16" s="15">
        <v>0</v>
      </c>
      <c r="J16" s="15">
        <v>0</v>
      </c>
      <c r="K16" s="15">
        <v>2</v>
      </c>
      <c r="L16" s="15">
        <v>19</v>
      </c>
      <c r="M16" s="15">
        <v>7</v>
      </c>
      <c r="N16" s="157">
        <v>0</v>
      </c>
      <c r="O16" s="40"/>
    </row>
    <row r="17" spans="1:15" ht="24" customHeight="1">
      <c r="A17" s="405" t="s">
        <v>35</v>
      </c>
      <c r="B17" s="41">
        <f t="shared" si="0"/>
        <v>162</v>
      </c>
      <c r="C17" s="41">
        <v>0</v>
      </c>
      <c r="D17" s="41">
        <v>0</v>
      </c>
      <c r="E17" s="15">
        <v>23</v>
      </c>
      <c r="F17" s="15">
        <v>0</v>
      </c>
      <c r="G17" s="15">
        <v>3</v>
      </c>
      <c r="H17" s="15">
        <v>9</v>
      </c>
      <c r="I17" s="15">
        <v>1</v>
      </c>
      <c r="J17" s="15">
        <v>0</v>
      </c>
      <c r="K17" s="15">
        <v>35</v>
      </c>
      <c r="L17" s="15">
        <v>55</v>
      </c>
      <c r="M17" s="15">
        <v>36</v>
      </c>
      <c r="N17" s="157">
        <v>0</v>
      </c>
      <c r="O17" s="40"/>
    </row>
    <row r="18" spans="1:17" ht="24" customHeight="1">
      <c r="A18" s="405" t="s">
        <v>75</v>
      </c>
      <c r="B18" s="41">
        <f t="shared" si="0"/>
        <v>29</v>
      </c>
      <c r="C18" s="41">
        <v>0</v>
      </c>
      <c r="D18" s="41">
        <v>0</v>
      </c>
      <c r="E18" s="15">
        <v>4</v>
      </c>
      <c r="F18" s="15">
        <v>0</v>
      </c>
      <c r="G18" s="15">
        <v>1</v>
      </c>
      <c r="H18" s="15">
        <v>4</v>
      </c>
      <c r="I18" s="15">
        <v>0</v>
      </c>
      <c r="J18" s="15">
        <v>0</v>
      </c>
      <c r="K18" s="15">
        <v>2</v>
      </c>
      <c r="L18" s="15">
        <v>14</v>
      </c>
      <c r="M18" s="15">
        <v>4</v>
      </c>
      <c r="N18" s="157">
        <v>0</v>
      </c>
      <c r="O18" s="40"/>
      <c r="Q18" s="1" t="s">
        <v>74</v>
      </c>
    </row>
    <row r="19" spans="1:15" ht="24" customHeight="1">
      <c r="A19" s="405" t="s">
        <v>73</v>
      </c>
      <c r="B19" s="41">
        <f t="shared" si="0"/>
        <v>75</v>
      </c>
      <c r="C19" s="41">
        <v>0</v>
      </c>
      <c r="D19" s="41">
        <v>0</v>
      </c>
      <c r="E19" s="15">
        <v>9</v>
      </c>
      <c r="F19" s="15">
        <v>0</v>
      </c>
      <c r="G19" s="15">
        <v>5</v>
      </c>
      <c r="H19" s="15">
        <v>2</v>
      </c>
      <c r="I19" s="15">
        <v>0</v>
      </c>
      <c r="J19" s="15">
        <v>0</v>
      </c>
      <c r="K19" s="15">
        <v>2</v>
      </c>
      <c r="L19" s="15">
        <v>30</v>
      </c>
      <c r="M19" s="15">
        <v>27</v>
      </c>
      <c r="N19" s="157">
        <v>0</v>
      </c>
      <c r="O19" s="40"/>
    </row>
    <row r="20" spans="1:15" ht="24" customHeight="1">
      <c r="A20" s="405" t="s">
        <v>72</v>
      </c>
      <c r="B20" s="41">
        <f t="shared" si="0"/>
        <v>73</v>
      </c>
      <c r="C20" s="41">
        <v>0</v>
      </c>
      <c r="D20" s="41">
        <v>0</v>
      </c>
      <c r="E20" s="15">
        <v>10</v>
      </c>
      <c r="F20" s="15">
        <v>0</v>
      </c>
      <c r="G20" s="15">
        <v>3</v>
      </c>
      <c r="H20" s="15">
        <v>4</v>
      </c>
      <c r="I20" s="15">
        <v>0</v>
      </c>
      <c r="J20" s="15">
        <v>0</v>
      </c>
      <c r="K20" s="15">
        <v>5</v>
      </c>
      <c r="L20" s="15">
        <v>36</v>
      </c>
      <c r="M20" s="15">
        <v>15</v>
      </c>
      <c r="N20" s="157">
        <v>0</v>
      </c>
      <c r="O20" s="40"/>
    </row>
    <row r="21" spans="1:15" ht="24" customHeight="1">
      <c r="A21" s="405" t="s">
        <v>71</v>
      </c>
      <c r="B21" s="41">
        <f t="shared" si="0"/>
        <v>27</v>
      </c>
      <c r="C21" s="41">
        <v>0</v>
      </c>
      <c r="D21" s="41">
        <v>0</v>
      </c>
      <c r="E21" s="15">
        <v>6</v>
      </c>
      <c r="F21" s="15">
        <v>0</v>
      </c>
      <c r="G21" s="15">
        <v>2</v>
      </c>
      <c r="H21" s="15">
        <v>5</v>
      </c>
      <c r="I21" s="15">
        <v>0</v>
      </c>
      <c r="J21" s="15">
        <v>0</v>
      </c>
      <c r="K21" s="15">
        <v>0</v>
      </c>
      <c r="L21" s="15">
        <v>11</v>
      </c>
      <c r="M21" s="15">
        <v>3</v>
      </c>
      <c r="N21" s="157">
        <v>0</v>
      </c>
      <c r="O21" s="40"/>
    </row>
    <row r="22" spans="1:15" ht="24" customHeight="1">
      <c r="A22" s="405" t="s">
        <v>70</v>
      </c>
      <c r="B22" s="41">
        <f t="shared" si="0"/>
        <v>21</v>
      </c>
      <c r="C22" s="41">
        <v>0</v>
      </c>
      <c r="D22" s="41">
        <v>0</v>
      </c>
      <c r="E22" s="15">
        <v>4</v>
      </c>
      <c r="F22" s="15">
        <v>0</v>
      </c>
      <c r="G22" s="15">
        <v>2</v>
      </c>
      <c r="H22" s="15">
        <v>2</v>
      </c>
      <c r="I22" s="15">
        <v>0</v>
      </c>
      <c r="J22" s="15">
        <v>0</v>
      </c>
      <c r="K22" s="15">
        <v>0</v>
      </c>
      <c r="L22" s="15">
        <v>11</v>
      </c>
      <c r="M22" s="15">
        <v>2</v>
      </c>
      <c r="N22" s="157">
        <v>0</v>
      </c>
      <c r="O22" s="40"/>
    </row>
    <row r="23" spans="1:15" ht="24" customHeight="1">
      <c r="A23" s="405" t="s">
        <v>69</v>
      </c>
      <c r="B23" s="41">
        <f t="shared" si="0"/>
        <v>80</v>
      </c>
      <c r="C23" s="41">
        <v>0</v>
      </c>
      <c r="D23" s="41">
        <v>0</v>
      </c>
      <c r="E23" s="15">
        <v>8</v>
      </c>
      <c r="F23" s="15">
        <v>0</v>
      </c>
      <c r="G23" s="15">
        <v>2</v>
      </c>
      <c r="H23" s="15">
        <v>1</v>
      </c>
      <c r="I23" s="15">
        <v>1</v>
      </c>
      <c r="J23" s="15">
        <v>1</v>
      </c>
      <c r="K23" s="15">
        <v>20</v>
      </c>
      <c r="L23" s="15">
        <v>16</v>
      </c>
      <c r="M23" s="15">
        <v>31</v>
      </c>
      <c r="N23" s="157">
        <v>0</v>
      </c>
      <c r="O23" s="40"/>
    </row>
    <row r="24" spans="1:15" ht="24" customHeight="1">
      <c r="A24" s="405" t="s">
        <v>68</v>
      </c>
      <c r="B24" s="41">
        <f t="shared" si="0"/>
        <v>181</v>
      </c>
      <c r="C24" s="41">
        <v>0</v>
      </c>
      <c r="D24" s="41">
        <v>0</v>
      </c>
      <c r="E24" s="15">
        <v>19</v>
      </c>
      <c r="F24" s="15">
        <v>0</v>
      </c>
      <c r="G24" s="15">
        <v>3</v>
      </c>
      <c r="H24" s="15">
        <v>7</v>
      </c>
      <c r="I24" s="15">
        <v>3</v>
      </c>
      <c r="J24" s="15">
        <v>2</v>
      </c>
      <c r="K24" s="15">
        <v>51</v>
      </c>
      <c r="L24" s="15">
        <v>69</v>
      </c>
      <c r="M24" s="15">
        <v>27</v>
      </c>
      <c r="N24" s="157">
        <v>0</v>
      </c>
      <c r="O24" s="40"/>
    </row>
    <row r="25" spans="1:15" ht="24" customHeight="1">
      <c r="A25" s="405" t="s">
        <v>67</v>
      </c>
      <c r="B25" s="41">
        <f t="shared" si="0"/>
        <v>205</v>
      </c>
      <c r="C25" s="41">
        <v>0</v>
      </c>
      <c r="D25" s="41">
        <v>0</v>
      </c>
      <c r="E25" s="15">
        <v>24</v>
      </c>
      <c r="F25" s="15">
        <v>0</v>
      </c>
      <c r="G25" s="15">
        <v>9</v>
      </c>
      <c r="H25" s="15">
        <v>7</v>
      </c>
      <c r="I25" s="15">
        <v>1</v>
      </c>
      <c r="J25" s="15">
        <v>0</v>
      </c>
      <c r="K25" s="15">
        <v>41</v>
      </c>
      <c r="L25" s="15">
        <v>74</v>
      </c>
      <c r="M25" s="15">
        <v>49</v>
      </c>
      <c r="N25" s="157">
        <v>0</v>
      </c>
      <c r="O25" s="40"/>
    </row>
    <row r="26" spans="1:15" ht="24" customHeight="1">
      <c r="A26" s="405" t="s">
        <v>66</v>
      </c>
      <c r="B26" s="41">
        <f t="shared" si="0"/>
        <v>61</v>
      </c>
      <c r="C26" s="41">
        <v>0</v>
      </c>
      <c r="D26" s="41">
        <v>0</v>
      </c>
      <c r="E26" s="15">
        <v>7</v>
      </c>
      <c r="F26" s="15">
        <v>0</v>
      </c>
      <c r="G26" s="15">
        <v>6</v>
      </c>
      <c r="H26" s="15">
        <v>5</v>
      </c>
      <c r="I26" s="15">
        <v>0</v>
      </c>
      <c r="J26" s="15">
        <v>0</v>
      </c>
      <c r="K26" s="15">
        <v>1</v>
      </c>
      <c r="L26" s="15">
        <v>29</v>
      </c>
      <c r="M26" s="15">
        <v>13</v>
      </c>
      <c r="N26" s="157">
        <v>0</v>
      </c>
      <c r="O26" s="40"/>
    </row>
    <row r="27" spans="1:15" ht="24" customHeight="1">
      <c r="A27" s="405" t="s">
        <v>65</v>
      </c>
      <c r="B27" s="41">
        <f t="shared" si="0"/>
        <v>80</v>
      </c>
      <c r="C27" s="41">
        <v>0</v>
      </c>
      <c r="D27" s="41">
        <v>0</v>
      </c>
      <c r="E27" s="15">
        <v>9</v>
      </c>
      <c r="F27" s="15">
        <v>0</v>
      </c>
      <c r="G27" s="15">
        <v>3</v>
      </c>
      <c r="H27" s="15">
        <v>3</v>
      </c>
      <c r="I27" s="15">
        <v>1</v>
      </c>
      <c r="J27" s="15">
        <v>0</v>
      </c>
      <c r="K27" s="15">
        <v>33</v>
      </c>
      <c r="L27" s="15">
        <v>24</v>
      </c>
      <c r="M27" s="15">
        <v>7</v>
      </c>
      <c r="N27" s="157">
        <v>0</v>
      </c>
      <c r="O27" s="40"/>
    </row>
    <row r="28" spans="1:15" ht="24" customHeight="1">
      <c r="A28" s="406" t="s">
        <v>24</v>
      </c>
      <c r="B28" s="41">
        <f t="shared" si="0"/>
        <v>402</v>
      </c>
      <c r="C28" s="41">
        <v>0</v>
      </c>
      <c r="D28" s="41">
        <v>0</v>
      </c>
      <c r="E28" s="15">
        <v>36</v>
      </c>
      <c r="F28" s="15">
        <v>25</v>
      </c>
      <c r="G28" s="15">
        <v>1</v>
      </c>
      <c r="H28" s="15">
        <v>7</v>
      </c>
      <c r="I28" s="15">
        <v>5</v>
      </c>
      <c r="J28" s="15">
        <v>0</v>
      </c>
      <c r="K28" s="15">
        <v>201</v>
      </c>
      <c r="L28" s="15">
        <v>64</v>
      </c>
      <c r="M28" s="15">
        <v>60</v>
      </c>
      <c r="N28" s="157">
        <v>3</v>
      </c>
      <c r="O28" s="40"/>
    </row>
    <row r="29" spans="1:15" ht="24" customHeight="1">
      <c r="A29" s="407" t="s">
        <v>64</v>
      </c>
      <c r="B29" s="41">
        <f t="shared" si="0"/>
        <v>63</v>
      </c>
      <c r="C29" s="41">
        <v>0</v>
      </c>
      <c r="D29" s="41">
        <v>0</v>
      </c>
      <c r="E29" s="15">
        <v>9</v>
      </c>
      <c r="F29" s="15">
        <v>0</v>
      </c>
      <c r="G29" s="15">
        <v>2</v>
      </c>
      <c r="H29" s="15">
        <v>6</v>
      </c>
      <c r="I29" s="15">
        <v>0</v>
      </c>
      <c r="J29" s="15">
        <v>0</v>
      </c>
      <c r="K29" s="15">
        <v>0</v>
      </c>
      <c r="L29" s="15">
        <v>33</v>
      </c>
      <c r="M29" s="15">
        <v>13</v>
      </c>
      <c r="N29" s="157">
        <v>0</v>
      </c>
      <c r="O29" s="40"/>
    </row>
    <row r="30" spans="1:15" ht="15" customHeight="1">
      <c r="A30" s="18"/>
      <c r="B30" s="17"/>
      <c r="C30" s="18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</row>
    <row r="31" spans="1:14" ht="20.25" customHeight="1">
      <c r="A31" s="2" t="s">
        <v>63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0.25" customHeight="1">
      <c r="A32" s="39" t="s">
        <v>62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5" ht="18.75" customHeight="1">
      <c r="A33" s="524" t="s">
        <v>61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</row>
    <row r="34" ht="13.5">
      <c r="A34" s="38"/>
    </row>
  </sheetData>
  <sheetProtection/>
  <mergeCells count="14">
    <mergeCell ref="A4:A5"/>
    <mergeCell ref="B4:B5"/>
    <mergeCell ref="E4:F4"/>
    <mergeCell ref="G4:G5"/>
    <mergeCell ref="A3:N3"/>
    <mergeCell ref="A33:O33"/>
    <mergeCell ref="A1:O1"/>
    <mergeCell ref="L4:L5"/>
    <mergeCell ref="N4:N5"/>
    <mergeCell ref="I4:I5"/>
    <mergeCell ref="H4:H5"/>
    <mergeCell ref="J4:J5"/>
    <mergeCell ref="K4:K5"/>
    <mergeCell ref="M4:M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1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0.88671875" style="312" customWidth="1"/>
    <col min="2" max="4" width="12.10546875" style="205" customWidth="1"/>
    <col min="5" max="5" width="13.21484375" style="205" customWidth="1"/>
    <col min="6" max="6" width="12.10546875" style="205" customWidth="1"/>
    <col min="7" max="7" width="8.99609375" style="312" bestFit="1" customWidth="1"/>
    <col min="8" max="8" width="9.3359375" style="312" bestFit="1" customWidth="1"/>
    <col min="9" max="14" width="8.99609375" style="312" bestFit="1" customWidth="1"/>
    <col min="15" max="15" width="9.3359375" style="312" bestFit="1" customWidth="1"/>
    <col min="16" max="20" width="8.99609375" style="312" bestFit="1" customWidth="1"/>
    <col min="21" max="16384" width="8.88671875" style="312" customWidth="1"/>
  </cols>
  <sheetData>
    <row r="1" spans="1:6" ht="20.25" customHeight="1">
      <c r="A1" s="626" t="s">
        <v>714</v>
      </c>
      <c r="B1" s="626"/>
      <c r="C1" s="626"/>
      <c r="D1" s="626"/>
      <c r="E1" s="626"/>
      <c r="F1" s="626"/>
    </row>
    <row r="2" spans="1:6" ht="15" customHeight="1">
      <c r="A2" s="311"/>
      <c r="B2" s="383"/>
      <c r="C2" s="383"/>
      <c r="D2" s="383"/>
      <c r="E2" s="205" t="s">
        <v>176</v>
      </c>
      <c r="F2" s="383"/>
    </row>
    <row r="3" spans="1:6" s="6" customFormat="1" ht="20.25" customHeight="1">
      <c r="A3" s="229" t="s">
        <v>715</v>
      </c>
      <c r="B3" s="384"/>
      <c r="C3" s="384"/>
      <c r="D3" s="384"/>
      <c r="E3" s="384"/>
      <c r="F3" s="384"/>
    </row>
    <row r="4" spans="1:6" s="6" customFormat="1" ht="39.75" customHeight="1">
      <c r="A4" s="471" t="s">
        <v>716</v>
      </c>
      <c r="B4" s="450" t="s">
        <v>717</v>
      </c>
      <c r="C4" s="450" t="s">
        <v>718</v>
      </c>
      <c r="D4" s="450" t="s">
        <v>719</v>
      </c>
      <c r="E4" s="450" t="s">
        <v>720</v>
      </c>
      <c r="F4" s="463" t="s">
        <v>721</v>
      </c>
    </row>
    <row r="5" spans="1:6" s="6" customFormat="1" ht="24.75" customHeight="1">
      <c r="A5" s="5" t="s">
        <v>627</v>
      </c>
      <c r="B5" s="31">
        <v>1289</v>
      </c>
      <c r="C5" s="31">
        <v>759</v>
      </c>
      <c r="D5" s="31">
        <v>528</v>
      </c>
      <c r="E5" s="31">
        <v>2</v>
      </c>
      <c r="F5" s="51">
        <v>0</v>
      </c>
    </row>
    <row r="6" spans="1:6" s="6" customFormat="1" ht="24.75" customHeight="1">
      <c r="A6" s="49" t="s">
        <v>483</v>
      </c>
      <c r="B6" s="31">
        <v>1237</v>
      </c>
      <c r="C6" s="31">
        <v>708</v>
      </c>
      <c r="D6" s="31">
        <v>527</v>
      </c>
      <c r="E6" s="31">
        <v>2</v>
      </c>
      <c r="F6" s="51">
        <v>0</v>
      </c>
    </row>
    <row r="7" spans="1:6" s="6" customFormat="1" ht="24.75" customHeight="1">
      <c r="A7" s="49" t="s">
        <v>484</v>
      </c>
      <c r="B7" s="31">
        <v>1107</v>
      </c>
      <c r="C7" s="31">
        <v>613</v>
      </c>
      <c r="D7" s="31">
        <v>492</v>
      </c>
      <c r="E7" s="31">
        <v>2</v>
      </c>
      <c r="F7" s="51">
        <v>0</v>
      </c>
    </row>
    <row r="8" spans="1:6" s="6" customFormat="1" ht="24.75" customHeight="1">
      <c r="A8" s="48" t="s">
        <v>485</v>
      </c>
      <c r="B8" s="31">
        <f>SUM(C8:F8)</f>
        <v>1021</v>
      </c>
      <c r="C8" s="31">
        <v>538</v>
      </c>
      <c r="D8" s="31">
        <v>481</v>
      </c>
      <c r="E8" s="31">
        <v>2</v>
      </c>
      <c r="F8" s="51">
        <v>0</v>
      </c>
    </row>
    <row r="9" spans="1:6" s="6" customFormat="1" ht="24.75" customHeight="1">
      <c r="A9" s="48" t="s">
        <v>486</v>
      </c>
      <c r="B9" s="31">
        <v>1014</v>
      </c>
      <c r="C9" s="31">
        <v>529</v>
      </c>
      <c r="D9" s="31">
        <v>483</v>
      </c>
      <c r="E9" s="31">
        <v>2</v>
      </c>
      <c r="F9" s="51">
        <v>0</v>
      </c>
    </row>
    <row r="10" spans="1:6" s="6" customFormat="1" ht="12" customHeight="1">
      <c r="A10" s="47"/>
      <c r="B10" s="46"/>
      <c r="C10" s="46"/>
      <c r="D10" s="46"/>
      <c r="E10" s="46"/>
      <c r="F10" s="46"/>
    </row>
    <row r="11" spans="1:6" ht="21" customHeight="1">
      <c r="A11" s="39" t="s">
        <v>722</v>
      </c>
      <c r="B11" s="383"/>
      <c r="C11" s="383"/>
      <c r="D11" s="383"/>
      <c r="E11" s="383"/>
      <c r="F11" s="383"/>
    </row>
    <row r="12" spans="1:6" ht="20.25" customHeight="1">
      <c r="A12" s="39"/>
      <c r="B12" s="383"/>
      <c r="C12" s="383"/>
      <c r="D12" s="383"/>
      <c r="E12" s="383"/>
      <c r="F12" s="383"/>
    </row>
    <row r="13" ht="11.25">
      <c r="A13" s="311"/>
    </row>
    <row r="38" spans="1:6" ht="11.25">
      <c r="A38" s="311"/>
      <c r="C38" s="383"/>
      <c r="D38" s="383"/>
      <c r="F38" s="383"/>
    </row>
    <row r="39" spans="1:6" ht="11.25">
      <c r="A39" s="311"/>
      <c r="C39" s="383"/>
      <c r="D39" s="383"/>
      <c r="F39" s="383"/>
    </row>
    <row r="40" spans="1:6" ht="11.25">
      <c r="A40" s="311"/>
      <c r="C40" s="383"/>
      <c r="D40" s="383"/>
      <c r="F40" s="38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21" sqref="F21"/>
    </sheetView>
  </sheetViews>
  <sheetFormatPr defaultColWidth="8.88671875" defaultRowHeight="13.5"/>
  <cols>
    <col min="1" max="1" width="8.88671875" style="312" customWidth="1"/>
    <col min="2" max="3" width="7.77734375" style="312" customWidth="1"/>
    <col min="4" max="15" width="6.77734375" style="312" customWidth="1"/>
    <col min="16" max="16384" width="8.88671875" style="312" customWidth="1"/>
  </cols>
  <sheetData>
    <row r="1" spans="1:12" ht="20.25" customHeight="1">
      <c r="A1" s="626" t="s">
        <v>723</v>
      </c>
      <c r="B1" s="626"/>
      <c r="C1" s="626"/>
      <c r="D1" s="626"/>
      <c r="E1" s="626"/>
      <c r="F1" s="626"/>
      <c r="G1" s="626"/>
      <c r="H1" s="626"/>
      <c r="I1" s="385"/>
      <c r="J1" s="385"/>
      <c r="K1" s="311"/>
      <c r="L1" s="311"/>
    </row>
    <row r="2" spans="1:12" ht="1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s="6" customFormat="1" ht="20.25" customHeight="1">
      <c r="A3" s="229" t="s">
        <v>724</v>
      </c>
      <c r="B3" s="347"/>
      <c r="C3" s="229" t="s">
        <v>176</v>
      </c>
      <c r="D3" s="347"/>
      <c r="E3" s="347"/>
      <c r="F3" s="347"/>
      <c r="G3" s="347"/>
      <c r="H3" s="347"/>
      <c r="I3" s="347"/>
      <c r="J3" s="347"/>
      <c r="K3" s="347"/>
      <c r="L3" s="347"/>
    </row>
    <row r="4" spans="1:15" s="50" customFormat="1" ht="20.25" customHeight="1">
      <c r="A4" s="542" t="s">
        <v>708</v>
      </c>
      <c r="B4" s="536" t="s">
        <v>725</v>
      </c>
      <c r="C4" s="531"/>
      <c r="D4" s="531" t="s">
        <v>726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2"/>
    </row>
    <row r="5" spans="1:15" s="50" customFormat="1" ht="20.25" customHeight="1">
      <c r="A5" s="542"/>
      <c r="B5" s="536" t="s">
        <v>727</v>
      </c>
      <c r="C5" s="531" t="s">
        <v>658</v>
      </c>
      <c r="D5" s="531" t="s">
        <v>123</v>
      </c>
      <c r="E5" s="531"/>
      <c r="F5" s="531"/>
      <c r="G5" s="531" t="s">
        <v>728</v>
      </c>
      <c r="H5" s="531"/>
      <c r="I5" s="531"/>
      <c r="J5" s="531" t="s">
        <v>729</v>
      </c>
      <c r="K5" s="531"/>
      <c r="L5" s="531"/>
      <c r="M5" s="531" t="s">
        <v>730</v>
      </c>
      <c r="N5" s="531"/>
      <c r="O5" s="532"/>
    </row>
    <row r="6" spans="1:15" s="50" customFormat="1" ht="20.25" customHeight="1">
      <c r="A6" s="542"/>
      <c r="B6" s="536"/>
      <c r="C6" s="531"/>
      <c r="D6" s="450" t="s">
        <v>731</v>
      </c>
      <c r="E6" s="450" t="s">
        <v>253</v>
      </c>
      <c r="F6" s="450" t="s">
        <v>658</v>
      </c>
      <c r="G6" s="450" t="s">
        <v>731</v>
      </c>
      <c r="H6" s="450" t="s">
        <v>253</v>
      </c>
      <c r="I6" s="450" t="s">
        <v>658</v>
      </c>
      <c r="J6" s="450" t="s">
        <v>731</v>
      </c>
      <c r="K6" s="450" t="s">
        <v>253</v>
      </c>
      <c r="L6" s="450" t="s">
        <v>658</v>
      </c>
      <c r="M6" s="450" t="s">
        <v>731</v>
      </c>
      <c r="N6" s="450" t="s">
        <v>253</v>
      </c>
      <c r="O6" s="463" t="s">
        <v>658</v>
      </c>
    </row>
    <row r="7" spans="1:17" s="6" customFormat="1" ht="24" customHeight="1">
      <c r="A7" s="49" t="s">
        <v>627</v>
      </c>
      <c r="B7" s="56">
        <v>21705</v>
      </c>
      <c r="C7" s="56">
        <v>212392</v>
      </c>
      <c r="D7" s="386">
        <v>478</v>
      </c>
      <c r="E7" s="386">
        <v>1156</v>
      </c>
      <c r="F7" s="386">
        <v>21170</v>
      </c>
      <c r="G7" s="386">
        <v>13</v>
      </c>
      <c r="H7" s="386">
        <v>37</v>
      </c>
      <c r="I7" s="386">
        <v>3190</v>
      </c>
      <c r="J7" s="386">
        <v>462</v>
      </c>
      <c r="K7" s="386">
        <v>1115</v>
      </c>
      <c r="L7" s="386">
        <v>17800</v>
      </c>
      <c r="M7" s="56">
        <v>3</v>
      </c>
      <c r="N7" s="56">
        <v>4</v>
      </c>
      <c r="O7" s="85">
        <v>180</v>
      </c>
      <c r="P7" s="185"/>
      <c r="Q7" s="185"/>
    </row>
    <row r="8" spans="1:17" s="6" customFormat="1" ht="24" customHeight="1">
      <c r="A8" s="49" t="s">
        <v>628</v>
      </c>
      <c r="B8" s="56">
        <v>18837</v>
      </c>
      <c r="C8" s="56">
        <v>206595</v>
      </c>
      <c r="D8" s="386">
        <v>602</v>
      </c>
      <c r="E8" s="386">
        <v>1326</v>
      </c>
      <c r="F8" s="386">
        <v>31580</v>
      </c>
      <c r="G8" s="386">
        <v>8</v>
      </c>
      <c r="H8" s="386">
        <v>17</v>
      </c>
      <c r="I8" s="386">
        <v>1880</v>
      </c>
      <c r="J8" s="386">
        <v>594</v>
      </c>
      <c r="K8" s="386">
        <v>1309</v>
      </c>
      <c r="L8" s="386">
        <v>29700</v>
      </c>
      <c r="M8" s="56">
        <v>0</v>
      </c>
      <c r="N8" s="56">
        <v>0</v>
      </c>
      <c r="O8" s="85">
        <v>0</v>
      </c>
      <c r="P8" s="185"/>
      <c r="Q8" s="185"/>
    </row>
    <row r="9" spans="1:17" s="6" customFormat="1" ht="24" customHeight="1">
      <c r="A9" s="49" t="s">
        <v>40</v>
      </c>
      <c r="B9" s="56">
        <v>17133</v>
      </c>
      <c r="C9" s="56">
        <v>197267</v>
      </c>
      <c r="D9" s="56">
        <v>698</v>
      </c>
      <c r="E9" s="56">
        <v>1749</v>
      </c>
      <c r="F9" s="56">
        <v>36380</v>
      </c>
      <c r="G9" s="56">
        <v>8</v>
      </c>
      <c r="H9" s="56">
        <v>24</v>
      </c>
      <c r="I9" s="56">
        <v>1880</v>
      </c>
      <c r="J9" s="56">
        <v>690</v>
      </c>
      <c r="K9" s="56">
        <v>1725</v>
      </c>
      <c r="L9" s="56">
        <v>34500</v>
      </c>
      <c r="M9" s="56">
        <v>0</v>
      </c>
      <c r="N9" s="56">
        <v>0</v>
      </c>
      <c r="O9" s="85">
        <v>0</v>
      </c>
      <c r="P9" s="185"/>
      <c r="Q9" s="185"/>
    </row>
    <row r="10" spans="1:17" s="6" customFormat="1" ht="24" customHeight="1">
      <c r="A10" s="48" t="s">
        <v>3</v>
      </c>
      <c r="B10" s="56">
        <v>15558</v>
      </c>
      <c r="C10" s="56">
        <v>186245</v>
      </c>
      <c r="D10" s="90">
        <f>G10+J10+M10</f>
        <v>934</v>
      </c>
      <c r="E10" s="90">
        <f>H10+K10+N10</f>
        <v>1989</v>
      </c>
      <c r="F10" s="90">
        <f>I10+L10+O10</f>
        <v>28036</v>
      </c>
      <c r="G10" s="90">
        <v>13</v>
      </c>
      <c r="H10" s="90">
        <v>32</v>
      </c>
      <c r="I10" s="90">
        <v>3055</v>
      </c>
      <c r="J10" s="56">
        <v>921</v>
      </c>
      <c r="K10" s="56">
        <v>1957</v>
      </c>
      <c r="L10" s="76">
        <v>24981</v>
      </c>
      <c r="M10" s="56">
        <v>0</v>
      </c>
      <c r="N10" s="56">
        <v>0</v>
      </c>
      <c r="O10" s="85">
        <v>0</v>
      </c>
      <c r="P10" s="185"/>
      <c r="Q10" s="185"/>
    </row>
    <row r="11" spans="1:17" s="6" customFormat="1" ht="24" customHeight="1">
      <c r="A11" s="48" t="s">
        <v>2</v>
      </c>
      <c r="B11" s="56">
        <v>15036</v>
      </c>
      <c r="C11" s="56">
        <v>194048</v>
      </c>
      <c r="D11" s="90">
        <v>994</v>
      </c>
      <c r="E11" s="90">
        <v>2237</v>
      </c>
      <c r="F11" s="90">
        <v>37370</v>
      </c>
      <c r="G11" s="90">
        <v>12</v>
      </c>
      <c r="H11" s="90">
        <v>23</v>
      </c>
      <c r="I11" s="90">
        <v>3000</v>
      </c>
      <c r="J11" s="56">
        <v>982</v>
      </c>
      <c r="K11" s="56">
        <v>2214</v>
      </c>
      <c r="L11" s="76">
        <v>34370</v>
      </c>
      <c r="M11" s="56">
        <v>0</v>
      </c>
      <c r="N11" s="56">
        <v>0</v>
      </c>
      <c r="O11" s="85">
        <v>0</v>
      </c>
      <c r="P11" s="185"/>
      <c r="Q11" s="185"/>
    </row>
    <row r="12" spans="1:17" s="6" customFormat="1" ht="15" customHeight="1">
      <c r="A12" s="47"/>
      <c r="B12" s="183"/>
      <c r="C12" s="183"/>
      <c r="D12" s="387"/>
      <c r="E12" s="387"/>
      <c r="F12" s="387"/>
      <c r="G12" s="387"/>
      <c r="H12" s="387"/>
      <c r="I12" s="387"/>
      <c r="J12" s="183"/>
      <c r="K12" s="183"/>
      <c r="L12" s="375"/>
      <c r="M12" s="183"/>
      <c r="N12" s="183"/>
      <c r="O12" s="183"/>
      <c r="P12" s="185"/>
      <c r="Q12" s="185"/>
    </row>
    <row r="13" spans="1:12" ht="20.25" customHeight="1">
      <c r="A13" s="229" t="s">
        <v>732</v>
      </c>
      <c r="B13" s="311"/>
      <c r="C13" s="311"/>
      <c r="D13" s="311"/>
      <c r="E13" s="311"/>
      <c r="F13" s="311"/>
      <c r="G13" s="311"/>
      <c r="H13" s="39" t="s">
        <v>176</v>
      </c>
      <c r="I13" s="311"/>
      <c r="J13" s="39"/>
      <c r="K13" s="39"/>
      <c r="L13" s="311"/>
    </row>
    <row r="14" spans="1:12" ht="11.25">
      <c r="A14" s="39" t="s">
        <v>176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</row>
  </sheetData>
  <sheetProtection/>
  <mergeCells count="10">
    <mergeCell ref="A1:H1"/>
    <mergeCell ref="A4:A6"/>
    <mergeCell ref="B4:C4"/>
    <mergeCell ref="D4:O4"/>
    <mergeCell ref="B5:B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L13" sqref="L13"/>
    </sheetView>
  </sheetViews>
  <sheetFormatPr defaultColWidth="8.88671875" defaultRowHeight="13.5"/>
  <cols>
    <col min="1" max="1" width="8.88671875" style="168" customWidth="1"/>
    <col min="2" max="6" width="7.77734375" style="168" customWidth="1"/>
    <col min="7" max="7" width="8.5546875" style="168" customWidth="1"/>
    <col min="8" max="8" width="7.77734375" style="168" customWidth="1"/>
    <col min="9" max="16384" width="8.88671875" style="168" customWidth="1"/>
  </cols>
  <sheetData>
    <row r="1" spans="1:8" ht="20.25" customHeight="1">
      <c r="A1" s="519" t="s">
        <v>398</v>
      </c>
      <c r="B1" s="519"/>
      <c r="C1" s="519"/>
      <c r="D1" s="519"/>
      <c r="E1" s="519"/>
      <c r="F1" s="519"/>
      <c r="G1" s="519"/>
      <c r="H1" s="1"/>
    </row>
    <row r="2" spans="1:8" ht="15" customHeight="1">
      <c r="A2" s="107"/>
      <c r="B2" s="107"/>
      <c r="C2" s="107"/>
      <c r="D2" s="107"/>
      <c r="E2" s="107"/>
      <c r="F2" s="107"/>
      <c r="G2" s="107"/>
      <c r="H2" s="1"/>
    </row>
    <row r="3" spans="1:8" ht="20.25" customHeight="1">
      <c r="A3" s="530" t="s">
        <v>399</v>
      </c>
      <c r="B3" s="530"/>
      <c r="C3" s="530"/>
      <c r="D3" s="530"/>
      <c r="E3" s="530"/>
      <c r="F3" s="530"/>
      <c r="G3" s="530"/>
      <c r="H3" s="530"/>
    </row>
    <row r="4" spans="1:8" ht="21" customHeight="1">
      <c r="A4" s="540" t="s">
        <v>824</v>
      </c>
      <c r="B4" s="451" t="s">
        <v>96</v>
      </c>
      <c r="C4" s="540" t="s">
        <v>400</v>
      </c>
      <c r="D4" s="540"/>
      <c r="E4" s="540"/>
      <c r="F4" s="540"/>
      <c r="G4" s="451" t="s">
        <v>401</v>
      </c>
      <c r="H4" s="463" t="s">
        <v>402</v>
      </c>
    </row>
    <row r="5" spans="1:8" ht="21" customHeight="1">
      <c r="A5" s="540"/>
      <c r="B5" s="540" t="s">
        <v>403</v>
      </c>
      <c r="C5" s="540" t="s">
        <v>403</v>
      </c>
      <c r="D5" s="540" t="s">
        <v>404</v>
      </c>
      <c r="E5" s="472"/>
      <c r="F5" s="472"/>
      <c r="G5" s="540" t="s">
        <v>403</v>
      </c>
      <c r="H5" s="532" t="s">
        <v>403</v>
      </c>
    </row>
    <row r="6" spans="1:8" ht="21" customHeight="1">
      <c r="A6" s="540"/>
      <c r="B6" s="540"/>
      <c r="C6" s="540"/>
      <c r="D6" s="540"/>
      <c r="E6" s="451" t="s">
        <v>405</v>
      </c>
      <c r="F6" s="451" t="s">
        <v>406</v>
      </c>
      <c r="G6" s="540"/>
      <c r="H6" s="532"/>
    </row>
    <row r="7" spans="1:8" ht="21" customHeight="1">
      <c r="A7" s="4" t="s">
        <v>407</v>
      </c>
      <c r="B7" s="31">
        <v>84</v>
      </c>
      <c r="C7" s="31">
        <v>1</v>
      </c>
      <c r="D7" s="31">
        <v>0</v>
      </c>
      <c r="E7" s="31">
        <v>0</v>
      </c>
      <c r="F7" s="31">
        <v>0</v>
      </c>
      <c r="G7" s="31">
        <v>77</v>
      </c>
      <c r="H7" s="51">
        <v>6</v>
      </c>
    </row>
    <row r="8" spans="1:8" ht="21" customHeight="1">
      <c r="A8" s="4" t="s">
        <v>408</v>
      </c>
      <c r="B8" s="31">
        <v>83</v>
      </c>
      <c r="C8" s="31">
        <v>1</v>
      </c>
      <c r="D8" s="31">
        <v>0</v>
      </c>
      <c r="E8" s="31">
        <v>0</v>
      </c>
      <c r="F8" s="31">
        <v>0</v>
      </c>
      <c r="G8" s="31">
        <v>77</v>
      </c>
      <c r="H8" s="51">
        <v>5</v>
      </c>
    </row>
    <row r="9" spans="1:8" ht="21" customHeight="1">
      <c r="A9" s="4" t="s">
        <v>409</v>
      </c>
      <c r="B9" s="148">
        <v>87</v>
      </c>
      <c r="C9" s="148">
        <v>1</v>
      </c>
      <c r="D9" s="31">
        <v>0</v>
      </c>
      <c r="E9" s="31">
        <v>0</v>
      </c>
      <c r="F9" s="31">
        <v>0</v>
      </c>
      <c r="G9" s="220">
        <v>79</v>
      </c>
      <c r="H9" s="221">
        <v>7</v>
      </c>
    </row>
    <row r="10" spans="1:8" ht="21" customHeight="1">
      <c r="A10" s="4" t="s">
        <v>410</v>
      </c>
      <c r="B10" s="148">
        <v>86</v>
      </c>
      <c r="C10" s="148">
        <v>1</v>
      </c>
      <c r="D10" s="31">
        <v>0</v>
      </c>
      <c r="E10" s="31">
        <v>0</v>
      </c>
      <c r="F10" s="31">
        <v>0</v>
      </c>
      <c r="G10" s="220">
        <v>78</v>
      </c>
      <c r="H10" s="221">
        <v>7</v>
      </c>
    </row>
    <row r="11" spans="1:8" ht="21" customHeight="1">
      <c r="A11" s="4" t="s">
        <v>411</v>
      </c>
      <c r="B11" s="65">
        <v>87</v>
      </c>
      <c r="C11" s="148">
        <v>1</v>
      </c>
      <c r="D11" s="31">
        <v>0</v>
      </c>
      <c r="E11" s="31">
        <v>0</v>
      </c>
      <c r="F11" s="31">
        <v>0</v>
      </c>
      <c r="G11" s="31">
        <v>79</v>
      </c>
      <c r="H11" s="221">
        <v>7</v>
      </c>
    </row>
    <row r="12" spans="1:8" s="173" customFormat="1" ht="21" customHeight="1">
      <c r="A12" s="4" t="s">
        <v>412</v>
      </c>
      <c r="B12" s="65">
        <f>C12+G12+H12</f>
        <v>88</v>
      </c>
      <c r="C12" s="148">
        <v>1</v>
      </c>
      <c r="D12" s="31">
        <f>SUM(E12:F12)</f>
        <v>8</v>
      </c>
      <c r="E12" s="148">
        <v>2</v>
      </c>
      <c r="F12" s="148">
        <v>6</v>
      </c>
      <c r="G12" s="31">
        <v>80</v>
      </c>
      <c r="H12" s="127">
        <v>7</v>
      </c>
    </row>
    <row r="13" spans="1:8" ht="21" customHeight="1">
      <c r="A13" s="222"/>
      <c r="B13" s="223"/>
      <c r="C13" s="224"/>
      <c r="D13" s="224"/>
      <c r="E13" s="224"/>
      <c r="F13" s="224"/>
      <c r="G13" s="223"/>
      <c r="H13" s="224"/>
    </row>
    <row r="14" spans="1:9" ht="21" customHeight="1">
      <c r="A14" s="402" t="s">
        <v>413</v>
      </c>
      <c r="B14" s="225">
        <v>6</v>
      </c>
      <c r="C14" s="434">
        <v>0</v>
      </c>
      <c r="D14" s="434">
        <v>0</v>
      </c>
      <c r="E14" s="434">
        <v>0</v>
      </c>
      <c r="F14" s="434">
        <v>0</v>
      </c>
      <c r="G14" s="225">
        <v>5</v>
      </c>
      <c r="H14" s="435">
        <v>1</v>
      </c>
      <c r="I14" s="226"/>
    </row>
    <row r="15" spans="1:9" ht="21" customHeight="1">
      <c r="A15" s="402" t="s">
        <v>38</v>
      </c>
      <c r="B15" s="225">
        <v>5</v>
      </c>
      <c r="C15" s="207">
        <v>0</v>
      </c>
      <c r="D15" s="207">
        <v>0</v>
      </c>
      <c r="E15" s="207">
        <v>0</v>
      </c>
      <c r="F15" s="207">
        <v>0</v>
      </c>
      <c r="G15" s="225">
        <v>5</v>
      </c>
      <c r="H15" s="435">
        <v>0</v>
      </c>
      <c r="I15" s="226"/>
    </row>
    <row r="16" spans="1:9" ht="21" customHeight="1">
      <c r="A16" s="402" t="s">
        <v>414</v>
      </c>
      <c r="B16" s="225">
        <v>11</v>
      </c>
      <c r="C16" s="207">
        <v>0</v>
      </c>
      <c r="D16" s="207">
        <v>0</v>
      </c>
      <c r="E16" s="207">
        <v>0</v>
      </c>
      <c r="F16" s="207">
        <v>0</v>
      </c>
      <c r="G16" s="225">
        <v>9</v>
      </c>
      <c r="H16" s="435">
        <v>1</v>
      </c>
      <c r="I16" s="226"/>
    </row>
    <row r="17" spans="1:9" ht="21" customHeight="1">
      <c r="A17" s="402" t="s">
        <v>415</v>
      </c>
      <c r="B17" s="225">
        <v>5</v>
      </c>
      <c r="C17" s="207">
        <v>0</v>
      </c>
      <c r="D17" s="207">
        <v>0</v>
      </c>
      <c r="E17" s="207">
        <v>0</v>
      </c>
      <c r="F17" s="207">
        <v>0</v>
      </c>
      <c r="G17" s="225">
        <v>5</v>
      </c>
      <c r="H17" s="435">
        <v>0</v>
      </c>
      <c r="I17" s="226"/>
    </row>
    <row r="18" spans="1:9" ht="21" customHeight="1">
      <c r="A18" s="402" t="s">
        <v>35</v>
      </c>
      <c r="B18" s="225">
        <v>4</v>
      </c>
      <c r="C18" s="207">
        <v>0</v>
      </c>
      <c r="D18" s="207">
        <v>0</v>
      </c>
      <c r="E18" s="207">
        <v>0</v>
      </c>
      <c r="F18" s="207">
        <v>0</v>
      </c>
      <c r="G18" s="225">
        <v>4</v>
      </c>
      <c r="H18" s="435">
        <v>0</v>
      </c>
      <c r="I18" s="226"/>
    </row>
    <row r="19" spans="1:9" ht="21" customHeight="1">
      <c r="A19" s="402" t="s">
        <v>416</v>
      </c>
      <c r="B19" s="225">
        <v>5</v>
      </c>
      <c r="C19" s="207">
        <v>0</v>
      </c>
      <c r="D19" s="207">
        <v>0</v>
      </c>
      <c r="E19" s="207">
        <v>0</v>
      </c>
      <c r="F19" s="207">
        <v>0</v>
      </c>
      <c r="G19" s="225">
        <v>5</v>
      </c>
      <c r="H19" s="435">
        <v>0</v>
      </c>
      <c r="I19" s="226"/>
    </row>
    <row r="20" spans="1:9" ht="21" customHeight="1">
      <c r="A20" s="402" t="s">
        <v>417</v>
      </c>
      <c r="B20" s="225">
        <v>2</v>
      </c>
      <c r="C20" s="207">
        <v>0</v>
      </c>
      <c r="D20" s="207">
        <v>0</v>
      </c>
      <c r="E20" s="207">
        <v>0</v>
      </c>
      <c r="F20" s="207">
        <v>0</v>
      </c>
      <c r="G20" s="225">
        <v>2</v>
      </c>
      <c r="H20" s="435">
        <v>0</v>
      </c>
      <c r="I20" s="226"/>
    </row>
    <row r="21" spans="1:9" ht="21" customHeight="1">
      <c r="A21" s="402" t="s">
        <v>418</v>
      </c>
      <c r="B21" s="225">
        <v>3</v>
      </c>
      <c r="C21" s="207">
        <v>0</v>
      </c>
      <c r="D21" s="207">
        <v>0</v>
      </c>
      <c r="E21" s="207">
        <v>0</v>
      </c>
      <c r="F21" s="207">
        <v>0</v>
      </c>
      <c r="G21" s="225">
        <v>2</v>
      </c>
      <c r="H21" s="435">
        <v>0</v>
      </c>
      <c r="I21" s="226"/>
    </row>
    <row r="22" spans="1:9" ht="21" customHeight="1">
      <c r="A22" s="402" t="s">
        <v>419</v>
      </c>
      <c r="B22" s="225">
        <v>3</v>
      </c>
      <c r="C22" s="207">
        <v>0</v>
      </c>
      <c r="D22" s="207">
        <v>0</v>
      </c>
      <c r="E22" s="207">
        <v>0</v>
      </c>
      <c r="F22" s="207">
        <v>0</v>
      </c>
      <c r="G22" s="225">
        <v>3</v>
      </c>
      <c r="H22" s="435">
        <v>0</v>
      </c>
      <c r="I22" s="226"/>
    </row>
    <row r="23" spans="1:9" ht="21" customHeight="1">
      <c r="A23" s="402" t="s">
        <v>420</v>
      </c>
      <c r="B23" s="225">
        <v>4</v>
      </c>
      <c r="C23" s="225">
        <v>1</v>
      </c>
      <c r="D23" s="207">
        <v>8</v>
      </c>
      <c r="E23" s="207">
        <v>2</v>
      </c>
      <c r="F23" s="207">
        <v>6</v>
      </c>
      <c r="G23" s="225">
        <v>3</v>
      </c>
      <c r="H23" s="435">
        <v>0</v>
      </c>
      <c r="I23" s="226"/>
    </row>
    <row r="24" spans="1:9" ht="21" customHeight="1">
      <c r="A24" s="402" t="s">
        <v>421</v>
      </c>
      <c r="B24" s="225">
        <v>4</v>
      </c>
      <c r="C24" s="207">
        <v>0</v>
      </c>
      <c r="D24" s="207">
        <v>0</v>
      </c>
      <c r="E24" s="207">
        <v>0</v>
      </c>
      <c r="F24" s="207">
        <v>0</v>
      </c>
      <c r="G24" s="225">
        <v>4</v>
      </c>
      <c r="H24" s="435">
        <v>0</v>
      </c>
      <c r="I24" s="226"/>
    </row>
    <row r="25" spans="1:9" ht="21" customHeight="1">
      <c r="A25" s="402" t="s">
        <v>422</v>
      </c>
      <c r="B25" s="225">
        <v>6</v>
      </c>
      <c r="C25" s="207">
        <v>0</v>
      </c>
      <c r="D25" s="207">
        <v>0</v>
      </c>
      <c r="E25" s="207">
        <v>0</v>
      </c>
      <c r="F25" s="207">
        <v>0</v>
      </c>
      <c r="G25" s="225">
        <v>4</v>
      </c>
      <c r="H25" s="435">
        <v>2</v>
      </c>
      <c r="I25" s="226"/>
    </row>
    <row r="26" spans="1:9" ht="21" customHeight="1">
      <c r="A26" s="402" t="s">
        <v>423</v>
      </c>
      <c r="B26" s="225">
        <v>5</v>
      </c>
      <c r="C26" s="207">
        <v>0</v>
      </c>
      <c r="D26" s="207">
        <v>0</v>
      </c>
      <c r="E26" s="207">
        <v>0</v>
      </c>
      <c r="F26" s="207">
        <v>0</v>
      </c>
      <c r="G26" s="225">
        <v>6</v>
      </c>
      <c r="H26" s="435">
        <v>0</v>
      </c>
      <c r="I26" s="226"/>
    </row>
    <row r="27" spans="1:9" ht="21" customHeight="1">
      <c r="A27" s="402" t="s">
        <v>424</v>
      </c>
      <c r="B27" s="225">
        <v>2</v>
      </c>
      <c r="C27" s="207">
        <v>0</v>
      </c>
      <c r="D27" s="207">
        <v>0</v>
      </c>
      <c r="E27" s="207">
        <v>0</v>
      </c>
      <c r="F27" s="207">
        <v>0</v>
      </c>
      <c r="G27" s="225">
        <v>2</v>
      </c>
      <c r="H27" s="435">
        <v>0</v>
      </c>
      <c r="I27" s="226"/>
    </row>
    <row r="28" spans="1:9" ht="21" customHeight="1">
      <c r="A28" s="402" t="s">
        <v>425</v>
      </c>
      <c r="B28" s="225">
        <v>4</v>
      </c>
      <c r="C28" s="207">
        <v>0</v>
      </c>
      <c r="D28" s="207">
        <v>0</v>
      </c>
      <c r="E28" s="207">
        <v>0</v>
      </c>
      <c r="F28" s="207">
        <v>0</v>
      </c>
      <c r="G28" s="225">
        <v>4</v>
      </c>
      <c r="H28" s="435">
        <v>1</v>
      </c>
      <c r="I28" s="226"/>
    </row>
    <row r="29" spans="1:9" ht="21" customHeight="1">
      <c r="A29" s="402" t="s">
        <v>24</v>
      </c>
      <c r="B29" s="225">
        <v>13</v>
      </c>
      <c r="C29" s="207">
        <v>0</v>
      </c>
      <c r="D29" s="207">
        <v>0</v>
      </c>
      <c r="E29" s="207">
        <v>0</v>
      </c>
      <c r="F29" s="207">
        <v>0</v>
      </c>
      <c r="G29" s="225">
        <v>12</v>
      </c>
      <c r="H29" s="435">
        <v>1</v>
      </c>
      <c r="I29" s="226"/>
    </row>
    <row r="30" spans="1:9" ht="21" customHeight="1">
      <c r="A30" s="402" t="s">
        <v>426</v>
      </c>
      <c r="B30" s="225">
        <v>6</v>
      </c>
      <c r="C30" s="436">
        <v>0</v>
      </c>
      <c r="D30" s="207">
        <v>0</v>
      </c>
      <c r="E30" s="207">
        <v>0</v>
      </c>
      <c r="F30" s="207">
        <v>0</v>
      </c>
      <c r="G30" s="225">
        <v>5</v>
      </c>
      <c r="H30" s="435">
        <v>1</v>
      </c>
      <c r="I30" s="226"/>
    </row>
    <row r="31" spans="1:8" ht="12.75" customHeight="1">
      <c r="A31" s="227"/>
      <c r="B31" s="228"/>
      <c r="C31" s="228"/>
      <c r="D31" s="228"/>
      <c r="E31" s="228"/>
      <c r="F31" s="228"/>
      <c r="G31" s="228"/>
      <c r="H31" s="216"/>
    </row>
    <row r="32" spans="1:8" ht="21" customHeight="1">
      <c r="A32" s="2" t="s">
        <v>427</v>
      </c>
      <c r="B32" s="2"/>
      <c r="C32" s="2"/>
      <c r="D32" s="2"/>
      <c r="E32" s="2"/>
      <c r="F32" s="2"/>
      <c r="G32" s="2"/>
      <c r="H32" s="1"/>
    </row>
    <row r="33" spans="1:8" ht="21" customHeight="1">
      <c r="A33" s="1"/>
      <c r="B33" s="1"/>
      <c r="C33" s="1"/>
      <c r="D33" s="1"/>
      <c r="E33" s="1"/>
      <c r="F33" s="1"/>
      <c r="G33" s="1"/>
      <c r="H33" s="1"/>
    </row>
  </sheetData>
  <sheetProtection/>
  <mergeCells count="9">
    <mergeCell ref="A1:G1"/>
    <mergeCell ref="A3:H3"/>
    <mergeCell ref="A4:A6"/>
    <mergeCell ref="C4:F4"/>
    <mergeCell ref="B5:B6"/>
    <mergeCell ref="C5:C6"/>
    <mergeCell ref="D5:D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J19" sqref="J19"/>
    </sheetView>
  </sheetViews>
  <sheetFormatPr defaultColWidth="8.88671875" defaultRowHeight="13.5"/>
  <cols>
    <col min="1" max="1" width="8.88671875" style="168" customWidth="1"/>
    <col min="2" max="2" width="5.99609375" style="168" customWidth="1"/>
    <col min="3" max="3" width="5.88671875" style="168" customWidth="1"/>
    <col min="4" max="4" width="5.6640625" style="168" customWidth="1"/>
    <col min="5" max="5" width="6.77734375" style="168" customWidth="1"/>
    <col min="6" max="6" width="5.99609375" style="168" customWidth="1"/>
    <col min="7" max="7" width="5.6640625" style="168" customWidth="1"/>
    <col min="8" max="8" width="5.77734375" style="168" customWidth="1"/>
    <col min="9" max="10" width="6.10546875" style="168" customWidth="1"/>
    <col min="11" max="11" width="5.6640625" style="168" customWidth="1"/>
    <col min="12" max="12" width="5.5546875" style="168" customWidth="1"/>
    <col min="13" max="13" width="6.5546875" style="168" customWidth="1"/>
    <col min="14" max="14" width="5.99609375" style="168" customWidth="1"/>
    <col min="15" max="16" width="5.4453125" style="168" customWidth="1"/>
    <col min="17" max="17" width="6.6640625" style="168" customWidth="1"/>
    <col min="18" max="16384" width="8.88671875" style="168" customWidth="1"/>
  </cols>
  <sheetData>
    <row r="1" spans="1:17" ht="20.25" customHeight="1">
      <c r="A1" s="519" t="s">
        <v>428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1"/>
      <c r="O1" s="1"/>
      <c r="P1" s="1"/>
      <c r="Q1" s="1"/>
    </row>
    <row r="2" spans="1:17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</row>
    <row r="3" spans="1:17" ht="20.25" customHeight="1">
      <c r="A3" s="229" t="s">
        <v>429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</row>
    <row r="4" spans="1:17" ht="21" customHeight="1">
      <c r="A4" s="517" t="s">
        <v>824</v>
      </c>
      <c r="B4" s="541" t="s">
        <v>430</v>
      </c>
      <c r="C4" s="555"/>
      <c r="D4" s="555"/>
      <c r="E4" s="542"/>
      <c r="F4" s="540" t="s">
        <v>431</v>
      </c>
      <c r="G4" s="540"/>
      <c r="H4" s="540"/>
      <c r="I4" s="540"/>
      <c r="J4" s="540" t="s">
        <v>432</v>
      </c>
      <c r="K4" s="540"/>
      <c r="L4" s="540"/>
      <c r="M4" s="540"/>
      <c r="N4" s="540" t="s">
        <v>433</v>
      </c>
      <c r="O4" s="540"/>
      <c r="P4" s="540"/>
      <c r="Q4" s="541"/>
    </row>
    <row r="5" spans="1:17" ht="21" customHeight="1">
      <c r="A5" s="564"/>
      <c r="B5" s="540" t="s">
        <v>403</v>
      </c>
      <c r="C5" s="540" t="s">
        <v>434</v>
      </c>
      <c r="D5" s="540"/>
      <c r="E5" s="540" t="s">
        <v>435</v>
      </c>
      <c r="F5" s="540" t="s">
        <v>403</v>
      </c>
      <c r="G5" s="540" t="s">
        <v>434</v>
      </c>
      <c r="H5" s="540"/>
      <c r="I5" s="540" t="s">
        <v>435</v>
      </c>
      <c r="J5" s="540" t="s">
        <v>403</v>
      </c>
      <c r="K5" s="540" t="s">
        <v>434</v>
      </c>
      <c r="L5" s="540"/>
      <c r="M5" s="540" t="s">
        <v>435</v>
      </c>
      <c r="N5" s="540" t="s">
        <v>403</v>
      </c>
      <c r="O5" s="540" t="s">
        <v>434</v>
      </c>
      <c r="P5" s="540"/>
      <c r="Q5" s="541" t="s">
        <v>435</v>
      </c>
    </row>
    <row r="6" spans="1:17" ht="21" customHeight="1">
      <c r="A6" s="518"/>
      <c r="B6" s="540"/>
      <c r="C6" s="451" t="s">
        <v>436</v>
      </c>
      <c r="D6" s="451" t="s">
        <v>437</v>
      </c>
      <c r="E6" s="540"/>
      <c r="F6" s="540"/>
      <c r="G6" s="451" t="s">
        <v>436</v>
      </c>
      <c r="H6" s="451" t="s">
        <v>437</v>
      </c>
      <c r="I6" s="540"/>
      <c r="J6" s="540"/>
      <c r="K6" s="451" t="s">
        <v>436</v>
      </c>
      <c r="L6" s="451" t="s">
        <v>437</v>
      </c>
      <c r="M6" s="540"/>
      <c r="N6" s="540"/>
      <c r="O6" s="451" t="s">
        <v>436</v>
      </c>
      <c r="P6" s="451" t="s">
        <v>437</v>
      </c>
      <c r="Q6" s="541"/>
    </row>
    <row r="7" spans="1:17" ht="21" customHeight="1">
      <c r="A7" s="59" t="s">
        <v>7</v>
      </c>
      <c r="B7" s="148">
        <v>2</v>
      </c>
      <c r="C7" s="148">
        <v>109</v>
      </c>
      <c r="D7" s="148">
        <v>67</v>
      </c>
      <c r="E7" s="148">
        <v>18</v>
      </c>
      <c r="F7" s="148">
        <v>2</v>
      </c>
      <c r="G7" s="148">
        <v>109</v>
      </c>
      <c r="H7" s="148">
        <v>67</v>
      </c>
      <c r="I7" s="148">
        <v>18</v>
      </c>
      <c r="J7" s="84" t="s">
        <v>325</v>
      </c>
      <c r="K7" s="84" t="s">
        <v>325</v>
      </c>
      <c r="L7" s="31" t="s">
        <v>325</v>
      </c>
      <c r="M7" s="84" t="s">
        <v>325</v>
      </c>
      <c r="N7" s="84" t="s">
        <v>325</v>
      </c>
      <c r="O7" s="84" t="s">
        <v>325</v>
      </c>
      <c r="P7" s="84" t="s">
        <v>325</v>
      </c>
      <c r="Q7" s="230" t="s">
        <v>325</v>
      </c>
    </row>
    <row r="8" spans="1:17" ht="21" customHeight="1">
      <c r="A8" s="59" t="s">
        <v>6</v>
      </c>
      <c r="B8" s="148">
        <v>1</v>
      </c>
      <c r="C8" s="148">
        <v>100</v>
      </c>
      <c r="D8" s="148">
        <v>57</v>
      </c>
      <c r="E8" s="148">
        <v>15</v>
      </c>
      <c r="F8" s="148">
        <v>1</v>
      </c>
      <c r="G8" s="148">
        <v>100</v>
      </c>
      <c r="H8" s="148">
        <v>57</v>
      </c>
      <c r="I8" s="148">
        <v>15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51">
        <v>0</v>
      </c>
    </row>
    <row r="9" spans="1:17" ht="21" customHeight="1">
      <c r="A9" s="59" t="s">
        <v>5</v>
      </c>
      <c r="B9" s="231">
        <v>1</v>
      </c>
      <c r="C9" s="231">
        <v>100</v>
      </c>
      <c r="D9" s="231">
        <v>60</v>
      </c>
      <c r="E9" s="231">
        <v>15</v>
      </c>
      <c r="F9" s="231">
        <v>1</v>
      </c>
      <c r="G9" s="231">
        <v>100</v>
      </c>
      <c r="H9" s="231">
        <v>60</v>
      </c>
      <c r="I9" s="231">
        <v>15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51">
        <v>0</v>
      </c>
    </row>
    <row r="10" spans="1:17" ht="21" customHeight="1">
      <c r="A10" s="5" t="s">
        <v>40</v>
      </c>
      <c r="B10" s="148">
        <v>1</v>
      </c>
      <c r="C10" s="148">
        <v>100</v>
      </c>
      <c r="D10" s="148">
        <v>74</v>
      </c>
      <c r="E10" s="148">
        <v>15</v>
      </c>
      <c r="F10" s="148">
        <v>1</v>
      </c>
      <c r="G10" s="148">
        <v>100</v>
      </c>
      <c r="H10" s="148">
        <v>74</v>
      </c>
      <c r="I10" s="148">
        <v>15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51">
        <v>0</v>
      </c>
    </row>
    <row r="11" spans="1:17" ht="21" customHeight="1">
      <c r="A11" s="4" t="s">
        <v>3</v>
      </c>
      <c r="B11" s="90">
        <v>1</v>
      </c>
      <c r="C11" s="148">
        <v>100</v>
      </c>
      <c r="D11" s="148">
        <v>71</v>
      </c>
      <c r="E11" s="148">
        <v>15</v>
      </c>
      <c r="F11" s="148">
        <v>1</v>
      </c>
      <c r="G11" s="148">
        <v>100</v>
      </c>
      <c r="H11" s="148">
        <v>71</v>
      </c>
      <c r="I11" s="148">
        <v>15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207">
        <v>0</v>
      </c>
    </row>
    <row r="12" spans="1:17" ht="21" customHeight="1">
      <c r="A12" s="4" t="s">
        <v>2</v>
      </c>
      <c r="B12" s="90">
        <f>F12+J12+N12</f>
        <v>1</v>
      </c>
      <c r="C12" s="90">
        <v>71</v>
      </c>
      <c r="D12" s="90">
        <v>70</v>
      </c>
      <c r="E12" s="90">
        <f>I12+M12+Q12</f>
        <v>14</v>
      </c>
      <c r="F12" s="90">
        <v>1</v>
      </c>
      <c r="G12" s="90">
        <v>71</v>
      </c>
      <c r="H12" s="90">
        <v>70</v>
      </c>
      <c r="I12" s="90">
        <v>14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207">
        <v>0</v>
      </c>
    </row>
    <row r="13" spans="1:17" ht="15" customHeight="1">
      <c r="A13" s="3"/>
      <c r="B13" s="216"/>
      <c r="C13" s="216"/>
      <c r="D13" s="216"/>
      <c r="E13" s="216"/>
      <c r="F13" s="216"/>
      <c r="G13" s="216"/>
      <c r="H13" s="46"/>
      <c r="I13" s="216"/>
      <c r="J13" s="216"/>
      <c r="K13" s="216"/>
      <c r="L13" s="46"/>
      <c r="M13" s="216"/>
      <c r="N13" s="216"/>
      <c r="O13" s="216"/>
      <c r="P13" s="216"/>
      <c r="Q13" s="216"/>
    </row>
    <row r="14" spans="1:17" ht="21" customHeight="1">
      <c r="A14" s="402" t="s">
        <v>39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207">
        <v>0</v>
      </c>
    </row>
    <row r="15" spans="1:17" ht="21" customHeight="1">
      <c r="A15" s="402" t="s">
        <v>38</v>
      </c>
      <c r="B15" s="128">
        <v>0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207">
        <v>0</v>
      </c>
    </row>
    <row r="16" spans="1:17" ht="21" customHeight="1">
      <c r="A16" s="402" t="s">
        <v>37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207">
        <v>0</v>
      </c>
    </row>
    <row r="17" spans="1:17" ht="21" customHeight="1">
      <c r="A17" s="402" t="s">
        <v>36</v>
      </c>
      <c r="B17" s="128"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207">
        <v>0</v>
      </c>
    </row>
    <row r="18" spans="1:17" ht="21" customHeight="1">
      <c r="A18" s="402" t="s">
        <v>35</v>
      </c>
      <c r="B18" s="128">
        <v>0</v>
      </c>
      <c r="C18" s="128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207">
        <v>0</v>
      </c>
    </row>
    <row r="19" spans="1:17" ht="21" customHeight="1">
      <c r="A19" s="402" t="s">
        <v>34</v>
      </c>
      <c r="B19" s="128">
        <v>0</v>
      </c>
      <c r="C19" s="128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207">
        <v>0</v>
      </c>
    </row>
    <row r="20" spans="1:17" ht="21" customHeight="1">
      <c r="A20" s="402" t="s">
        <v>33</v>
      </c>
      <c r="B20" s="128">
        <v>0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207">
        <v>0</v>
      </c>
    </row>
    <row r="21" spans="1:17" ht="21" customHeight="1">
      <c r="A21" s="402" t="s">
        <v>32</v>
      </c>
      <c r="B21" s="128">
        <v>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207">
        <v>0</v>
      </c>
    </row>
    <row r="22" spans="1:17" ht="21" customHeight="1">
      <c r="A22" s="402" t="s">
        <v>31</v>
      </c>
      <c r="B22" s="128">
        <v>0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207">
        <v>0</v>
      </c>
    </row>
    <row r="23" spans="1:17" ht="21" customHeight="1">
      <c r="A23" s="402" t="s">
        <v>30</v>
      </c>
      <c r="B23" s="128">
        <v>0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207">
        <v>0</v>
      </c>
    </row>
    <row r="24" spans="1:17" ht="21" customHeight="1">
      <c r="A24" s="402" t="s">
        <v>29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207">
        <v>0</v>
      </c>
    </row>
    <row r="25" spans="1:17" ht="21" customHeight="1">
      <c r="A25" s="402" t="s">
        <v>28</v>
      </c>
      <c r="B25" s="128">
        <v>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207">
        <v>0</v>
      </c>
    </row>
    <row r="26" spans="1:17" ht="21" customHeight="1">
      <c r="A26" s="402" t="s">
        <v>27</v>
      </c>
      <c r="B26" s="128">
        <v>0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207">
        <v>0</v>
      </c>
    </row>
    <row r="27" spans="1:17" ht="21" customHeight="1">
      <c r="A27" s="402" t="s">
        <v>26</v>
      </c>
      <c r="B27" s="128">
        <v>0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207">
        <v>0</v>
      </c>
    </row>
    <row r="28" spans="1:17" ht="21" customHeight="1">
      <c r="A28" s="402" t="s">
        <v>25</v>
      </c>
      <c r="B28" s="128">
        <v>0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207">
        <v>0</v>
      </c>
    </row>
    <row r="29" spans="1:17" ht="21" customHeight="1">
      <c r="A29" s="402" t="s">
        <v>24</v>
      </c>
      <c r="B29" s="90">
        <f>F29+J29+N29</f>
        <v>1</v>
      </c>
      <c r="C29" s="90">
        <v>71</v>
      </c>
      <c r="D29" s="90">
        <v>70</v>
      </c>
      <c r="E29" s="90">
        <v>14</v>
      </c>
      <c r="F29" s="90">
        <v>1</v>
      </c>
      <c r="G29" s="90">
        <v>71</v>
      </c>
      <c r="H29" s="90">
        <v>70</v>
      </c>
      <c r="I29" s="90">
        <v>14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207">
        <v>0</v>
      </c>
    </row>
    <row r="30" spans="1:17" ht="21" customHeight="1">
      <c r="A30" s="422" t="s">
        <v>23</v>
      </c>
      <c r="B30" s="128">
        <v>0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207">
        <v>0</v>
      </c>
    </row>
    <row r="31" spans="1:17" ht="14.25" customHeight="1">
      <c r="A31" s="13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ht="21" customHeight="1">
      <c r="A32" s="627" t="s">
        <v>438</v>
      </c>
      <c r="B32" s="627"/>
      <c r="C32" s="233"/>
      <c r="D32" s="233"/>
      <c r="E32" s="23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mergeCells count="19">
    <mergeCell ref="A1:M1"/>
    <mergeCell ref="A4:A6"/>
    <mergeCell ref="B4:E4"/>
    <mergeCell ref="F4:I4"/>
    <mergeCell ref="J4:M4"/>
    <mergeCell ref="N4:Q4"/>
    <mergeCell ref="B5:B6"/>
    <mergeCell ref="C5:D5"/>
    <mergeCell ref="E5:E6"/>
    <mergeCell ref="F5:F6"/>
    <mergeCell ref="O5:P5"/>
    <mergeCell ref="Q5:Q6"/>
    <mergeCell ref="A32:B32"/>
    <mergeCell ref="G5:H5"/>
    <mergeCell ref="I5:I6"/>
    <mergeCell ref="J5:J6"/>
    <mergeCell ref="K5:L5"/>
    <mergeCell ref="M5:M6"/>
    <mergeCell ref="N5:N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3">
      <selection activeCell="I20" sqref="I20"/>
    </sheetView>
  </sheetViews>
  <sheetFormatPr defaultColWidth="8.88671875" defaultRowHeight="13.5"/>
  <cols>
    <col min="1" max="1" width="8.88671875" style="168" customWidth="1"/>
    <col min="2" max="2" width="6.3359375" style="168" customWidth="1"/>
    <col min="3" max="3" width="6.5546875" style="168" customWidth="1"/>
    <col min="4" max="4" width="6.10546875" style="168" customWidth="1"/>
    <col min="5" max="5" width="7.21484375" style="168" customWidth="1"/>
    <col min="6" max="7" width="6.3359375" style="168" customWidth="1"/>
    <col min="8" max="8" width="6.5546875" style="168" customWidth="1"/>
    <col min="9" max="9" width="6.99609375" style="168" customWidth="1"/>
    <col min="10" max="10" width="6.3359375" style="168" customWidth="1"/>
    <col min="11" max="11" width="5.77734375" style="168" customWidth="1"/>
    <col min="12" max="12" width="6.21484375" style="168" customWidth="1"/>
    <col min="13" max="14" width="6.6640625" style="168" customWidth="1"/>
    <col min="15" max="16" width="5.77734375" style="168" customWidth="1"/>
    <col min="17" max="17" width="6.5546875" style="168" customWidth="1"/>
    <col min="18" max="16384" width="8.88671875" style="168" customWidth="1"/>
  </cols>
  <sheetData>
    <row r="1" spans="1:18" ht="20.25" customHeight="1">
      <c r="A1" s="519" t="s">
        <v>439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1"/>
      <c r="O1" s="1"/>
      <c r="P1" s="1"/>
      <c r="Q1" s="1"/>
      <c r="R1" s="1"/>
    </row>
    <row r="2" spans="1:18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</row>
    <row r="3" spans="1:18" ht="20.25" customHeight="1">
      <c r="A3" s="229" t="s">
        <v>429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</row>
    <row r="4" spans="1:18" ht="21" customHeight="1">
      <c r="A4" s="517" t="s">
        <v>825</v>
      </c>
      <c r="B4" s="541" t="s">
        <v>430</v>
      </c>
      <c r="C4" s="555"/>
      <c r="D4" s="555"/>
      <c r="E4" s="542"/>
      <c r="F4" s="540" t="s">
        <v>440</v>
      </c>
      <c r="G4" s="540"/>
      <c r="H4" s="540"/>
      <c r="I4" s="540"/>
      <c r="J4" s="540" t="s">
        <v>441</v>
      </c>
      <c r="K4" s="540"/>
      <c r="L4" s="540"/>
      <c r="M4" s="540"/>
      <c r="N4" s="541" t="s">
        <v>442</v>
      </c>
      <c r="O4" s="555"/>
      <c r="P4" s="555"/>
      <c r="Q4" s="555"/>
      <c r="R4" s="1"/>
    </row>
    <row r="5" spans="1:18" ht="21" customHeight="1">
      <c r="A5" s="564"/>
      <c r="B5" s="540" t="s">
        <v>403</v>
      </c>
      <c r="C5" s="540" t="s">
        <v>434</v>
      </c>
      <c r="D5" s="540"/>
      <c r="E5" s="540" t="s">
        <v>435</v>
      </c>
      <c r="F5" s="540" t="s">
        <v>403</v>
      </c>
      <c r="G5" s="540" t="s">
        <v>434</v>
      </c>
      <c r="H5" s="540"/>
      <c r="I5" s="540" t="s">
        <v>435</v>
      </c>
      <c r="J5" s="540" t="s">
        <v>403</v>
      </c>
      <c r="K5" s="540" t="s">
        <v>434</v>
      </c>
      <c r="L5" s="540"/>
      <c r="M5" s="540" t="s">
        <v>435</v>
      </c>
      <c r="N5" s="562" t="s">
        <v>403</v>
      </c>
      <c r="O5" s="541" t="s">
        <v>434</v>
      </c>
      <c r="P5" s="542"/>
      <c r="Q5" s="513" t="s">
        <v>435</v>
      </c>
      <c r="R5" s="1"/>
    </row>
    <row r="6" spans="1:18" ht="21" customHeight="1">
      <c r="A6" s="518"/>
      <c r="B6" s="540"/>
      <c r="C6" s="451" t="s">
        <v>436</v>
      </c>
      <c r="D6" s="451" t="s">
        <v>437</v>
      </c>
      <c r="E6" s="540"/>
      <c r="F6" s="540"/>
      <c r="G6" s="451" t="s">
        <v>436</v>
      </c>
      <c r="H6" s="451" t="s">
        <v>437</v>
      </c>
      <c r="I6" s="540"/>
      <c r="J6" s="540"/>
      <c r="K6" s="451" t="s">
        <v>436</v>
      </c>
      <c r="L6" s="451" t="s">
        <v>437</v>
      </c>
      <c r="M6" s="540"/>
      <c r="N6" s="559"/>
      <c r="O6" s="451" t="s">
        <v>436</v>
      </c>
      <c r="P6" s="451" t="s">
        <v>437</v>
      </c>
      <c r="Q6" s="515"/>
      <c r="R6" s="1"/>
    </row>
    <row r="7" spans="1:18" ht="21" customHeight="1">
      <c r="A7" s="59" t="s">
        <v>7</v>
      </c>
      <c r="B7" s="148">
        <v>4</v>
      </c>
      <c r="C7" s="148">
        <v>225</v>
      </c>
      <c r="D7" s="148">
        <v>141</v>
      </c>
      <c r="E7" s="148">
        <v>75</v>
      </c>
      <c r="F7" s="148">
        <v>4</v>
      </c>
      <c r="G7" s="148">
        <v>225</v>
      </c>
      <c r="H7" s="148">
        <v>141</v>
      </c>
      <c r="I7" s="148">
        <v>75</v>
      </c>
      <c r="J7" s="84" t="s">
        <v>325</v>
      </c>
      <c r="K7" s="84" t="s">
        <v>325</v>
      </c>
      <c r="L7" s="31" t="s">
        <v>325</v>
      </c>
      <c r="M7" s="84" t="s">
        <v>325</v>
      </c>
      <c r="N7" s="84" t="s">
        <v>325</v>
      </c>
      <c r="O7" s="84" t="s">
        <v>325</v>
      </c>
      <c r="P7" s="84" t="s">
        <v>325</v>
      </c>
      <c r="Q7" s="230" t="s">
        <v>325</v>
      </c>
      <c r="R7" s="6"/>
    </row>
    <row r="8" spans="1:18" ht="21" customHeight="1">
      <c r="A8" s="59" t="s">
        <v>6</v>
      </c>
      <c r="B8" s="148">
        <v>7</v>
      </c>
      <c r="C8" s="148">
        <v>502</v>
      </c>
      <c r="D8" s="148">
        <v>417</v>
      </c>
      <c r="E8" s="148">
        <v>260</v>
      </c>
      <c r="F8" s="148">
        <v>5</v>
      </c>
      <c r="G8" s="148">
        <v>251</v>
      </c>
      <c r="H8" s="148">
        <v>203</v>
      </c>
      <c r="I8" s="148">
        <v>106</v>
      </c>
      <c r="J8" s="31">
        <v>1</v>
      </c>
      <c r="K8" s="31">
        <v>9</v>
      </c>
      <c r="L8" s="31">
        <v>9</v>
      </c>
      <c r="M8" s="31">
        <v>5</v>
      </c>
      <c r="N8" s="31">
        <v>1</v>
      </c>
      <c r="O8" s="31">
        <v>242</v>
      </c>
      <c r="P8" s="31">
        <v>205</v>
      </c>
      <c r="Q8" s="51">
        <v>149</v>
      </c>
      <c r="R8" s="6"/>
    </row>
    <row r="9" spans="1:18" ht="21" customHeight="1">
      <c r="A9" s="234" t="s">
        <v>5</v>
      </c>
      <c r="B9" s="235">
        <v>13</v>
      </c>
      <c r="C9" s="231">
        <v>552</v>
      </c>
      <c r="D9" s="231">
        <v>503</v>
      </c>
      <c r="E9" s="231">
        <v>307</v>
      </c>
      <c r="F9" s="231">
        <v>4</v>
      </c>
      <c r="G9" s="231">
        <v>241</v>
      </c>
      <c r="H9" s="231">
        <v>212</v>
      </c>
      <c r="I9" s="231">
        <v>102</v>
      </c>
      <c r="J9" s="177">
        <v>8</v>
      </c>
      <c r="K9" s="177">
        <v>69</v>
      </c>
      <c r="L9" s="177">
        <v>56</v>
      </c>
      <c r="M9" s="177">
        <v>47</v>
      </c>
      <c r="N9" s="177">
        <v>1</v>
      </c>
      <c r="O9" s="177">
        <v>242</v>
      </c>
      <c r="P9" s="177">
        <v>235</v>
      </c>
      <c r="Q9" s="179">
        <v>158</v>
      </c>
      <c r="R9" s="6"/>
    </row>
    <row r="10" spans="1:18" ht="21" customHeight="1">
      <c r="A10" s="5" t="s">
        <v>40</v>
      </c>
      <c r="B10" s="236">
        <f>F10+J10+N10</f>
        <v>16</v>
      </c>
      <c r="C10" s="236">
        <f>G10+K10+O10</f>
        <v>759</v>
      </c>
      <c r="D10" s="236">
        <f>H10+L10+P10</f>
        <v>655</v>
      </c>
      <c r="E10" s="236">
        <f>I10+M10+Q10</f>
        <v>402</v>
      </c>
      <c r="F10" s="148">
        <v>8</v>
      </c>
      <c r="G10" s="148">
        <v>457</v>
      </c>
      <c r="H10" s="148">
        <v>380</v>
      </c>
      <c r="I10" s="148">
        <v>205</v>
      </c>
      <c r="J10" s="31">
        <v>7</v>
      </c>
      <c r="K10" s="31">
        <v>60</v>
      </c>
      <c r="L10" s="31">
        <v>51</v>
      </c>
      <c r="M10" s="31">
        <v>36</v>
      </c>
      <c r="N10" s="31">
        <v>1</v>
      </c>
      <c r="O10" s="31">
        <v>242</v>
      </c>
      <c r="P10" s="31">
        <v>224</v>
      </c>
      <c r="Q10" s="51">
        <v>161</v>
      </c>
      <c r="R10" s="6"/>
    </row>
    <row r="11" spans="1:18" ht="21" customHeight="1">
      <c r="A11" s="4" t="s">
        <v>3</v>
      </c>
      <c r="B11" s="90">
        <v>21</v>
      </c>
      <c r="C11" s="90">
        <v>866</v>
      </c>
      <c r="D11" s="90">
        <v>687</v>
      </c>
      <c r="E11" s="90">
        <v>432</v>
      </c>
      <c r="F11" s="148">
        <v>9</v>
      </c>
      <c r="G11" s="148">
        <v>535</v>
      </c>
      <c r="H11" s="148">
        <v>407</v>
      </c>
      <c r="I11" s="148">
        <v>221</v>
      </c>
      <c r="J11" s="128">
        <v>11</v>
      </c>
      <c r="K11" s="128">
        <v>89</v>
      </c>
      <c r="L11" s="128">
        <v>73</v>
      </c>
      <c r="M11" s="128">
        <v>57</v>
      </c>
      <c r="N11" s="128">
        <v>1</v>
      </c>
      <c r="O11" s="128">
        <v>242</v>
      </c>
      <c r="P11" s="128">
        <v>207</v>
      </c>
      <c r="Q11" s="207">
        <v>154</v>
      </c>
      <c r="R11" s="6"/>
    </row>
    <row r="12" spans="1:18" ht="21" customHeight="1">
      <c r="A12" s="4" t="s">
        <v>2</v>
      </c>
      <c r="B12" s="90">
        <f>F12+J12</f>
        <v>24</v>
      </c>
      <c r="C12" s="90">
        <f>G12+K12</f>
        <v>774</v>
      </c>
      <c r="D12" s="90">
        <f>H12+L12</f>
        <v>627</v>
      </c>
      <c r="E12" s="90">
        <f>I12+M12</f>
        <v>356</v>
      </c>
      <c r="F12" s="90">
        <v>10</v>
      </c>
      <c r="G12" s="90">
        <v>654</v>
      </c>
      <c r="H12" s="90">
        <v>529</v>
      </c>
      <c r="I12" s="90">
        <v>291</v>
      </c>
      <c r="J12" s="76">
        <v>14</v>
      </c>
      <c r="K12" s="76">
        <v>120</v>
      </c>
      <c r="L12" s="76">
        <v>98</v>
      </c>
      <c r="M12" s="76">
        <v>65</v>
      </c>
      <c r="N12" s="628" t="s">
        <v>443</v>
      </c>
      <c r="O12" s="629"/>
      <c r="P12" s="629"/>
      <c r="Q12" s="629"/>
      <c r="R12" s="6"/>
    </row>
    <row r="13" spans="1:21" s="242" customFormat="1" ht="15" customHeight="1">
      <c r="A13" s="237"/>
      <c r="B13" s="238"/>
      <c r="C13" s="238"/>
      <c r="D13" s="238"/>
      <c r="E13" s="238"/>
      <c r="F13" s="239"/>
      <c r="G13" s="239"/>
      <c r="H13" s="239"/>
      <c r="I13" s="239"/>
      <c r="J13" s="240"/>
      <c r="K13" s="240"/>
      <c r="L13" s="240"/>
      <c r="M13" s="240"/>
      <c r="N13" s="241"/>
      <c r="O13" s="241"/>
      <c r="P13" s="241"/>
      <c r="Q13" s="241"/>
      <c r="R13" s="241"/>
      <c r="S13" s="241"/>
      <c r="T13" s="241"/>
      <c r="U13" s="241"/>
    </row>
    <row r="14" spans="1:18" ht="21" customHeight="1">
      <c r="A14" s="402" t="s">
        <v>39</v>
      </c>
      <c r="B14" s="90">
        <f>F14+J14</f>
        <v>2</v>
      </c>
      <c r="C14" s="90">
        <f>G14+K14</f>
        <v>65</v>
      </c>
      <c r="D14" s="90">
        <f>H14+L14</f>
        <v>63</v>
      </c>
      <c r="E14" s="90">
        <f>I14+M14</f>
        <v>32</v>
      </c>
      <c r="F14" s="243">
        <v>1</v>
      </c>
      <c r="G14" s="243">
        <v>56</v>
      </c>
      <c r="H14" s="243">
        <v>54</v>
      </c>
      <c r="I14" s="243">
        <v>27</v>
      </c>
      <c r="J14" s="244">
        <v>1</v>
      </c>
      <c r="K14" s="244">
        <v>9</v>
      </c>
      <c r="L14" s="244">
        <v>9</v>
      </c>
      <c r="M14" s="244">
        <v>5</v>
      </c>
      <c r="N14" s="243">
        <v>0</v>
      </c>
      <c r="O14" s="243">
        <v>0</v>
      </c>
      <c r="P14" s="128">
        <v>0</v>
      </c>
      <c r="Q14" s="207">
        <v>0</v>
      </c>
      <c r="R14" s="1"/>
    </row>
    <row r="15" spans="1:18" ht="21" customHeight="1">
      <c r="A15" s="402" t="s">
        <v>38</v>
      </c>
      <c r="B15" s="90">
        <f aca="true" t="shared" si="0" ref="B15:E30">F15+J15</f>
        <v>0</v>
      </c>
      <c r="C15" s="90">
        <f t="shared" si="0"/>
        <v>0</v>
      </c>
      <c r="D15" s="90">
        <f t="shared" si="0"/>
        <v>0</v>
      </c>
      <c r="E15" s="90">
        <f t="shared" si="0"/>
        <v>0</v>
      </c>
      <c r="F15" s="90">
        <f aca="true" t="shared" si="1" ref="F15:Q16">J15+N15</f>
        <v>0</v>
      </c>
      <c r="G15" s="90">
        <f t="shared" si="1"/>
        <v>0</v>
      </c>
      <c r="H15" s="90">
        <f t="shared" si="1"/>
        <v>0</v>
      </c>
      <c r="I15" s="90">
        <f t="shared" si="1"/>
        <v>0</v>
      </c>
      <c r="J15" s="90">
        <f t="shared" si="1"/>
        <v>0</v>
      </c>
      <c r="K15" s="90">
        <f t="shared" si="1"/>
        <v>0</v>
      </c>
      <c r="L15" s="90">
        <f t="shared" si="1"/>
        <v>0</v>
      </c>
      <c r="M15" s="90">
        <f t="shared" si="1"/>
        <v>0</v>
      </c>
      <c r="N15" s="90">
        <f t="shared" si="1"/>
        <v>0</v>
      </c>
      <c r="O15" s="90">
        <f t="shared" si="1"/>
        <v>0</v>
      </c>
      <c r="P15" s="90">
        <f t="shared" si="1"/>
        <v>0</v>
      </c>
      <c r="Q15" s="315">
        <f t="shared" si="1"/>
        <v>0</v>
      </c>
      <c r="R15" s="1"/>
    </row>
    <row r="16" spans="1:18" ht="21" customHeight="1">
      <c r="A16" s="402" t="s">
        <v>37</v>
      </c>
      <c r="B16" s="90">
        <f t="shared" si="0"/>
        <v>0</v>
      </c>
      <c r="C16" s="90">
        <f t="shared" si="0"/>
        <v>0</v>
      </c>
      <c r="D16" s="90">
        <f t="shared" si="0"/>
        <v>0</v>
      </c>
      <c r="E16" s="90">
        <f>I16+M16</f>
        <v>0</v>
      </c>
      <c r="F16" s="90">
        <f t="shared" si="1"/>
        <v>0</v>
      </c>
      <c r="G16" s="90">
        <f t="shared" si="1"/>
        <v>0</v>
      </c>
      <c r="H16" s="90">
        <f t="shared" si="1"/>
        <v>0</v>
      </c>
      <c r="I16" s="90">
        <f t="shared" si="1"/>
        <v>0</v>
      </c>
      <c r="J16" s="90">
        <f t="shared" si="1"/>
        <v>0</v>
      </c>
      <c r="K16" s="90">
        <f t="shared" si="1"/>
        <v>0</v>
      </c>
      <c r="L16" s="90">
        <f t="shared" si="1"/>
        <v>0</v>
      </c>
      <c r="M16" s="90">
        <f t="shared" si="1"/>
        <v>0</v>
      </c>
      <c r="N16" s="90">
        <f t="shared" si="1"/>
        <v>0</v>
      </c>
      <c r="O16" s="90">
        <f t="shared" si="1"/>
        <v>0</v>
      </c>
      <c r="P16" s="90">
        <f t="shared" si="1"/>
        <v>0</v>
      </c>
      <c r="Q16" s="315">
        <f t="shared" si="1"/>
        <v>0</v>
      </c>
      <c r="R16" s="1"/>
    </row>
    <row r="17" spans="1:18" ht="21" customHeight="1">
      <c r="A17" s="402" t="s">
        <v>36</v>
      </c>
      <c r="B17" s="90">
        <f t="shared" si="0"/>
        <v>0</v>
      </c>
      <c r="C17" s="90">
        <f t="shared" si="0"/>
        <v>0</v>
      </c>
      <c r="D17" s="90">
        <f t="shared" si="0"/>
        <v>0</v>
      </c>
      <c r="E17" s="90">
        <f t="shared" si="0"/>
        <v>0</v>
      </c>
      <c r="F17" s="243"/>
      <c r="G17" s="90">
        <f aca="true" t="shared" si="2" ref="G17:Q17">K17+O17</f>
        <v>0</v>
      </c>
      <c r="H17" s="90">
        <f t="shared" si="2"/>
        <v>0</v>
      </c>
      <c r="I17" s="90">
        <f t="shared" si="2"/>
        <v>0</v>
      </c>
      <c r="J17" s="90">
        <f t="shared" si="2"/>
        <v>0</v>
      </c>
      <c r="K17" s="90">
        <f t="shared" si="2"/>
        <v>0</v>
      </c>
      <c r="L17" s="90">
        <f t="shared" si="2"/>
        <v>0</v>
      </c>
      <c r="M17" s="90">
        <f t="shared" si="2"/>
        <v>0</v>
      </c>
      <c r="N17" s="90">
        <f t="shared" si="2"/>
        <v>0</v>
      </c>
      <c r="O17" s="90">
        <f t="shared" si="2"/>
        <v>0</v>
      </c>
      <c r="P17" s="90">
        <f t="shared" si="2"/>
        <v>0</v>
      </c>
      <c r="Q17" s="315">
        <f t="shared" si="2"/>
        <v>0</v>
      </c>
      <c r="R17" s="1"/>
    </row>
    <row r="18" spans="1:18" ht="21" customHeight="1">
      <c r="A18" s="402" t="s">
        <v>35</v>
      </c>
      <c r="B18" s="90">
        <f t="shared" si="0"/>
        <v>3</v>
      </c>
      <c r="C18" s="90">
        <f t="shared" si="0"/>
        <v>114</v>
      </c>
      <c r="D18" s="90">
        <f t="shared" si="0"/>
        <v>96</v>
      </c>
      <c r="E18" s="90">
        <f t="shared" si="0"/>
        <v>62</v>
      </c>
      <c r="F18" s="244">
        <v>1</v>
      </c>
      <c r="G18" s="244">
        <v>99</v>
      </c>
      <c r="H18" s="244">
        <v>81</v>
      </c>
      <c r="I18" s="244">
        <v>53</v>
      </c>
      <c r="J18" s="243">
        <v>2</v>
      </c>
      <c r="K18" s="243">
        <v>15</v>
      </c>
      <c r="L18" s="243">
        <v>15</v>
      </c>
      <c r="M18" s="243">
        <v>9</v>
      </c>
      <c r="N18" s="90">
        <f>R18+V18</f>
        <v>0</v>
      </c>
      <c r="O18" s="90">
        <f>S18+W18</f>
        <v>0</v>
      </c>
      <c r="P18" s="90">
        <f>T18+X18</f>
        <v>0</v>
      </c>
      <c r="Q18" s="315">
        <f>U18+Y18</f>
        <v>0</v>
      </c>
      <c r="R18" s="1"/>
    </row>
    <row r="19" spans="1:18" ht="21" customHeight="1">
      <c r="A19" s="402" t="s">
        <v>34</v>
      </c>
      <c r="B19" s="90">
        <f t="shared" si="0"/>
        <v>0</v>
      </c>
      <c r="C19" s="90">
        <f t="shared" si="0"/>
        <v>0</v>
      </c>
      <c r="D19" s="90">
        <f t="shared" si="0"/>
        <v>0</v>
      </c>
      <c r="E19" s="90">
        <f t="shared" si="0"/>
        <v>0</v>
      </c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  <c r="N19" s="243">
        <v>0</v>
      </c>
      <c r="O19" s="243">
        <v>0</v>
      </c>
      <c r="P19" s="128">
        <v>0</v>
      </c>
      <c r="Q19" s="207">
        <v>0</v>
      </c>
      <c r="R19" s="1"/>
    </row>
    <row r="20" spans="1:18" ht="21" customHeight="1">
      <c r="A20" s="402" t="s">
        <v>33</v>
      </c>
      <c r="B20" s="90">
        <f t="shared" si="0"/>
        <v>0</v>
      </c>
      <c r="C20" s="90">
        <f t="shared" si="0"/>
        <v>0</v>
      </c>
      <c r="D20" s="90">
        <f t="shared" si="0"/>
        <v>0</v>
      </c>
      <c r="E20" s="90">
        <f t="shared" si="0"/>
        <v>0</v>
      </c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243">
        <v>0</v>
      </c>
      <c r="O20" s="243">
        <v>0</v>
      </c>
      <c r="P20" s="128">
        <v>0</v>
      </c>
      <c r="Q20" s="207">
        <v>0</v>
      </c>
      <c r="R20" s="1"/>
    </row>
    <row r="21" spans="1:18" ht="21" customHeight="1">
      <c r="A21" s="402" t="s">
        <v>32</v>
      </c>
      <c r="B21" s="90">
        <f t="shared" si="0"/>
        <v>0</v>
      </c>
      <c r="C21" s="90">
        <f t="shared" si="0"/>
        <v>0</v>
      </c>
      <c r="D21" s="90">
        <f t="shared" si="0"/>
        <v>0</v>
      </c>
      <c r="E21" s="90">
        <f t="shared" si="0"/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128">
        <v>0</v>
      </c>
      <c r="Q21" s="207">
        <v>0</v>
      </c>
      <c r="R21" s="1"/>
    </row>
    <row r="22" spans="1:18" ht="21" customHeight="1">
      <c r="A22" s="402" t="s">
        <v>31</v>
      </c>
      <c r="B22" s="90">
        <f t="shared" si="0"/>
        <v>0</v>
      </c>
      <c r="C22" s="90">
        <f t="shared" si="0"/>
        <v>0</v>
      </c>
      <c r="D22" s="90">
        <f t="shared" si="0"/>
        <v>0</v>
      </c>
      <c r="E22" s="90">
        <f t="shared" si="0"/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128">
        <v>0</v>
      </c>
      <c r="Q22" s="207">
        <v>0</v>
      </c>
      <c r="R22" s="1"/>
    </row>
    <row r="23" spans="1:18" ht="21" customHeight="1">
      <c r="A23" s="402" t="s">
        <v>30</v>
      </c>
      <c r="B23" s="90">
        <f t="shared" si="0"/>
        <v>1</v>
      </c>
      <c r="C23" s="90">
        <f t="shared" si="0"/>
        <v>9</v>
      </c>
      <c r="D23" s="90">
        <f t="shared" si="0"/>
        <v>9</v>
      </c>
      <c r="E23" s="90">
        <f t="shared" si="0"/>
        <v>5</v>
      </c>
      <c r="F23" s="243">
        <v>0</v>
      </c>
      <c r="G23" s="243">
        <v>0</v>
      </c>
      <c r="H23" s="243">
        <v>0</v>
      </c>
      <c r="I23" s="243">
        <v>0</v>
      </c>
      <c r="J23" s="244">
        <v>1</v>
      </c>
      <c r="K23" s="244">
        <v>9</v>
      </c>
      <c r="L23" s="244">
        <v>9</v>
      </c>
      <c r="M23" s="244">
        <v>5</v>
      </c>
      <c r="N23" s="243">
        <v>0</v>
      </c>
      <c r="O23" s="243">
        <v>0</v>
      </c>
      <c r="P23" s="128">
        <v>0</v>
      </c>
      <c r="Q23" s="207">
        <v>0</v>
      </c>
      <c r="R23" s="1"/>
    </row>
    <row r="24" spans="1:18" ht="21" customHeight="1">
      <c r="A24" s="402" t="s">
        <v>29</v>
      </c>
      <c r="B24" s="90">
        <f t="shared" si="0"/>
        <v>0</v>
      </c>
      <c r="C24" s="90">
        <f t="shared" si="0"/>
        <v>0</v>
      </c>
      <c r="D24" s="90">
        <f t="shared" si="0"/>
        <v>0</v>
      </c>
      <c r="E24" s="90">
        <f t="shared" si="0"/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243">
        <v>0</v>
      </c>
      <c r="O24" s="243">
        <v>0</v>
      </c>
      <c r="P24" s="128">
        <v>0</v>
      </c>
      <c r="Q24" s="207">
        <v>0</v>
      </c>
      <c r="R24" s="1"/>
    </row>
    <row r="25" spans="1:18" ht="21" customHeight="1">
      <c r="A25" s="402" t="s">
        <v>28</v>
      </c>
      <c r="B25" s="90">
        <f t="shared" si="0"/>
        <v>1</v>
      </c>
      <c r="C25" s="90">
        <f t="shared" si="0"/>
        <v>25</v>
      </c>
      <c r="D25" s="90">
        <f t="shared" si="0"/>
        <v>23</v>
      </c>
      <c r="E25" s="90">
        <f t="shared" si="0"/>
        <v>16</v>
      </c>
      <c r="F25" s="243">
        <v>1</v>
      </c>
      <c r="G25" s="243">
        <v>25</v>
      </c>
      <c r="H25" s="243">
        <v>23</v>
      </c>
      <c r="I25" s="243">
        <v>16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3">
        <v>0</v>
      </c>
      <c r="P25" s="128">
        <v>0</v>
      </c>
      <c r="Q25" s="207">
        <v>0</v>
      </c>
      <c r="R25" s="1"/>
    </row>
    <row r="26" spans="1:18" ht="21" customHeight="1">
      <c r="A26" s="402" t="s">
        <v>27</v>
      </c>
      <c r="B26" s="90">
        <f t="shared" si="0"/>
        <v>3</v>
      </c>
      <c r="C26" s="90">
        <f t="shared" si="0"/>
        <v>86</v>
      </c>
      <c r="D26" s="90">
        <f t="shared" si="0"/>
        <v>75</v>
      </c>
      <c r="E26" s="90">
        <f t="shared" si="0"/>
        <v>35</v>
      </c>
      <c r="F26" s="243">
        <v>1</v>
      </c>
      <c r="G26" s="243">
        <v>68</v>
      </c>
      <c r="H26" s="243">
        <v>61</v>
      </c>
      <c r="I26" s="243">
        <v>25</v>
      </c>
      <c r="J26" s="243">
        <v>2</v>
      </c>
      <c r="K26" s="243">
        <v>18</v>
      </c>
      <c r="L26" s="243">
        <v>14</v>
      </c>
      <c r="M26" s="243">
        <v>10</v>
      </c>
      <c r="N26" s="243">
        <v>0</v>
      </c>
      <c r="O26" s="243">
        <v>0</v>
      </c>
      <c r="P26" s="128">
        <v>0</v>
      </c>
      <c r="Q26" s="207">
        <v>0</v>
      </c>
      <c r="R26" s="1"/>
    </row>
    <row r="27" spans="1:18" ht="21" customHeight="1">
      <c r="A27" s="402" t="s">
        <v>26</v>
      </c>
      <c r="B27" s="90">
        <f>F27+J27</f>
        <v>4</v>
      </c>
      <c r="C27" s="90">
        <f>G27+K27</f>
        <v>36</v>
      </c>
      <c r="D27" s="90">
        <f>H27+L27</f>
        <v>19</v>
      </c>
      <c r="E27" s="90">
        <f>I27+M27</f>
        <v>16</v>
      </c>
      <c r="F27" s="243">
        <v>0</v>
      </c>
      <c r="G27" s="243">
        <v>0</v>
      </c>
      <c r="H27" s="243">
        <v>0</v>
      </c>
      <c r="I27" s="243">
        <v>0</v>
      </c>
      <c r="J27" s="243">
        <v>4</v>
      </c>
      <c r="K27" s="243">
        <v>36</v>
      </c>
      <c r="L27" s="243">
        <v>19</v>
      </c>
      <c r="M27" s="243">
        <v>16</v>
      </c>
      <c r="N27" s="243">
        <v>0</v>
      </c>
      <c r="O27" s="243">
        <v>0</v>
      </c>
      <c r="P27" s="128">
        <v>0</v>
      </c>
      <c r="Q27" s="207">
        <v>0</v>
      </c>
      <c r="R27" s="1"/>
    </row>
    <row r="28" spans="1:18" ht="21" customHeight="1">
      <c r="A28" s="402" t="s">
        <v>25</v>
      </c>
      <c r="B28" s="90">
        <f t="shared" si="0"/>
        <v>0</v>
      </c>
      <c r="C28" s="90">
        <f t="shared" si="0"/>
        <v>0</v>
      </c>
      <c r="D28" s="90">
        <f t="shared" si="0"/>
        <v>0</v>
      </c>
      <c r="E28" s="90">
        <f t="shared" si="0"/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0</v>
      </c>
      <c r="N28" s="243">
        <v>0</v>
      </c>
      <c r="O28" s="243">
        <v>0</v>
      </c>
      <c r="P28" s="128">
        <v>0</v>
      </c>
      <c r="Q28" s="207">
        <v>0</v>
      </c>
      <c r="R28" s="1"/>
    </row>
    <row r="29" spans="1:18" ht="21" customHeight="1">
      <c r="A29" s="402" t="s">
        <v>24</v>
      </c>
      <c r="B29" s="90">
        <f t="shared" si="0"/>
        <v>6</v>
      </c>
      <c r="C29" s="90">
        <f t="shared" si="0"/>
        <v>357</v>
      </c>
      <c r="D29" s="90">
        <f t="shared" si="0"/>
        <v>267</v>
      </c>
      <c r="E29" s="90">
        <f t="shared" si="0"/>
        <v>150</v>
      </c>
      <c r="F29" s="244">
        <v>4</v>
      </c>
      <c r="G29" s="244">
        <v>342</v>
      </c>
      <c r="H29" s="244">
        <v>252</v>
      </c>
      <c r="I29" s="244">
        <v>140</v>
      </c>
      <c r="J29" s="244">
        <v>2</v>
      </c>
      <c r="K29" s="244">
        <v>15</v>
      </c>
      <c r="L29" s="244">
        <v>15</v>
      </c>
      <c r="M29" s="244">
        <v>10</v>
      </c>
      <c r="N29" s="243">
        <v>0</v>
      </c>
      <c r="O29" s="243">
        <v>0</v>
      </c>
      <c r="P29" s="128">
        <v>0</v>
      </c>
      <c r="Q29" s="207">
        <v>0</v>
      </c>
      <c r="R29" s="1"/>
    </row>
    <row r="30" spans="1:18" ht="21" customHeight="1">
      <c r="A30" s="422" t="s">
        <v>23</v>
      </c>
      <c r="B30" s="90">
        <f t="shared" si="0"/>
        <v>4</v>
      </c>
      <c r="C30" s="90">
        <f t="shared" si="0"/>
        <v>82</v>
      </c>
      <c r="D30" s="90">
        <f t="shared" si="0"/>
        <v>75</v>
      </c>
      <c r="E30" s="90">
        <f t="shared" si="0"/>
        <v>40</v>
      </c>
      <c r="F30" s="244">
        <v>2</v>
      </c>
      <c r="G30" s="244">
        <v>64</v>
      </c>
      <c r="H30" s="244">
        <v>58</v>
      </c>
      <c r="I30" s="244">
        <v>30</v>
      </c>
      <c r="J30" s="244">
        <v>2</v>
      </c>
      <c r="K30" s="244">
        <v>18</v>
      </c>
      <c r="L30" s="244">
        <v>17</v>
      </c>
      <c r="M30" s="244">
        <v>10</v>
      </c>
      <c r="N30" s="243">
        <v>0</v>
      </c>
      <c r="O30" s="243">
        <v>0</v>
      </c>
      <c r="P30" s="128">
        <v>0</v>
      </c>
      <c r="Q30" s="207">
        <v>0</v>
      </c>
      <c r="R30" s="1"/>
    </row>
    <row r="31" spans="1:18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0.25" customHeight="1">
      <c r="A32" s="520" t="s">
        <v>438</v>
      </c>
      <c r="B32" s="520"/>
      <c r="C32" s="233"/>
      <c r="D32" s="233"/>
      <c r="E32" s="23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sheetProtection/>
  <mergeCells count="20">
    <mergeCell ref="F5:F6"/>
    <mergeCell ref="N5:N6"/>
    <mergeCell ref="A1:M1"/>
    <mergeCell ref="A4:A6"/>
    <mergeCell ref="B4:E4"/>
    <mergeCell ref="F4:I4"/>
    <mergeCell ref="J4:M4"/>
    <mergeCell ref="N4:Q4"/>
    <mergeCell ref="B5:B6"/>
    <mergeCell ref="C5:D5"/>
    <mergeCell ref="E5:E6"/>
    <mergeCell ref="O5:P5"/>
    <mergeCell ref="Q5:Q6"/>
    <mergeCell ref="N12:Q12"/>
    <mergeCell ref="A32:B32"/>
    <mergeCell ref="G5:H5"/>
    <mergeCell ref="I5:I6"/>
    <mergeCell ref="J5:J6"/>
    <mergeCell ref="K5:L5"/>
    <mergeCell ref="M5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E4">
      <selection activeCell="U18" sqref="U18"/>
    </sheetView>
  </sheetViews>
  <sheetFormatPr defaultColWidth="8.88671875" defaultRowHeight="13.5"/>
  <cols>
    <col min="2" max="4" width="7.3359375" style="0" customWidth="1"/>
    <col min="5" max="5" width="7.10546875" style="0" customWidth="1"/>
    <col min="6" max="6" width="7.3359375" style="0" customWidth="1"/>
    <col min="7" max="7" width="7.10546875" style="0" customWidth="1"/>
    <col min="8" max="8" width="7.6640625" style="0" customWidth="1"/>
    <col min="9" max="9" width="7.3359375" style="0" customWidth="1"/>
    <col min="10" max="10" width="6.77734375" style="0" customWidth="1"/>
    <col min="11" max="11" width="6.99609375" style="0" customWidth="1"/>
    <col min="12" max="12" width="6.6640625" style="0" customWidth="1"/>
    <col min="13" max="13" width="7.10546875" style="0" customWidth="1"/>
    <col min="14" max="14" width="6.77734375" style="0" customWidth="1"/>
    <col min="15" max="15" width="6.5546875" style="0" customWidth="1"/>
    <col min="16" max="16" width="6.3359375" style="0" customWidth="1"/>
    <col min="17" max="18" width="6.99609375" style="0" customWidth="1"/>
    <col min="19" max="20" width="6.4453125" style="0" customWidth="1"/>
    <col min="21" max="21" width="7.3359375" style="0" customWidth="1"/>
  </cols>
  <sheetData>
    <row r="1" spans="1:21" ht="20.25" customHeight="1">
      <c r="A1" s="519" t="s">
        <v>444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245"/>
      <c r="O1" s="245"/>
      <c r="P1" s="245"/>
      <c r="Q1" s="245"/>
      <c r="R1" s="245"/>
      <c r="S1" s="245"/>
      <c r="T1" s="245"/>
      <c r="U1" s="245"/>
    </row>
    <row r="2" spans="1:21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245"/>
      <c r="O2" s="245"/>
      <c r="P2" s="245"/>
      <c r="Q2" s="245"/>
      <c r="R2" s="245"/>
      <c r="S2" s="245"/>
      <c r="T2" s="245"/>
      <c r="U2" s="245"/>
    </row>
    <row r="3" spans="1:21" ht="20.25" customHeight="1">
      <c r="A3" s="229" t="s">
        <v>429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637"/>
      <c r="T3" s="637"/>
      <c r="U3" s="637"/>
    </row>
    <row r="4" spans="1:21" ht="24.75" customHeight="1">
      <c r="A4" s="638" t="s">
        <v>445</v>
      </c>
      <c r="B4" s="633" t="s">
        <v>446</v>
      </c>
      <c r="C4" s="633"/>
      <c r="D4" s="633"/>
      <c r="E4" s="633"/>
      <c r="F4" s="631" t="s">
        <v>447</v>
      </c>
      <c r="G4" s="641"/>
      <c r="H4" s="641"/>
      <c r="I4" s="642"/>
      <c r="J4" s="631" t="s">
        <v>448</v>
      </c>
      <c r="K4" s="643"/>
      <c r="L4" s="643"/>
      <c r="M4" s="636"/>
      <c r="N4" s="631" t="s">
        <v>449</v>
      </c>
      <c r="O4" s="643"/>
      <c r="P4" s="643"/>
      <c r="Q4" s="643"/>
      <c r="R4" s="631" t="s">
        <v>450</v>
      </c>
      <c r="S4" s="643"/>
      <c r="T4" s="643"/>
      <c r="U4" s="643"/>
    </row>
    <row r="5" spans="1:21" ht="24.75" customHeight="1">
      <c r="A5" s="639"/>
      <c r="B5" s="634" t="s">
        <v>451</v>
      </c>
      <c r="C5" s="631" t="s">
        <v>452</v>
      </c>
      <c r="D5" s="636"/>
      <c r="E5" s="632" t="s">
        <v>453</v>
      </c>
      <c r="F5" s="634" t="s">
        <v>451</v>
      </c>
      <c r="G5" s="631" t="s">
        <v>452</v>
      </c>
      <c r="H5" s="636"/>
      <c r="I5" s="632" t="s">
        <v>453</v>
      </c>
      <c r="J5" s="634" t="s">
        <v>451</v>
      </c>
      <c r="K5" s="631" t="s">
        <v>452</v>
      </c>
      <c r="L5" s="636"/>
      <c r="M5" s="632" t="s">
        <v>453</v>
      </c>
      <c r="N5" s="634" t="s">
        <v>451</v>
      </c>
      <c r="O5" s="631" t="s">
        <v>452</v>
      </c>
      <c r="P5" s="636"/>
      <c r="Q5" s="630" t="s">
        <v>453</v>
      </c>
      <c r="R5" s="634" t="s">
        <v>451</v>
      </c>
      <c r="S5" s="631" t="s">
        <v>452</v>
      </c>
      <c r="T5" s="636"/>
      <c r="U5" s="630" t="s">
        <v>453</v>
      </c>
    </row>
    <row r="6" spans="1:21" ht="24.75" customHeight="1">
      <c r="A6" s="640"/>
      <c r="B6" s="635"/>
      <c r="C6" s="473" t="s">
        <v>454</v>
      </c>
      <c r="D6" s="473" t="s">
        <v>455</v>
      </c>
      <c r="E6" s="633"/>
      <c r="F6" s="635"/>
      <c r="G6" s="473" t="s">
        <v>454</v>
      </c>
      <c r="H6" s="473" t="s">
        <v>455</v>
      </c>
      <c r="I6" s="633"/>
      <c r="J6" s="635"/>
      <c r="K6" s="473" t="s">
        <v>456</v>
      </c>
      <c r="L6" s="473" t="s">
        <v>455</v>
      </c>
      <c r="M6" s="633"/>
      <c r="N6" s="635"/>
      <c r="O6" s="473" t="s">
        <v>456</v>
      </c>
      <c r="P6" s="473" t="s">
        <v>455</v>
      </c>
      <c r="Q6" s="631"/>
      <c r="R6" s="635"/>
      <c r="S6" s="473" t="s">
        <v>456</v>
      </c>
      <c r="T6" s="473" t="s">
        <v>455</v>
      </c>
      <c r="U6" s="631"/>
    </row>
    <row r="7" spans="1:21" ht="24.75" customHeight="1">
      <c r="A7" s="246" t="s">
        <v>7</v>
      </c>
      <c r="B7" s="247">
        <v>6</v>
      </c>
      <c r="C7" s="247">
        <v>270</v>
      </c>
      <c r="D7" s="247">
        <v>260</v>
      </c>
      <c r="E7" s="247">
        <f>I7+M7+Q7</f>
        <v>16</v>
      </c>
      <c r="F7" s="247">
        <v>3</v>
      </c>
      <c r="G7" s="247">
        <v>240</v>
      </c>
      <c r="H7" s="247">
        <v>240</v>
      </c>
      <c r="I7" s="247">
        <v>4</v>
      </c>
      <c r="J7" s="247">
        <v>2</v>
      </c>
      <c r="K7" s="247">
        <v>20</v>
      </c>
      <c r="L7" s="247">
        <v>20</v>
      </c>
      <c r="M7" s="247">
        <v>8</v>
      </c>
      <c r="N7" s="248">
        <v>1</v>
      </c>
      <c r="O7" s="247">
        <v>10</v>
      </c>
      <c r="P7" s="247">
        <v>0</v>
      </c>
      <c r="Q7" s="249">
        <v>4</v>
      </c>
      <c r="R7" s="247">
        <v>0</v>
      </c>
      <c r="S7" s="247">
        <v>0</v>
      </c>
      <c r="T7" s="247">
        <v>0</v>
      </c>
      <c r="U7" s="249">
        <v>0</v>
      </c>
    </row>
    <row r="8" spans="1:21" s="168" customFormat="1" ht="24.75" customHeight="1">
      <c r="A8" s="246" t="s">
        <v>6</v>
      </c>
      <c r="B8" s="247">
        <f>F8+J8+N8+R8</f>
        <v>10</v>
      </c>
      <c r="C8" s="247">
        <v>63</v>
      </c>
      <c r="D8" s="247">
        <v>427</v>
      </c>
      <c r="E8" s="247">
        <v>136</v>
      </c>
      <c r="F8" s="250">
        <v>4</v>
      </c>
      <c r="G8" s="250">
        <v>0</v>
      </c>
      <c r="H8" s="250">
        <v>372</v>
      </c>
      <c r="I8" s="250">
        <v>88</v>
      </c>
      <c r="J8" s="247">
        <v>2</v>
      </c>
      <c r="K8" s="247">
        <v>47</v>
      </c>
      <c r="L8" s="247">
        <v>40</v>
      </c>
      <c r="M8" s="247">
        <v>13</v>
      </c>
      <c r="N8" s="247">
        <v>1</v>
      </c>
      <c r="O8" s="247">
        <v>16</v>
      </c>
      <c r="P8" s="247">
        <v>15</v>
      </c>
      <c r="Q8" s="249">
        <v>6</v>
      </c>
      <c r="R8" s="247">
        <v>3</v>
      </c>
      <c r="S8" s="247">
        <v>0</v>
      </c>
      <c r="T8" s="247">
        <v>0</v>
      </c>
      <c r="U8" s="249">
        <v>29</v>
      </c>
    </row>
    <row r="9" spans="1:21" s="254" customFormat="1" ht="24.75" customHeight="1">
      <c r="A9" s="251" t="s">
        <v>5</v>
      </c>
      <c r="B9" s="252">
        <v>10</v>
      </c>
      <c r="C9" s="252">
        <v>63</v>
      </c>
      <c r="D9" s="252">
        <v>512</v>
      </c>
      <c r="E9" s="252">
        <v>165</v>
      </c>
      <c r="F9" s="252">
        <v>4</v>
      </c>
      <c r="G9" s="252">
        <v>0</v>
      </c>
      <c r="H9" s="252">
        <v>337</v>
      </c>
      <c r="I9" s="252">
        <v>79</v>
      </c>
      <c r="J9" s="252">
        <v>2</v>
      </c>
      <c r="K9" s="252">
        <v>47</v>
      </c>
      <c r="L9" s="252">
        <v>40</v>
      </c>
      <c r="M9" s="252">
        <v>15</v>
      </c>
      <c r="N9" s="252">
        <v>1</v>
      </c>
      <c r="O9" s="252">
        <v>16</v>
      </c>
      <c r="P9" s="252">
        <v>15</v>
      </c>
      <c r="Q9" s="252">
        <v>6</v>
      </c>
      <c r="R9" s="252">
        <v>3</v>
      </c>
      <c r="S9" s="252">
        <v>0</v>
      </c>
      <c r="T9" s="252">
        <v>127</v>
      </c>
      <c r="U9" s="253">
        <v>65</v>
      </c>
    </row>
    <row r="10" spans="1:21" s="259" customFormat="1" ht="24.75" customHeight="1">
      <c r="A10" s="255" t="s">
        <v>40</v>
      </c>
      <c r="B10" s="256">
        <v>18</v>
      </c>
      <c r="C10" s="257">
        <v>59</v>
      </c>
      <c r="D10" s="257">
        <v>559</v>
      </c>
      <c r="E10" s="256">
        <v>235</v>
      </c>
      <c r="F10" s="257">
        <v>8</v>
      </c>
      <c r="G10" s="257">
        <v>0</v>
      </c>
      <c r="H10" s="257">
        <v>331</v>
      </c>
      <c r="I10" s="256">
        <v>138</v>
      </c>
      <c r="J10" s="257">
        <v>3</v>
      </c>
      <c r="K10" s="257">
        <v>59</v>
      </c>
      <c r="L10" s="257">
        <v>53</v>
      </c>
      <c r="M10" s="257">
        <v>20</v>
      </c>
      <c r="N10" s="257">
        <v>0</v>
      </c>
      <c r="O10" s="257">
        <v>0</v>
      </c>
      <c r="P10" s="257">
        <v>0</v>
      </c>
      <c r="Q10" s="257">
        <v>0</v>
      </c>
      <c r="R10" s="257">
        <v>7</v>
      </c>
      <c r="S10" s="257">
        <v>0</v>
      </c>
      <c r="T10" s="257">
        <v>175</v>
      </c>
      <c r="U10" s="258">
        <v>77</v>
      </c>
    </row>
    <row r="11" spans="1:21" s="259" customFormat="1" ht="24.75" customHeight="1">
      <c r="A11" s="260" t="s">
        <v>3</v>
      </c>
      <c r="B11" s="75">
        <v>18</v>
      </c>
      <c r="C11" s="75">
        <v>59</v>
      </c>
      <c r="D11" s="75">
        <v>416</v>
      </c>
      <c r="E11" s="75">
        <v>296</v>
      </c>
      <c r="F11" s="256">
        <v>8</v>
      </c>
      <c r="G11" s="256">
        <v>0</v>
      </c>
      <c r="H11" s="256">
        <v>336</v>
      </c>
      <c r="I11" s="256">
        <v>183</v>
      </c>
      <c r="J11" s="256">
        <v>3</v>
      </c>
      <c r="K11" s="256">
        <v>59</v>
      </c>
      <c r="L11" s="256">
        <v>56</v>
      </c>
      <c r="M11" s="256">
        <v>18</v>
      </c>
      <c r="N11" s="256">
        <v>0</v>
      </c>
      <c r="O11" s="256">
        <v>0</v>
      </c>
      <c r="P11" s="256">
        <v>0</v>
      </c>
      <c r="Q11" s="256">
        <v>0</v>
      </c>
      <c r="R11" s="256">
        <v>7</v>
      </c>
      <c r="S11" s="256">
        <v>0</v>
      </c>
      <c r="T11" s="256">
        <v>24</v>
      </c>
      <c r="U11" s="258">
        <v>95</v>
      </c>
    </row>
    <row r="12" spans="1:21" s="259" customFormat="1" ht="24.75" customHeight="1">
      <c r="A12" s="396" t="s">
        <v>2</v>
      </c>
      <c r="B12" s="56">
        <f>F12+J12+N12+R12</f>
        <v>13</v>
      </c>
      <c r="C12" s="56">
        <f>G12+K12+O12+S12</f>
        <v>82</v>
      </c>
      <c r="D12" s="56">
        <f>H12+L12+P12+T12</f>
        <v>116</v>
      </c>
      <c r="E12" s="56">
        <f>I12+M12+Q12+U12</f>
        <v>164</v>
      </c>
      <c r="F12" s="90">
        <v>5</v>
      </c>
      <c r="G12" s="90">
        <v>0</v>
      </c>
      <c r="H12" s="90">
        <v>43</v>
      </c>
      <c r="I12" s="90">
        <v>82</v>
      </c>
      <c r="J12" s="65">
        <v>4</v>
      </c>
      <c r="K12" s="65">
        <v>82</v>
      </c>
      <c r="L12" s="65">
        <v>62</v>
      </c>
      <c r="M12" s="65">
        <v>25</v>
      </c>
      <c r="N12" s="65">
        <v>0</v>
      </c>
      <c r="O12" s="65">
        <v>0</v>
      </c>
      <c r="P12" s="65">
        <v>0</v>
      </c>
      <c r="Q12" s="65">
        <v>0</v>
      </c>
      <c r="R12" s="56">
        <v>4</v>
      </c>
      <c r="S12" s="56">
        <v>0</v>
      </c>
      <c r="T12" s="56">
        <v>11</v>
      </c>
      <c r="U12" s="85">
        <v>57</v>
      </c>
    </row>
    <row r="13" spans="1:21" s="264" customFormat="1" ht="15" customHeight="1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3"/>
      <c r="S13" s="263"/>
      <c r="T13" s="263"/>
      <c r="U13" s="263"/>
    </row>
    <row r="14" spans="1:21" ht="24.75" customHeight="1">
      <c r="A14" s="423" t="s">
        <v>457</v>
      </c>
      <c r="B14" s="56">
        <f aca="true" t="shared" si="0" ref="B14:E19">F14+J14+N14+R14</f>
        <v>1</v>
      </c>
      <c r="C14" s="56">
        <f t="shared" si="0"/>
        <v>0</v>
      </c>
      <c r="D14" s="56">
        <f t="shared" si="0"/>
        <v>14</v>
      </c>
      <c r="E14" s="56">
        <f t="shared" si="0"/>
        <v>25</v>
      </c>
      <c r="F14" s="265">
        <v>1</v>
      </c>
      <c r="G14" s="250">
        <v>0</v>
      </c>
      <c r="H14" s="265">
        <v>14</v>
      </c>
      <c r="I14" s="265">
        <v>25</v>
      </c>
      <c r="J14" s="266">
        <v>0</v>
      </c>
      <c r="K14" s="266">
        <v>0</v>
      </c>
      <c r="L14" s="266">
        <v>0</v>
      </c>
      <c r="M14" s="266">
        <v>0</v>
      </c>
      <c r="N14" s="266">
        <v>0</v>
      </c>
      <c r="O14" s="266">
        <v>0</v>
      </c>
      <c r="P14" s="266">
        <v>0</v>
      </c>
      <c r="Q14" s="266">
        <v>0</v>
      </c>
      <c r="R14" s="265">
        <v>0</v>
      </c>
      <c r="S14" s="247">
        <v>0</v>
      </c>
      <c r="T14" s="265">
        <v>0</v>
      </c>
      <c r="U14" s="267">
        <v>0</v>
      </c>
    </row>
    <row r="15" spans="1:21" ht="24.75" customHeight="1">
      <c r="A15" s="423" t="s">
        <v>458</v>
      </c>
      <c r="B15" s="56">
        <f t="shared" si="0"/>
        <v>2</v>
      </c>
      <c r="C15" s="56">
        <f t="shared" si="0"/>
        <v>0</v>
      </c>
      <c r="D15" s="56">
        <f t="shared" si="0"/>
        <v>21</v>
      </c>
      <c r="E15" s="56">
        <f t="shared" si="0"/>
        <v>44</v>
      </c>
      <c r="F15" s="265">
        <v>1</v>
      </c>
      <c r="G15" s="252">
        <v>0</v>
      </c>
      <c r="H15" s="265">
        <v>12</v>
      </c>
      <c r="I15" s="265">
        <v>22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  <c r="O15" s="266">
        <v>0</v>
      </c>
      <c r="P15" s="266">
        <v>0</v>
      </c>
      <c r="Q15" s="266">
        <v>0</v>
      </c>
      <c r="R15" s="265">
        <v>1</v>
      </c>
      <c r="S15" s="247">
        <v>0</v>
      </c>
      <c r="T15" s="265">
        <v>9</v>
      </c>
      <c r="U15" s="267">
        <v>22</v>
      </c>
    </row>
    <row r="16" spans="1:21" ht="24.75" customHeight="1">
      <c r="A16" s="423" t="s">
        <v>459</v>
      </c>
      <c r="B16" s="56">
        <f t="shared" si="0"/>
        <v>3</v>
      </c>
      <c r="C16" s="56">
        <f t="shared" si="0"/>
        <v>35</v>
      </c>
      <c r="D16" s="56">
        <f t="shared" si="0"/>
        <v>35</v>
      </c>
      <c r="E16" s="56">
        <f t="shared" si="0"/>
        <v>21</v>
      </c>
      <c r="F16" s="266">
        <v>1</v>
      </c>
      <c r="G16" s="257">
        <v>0</v>
      </c>
      <c r="H16" s="266">
        <v>0</v>
      </c>
      <c r="I16" s="266">
        <v>7</v>
      </c>
      <c r="J16" s="265">
        <v>1</v>
      </c>
      <c r="K16" s="265">
        <v>35</v>
      </c>
      <c r="L16" s="265">
        <v>35</v>
      </c>
      <c r="M16" s="265">
        <v>7</v>
      </c>
      <c r="N16" s="266">
        <v>0</v>
      </c>
      <c r="O16" s="266">
        <v>0</v>
      </c>
      <c r="P16" s="266">
        <v>0</v>
      </c>
      <c r="Q16" s="266">
        <v>0</v>
      </c>
      <c r="R16" s="266">
        <v>1</v>
      </c>
      <c r="S16" s="252">
        <v>0</v>
      </c>
      <c r="T16" s="266"/>
      <c r="U16" s="268">
        <v>7</v>
      </c>
    </row>
    <row r="17" spans="1:21" ht="24.75" customHeight="1">
      <c r="A17" s="423" t="s">
        <v>460</v>
      </c>
      <c r="B17" s="56">
        <f t="shared" si="0"/>
        <v>3</v>
      </c>
      <c r="C17" s="56">
        <f t="shared" si="0"/>
        <v>19</v>
      </c>
      <c r="D17" s="56">
        <f t="shared" si="0"/>
        <v>21</v>
      </c>
      <c r="E17" s="56">
        <f t="shared" si="0"/>
        <v>21</v>
      </c>
      <c r="F17" s="265">
        <v>1</v>
      </c>
      <c r="G17" s="256">
        <v>0</v>
      </c>
      <c r="H17" s="265">
        <v>6</v>
      </c>
      <c r="I17" s="265">
        <v>7</v>
      </c>
      <c r="J17" s="265">
        <v>1</v>
      </c>
      <c r="K17" s="265">
        <v>19</v>
      </c>
      <c r="L17" s="265">
        <v>15</v>
      </c>
      <c r="M17" s="265">
        <v>7</v>
      </c>
      <c r="N17" s="266">
        <v>0</v>
      </c>
      <c r="O17" s="266">
        <v>0</v>
      </c>
      <c r="P17" s="266">
        <v>0</v>
      </c>
      <c r="Q17" s="266">
        <v>0</v>
      </c>
      <c r="R17" s="266">
        <v>1</v>
      </c>
      <c r="S17" s="257">
        <v>0</v>
      </c>
      <c r="T17" s="266">
        <v>0</v>
      </c>
      <c r="U17" s="268">
        <v>7</v>
      </c>
    </row>
    <row r="18" spans="1:21" ht="30" customHeight="1">
      <c r="A18" s="423" t="s">
        <v>461</v>
      </c>
      <c r="B18" s="56">
        <f t="shared" si="0"/>
        <v>3</v>
      </c>
      <c r="C18" s="56">
        <f t="shared" si="0"/>
        <v>12</v>
      </c>
      <c r="D18" s="56">
        <f t="shared" si="0"/>
        <v>25</v>
      </c>
      <c r="E18" s="56">
        <f t="shared" si="0"/>
        <v>49</v>
      </c>
      <c r="F18" s="265">
        <v>1</v>
      </c>
      <c r="G18" s="90">
        <v>0</v>
      </c>
      <c r="H18" s="265">
        <v>11</v>
      </c>
      <c r="I18" s="265">
        <v>21</v>
      </c>
      <c r="J18" s="265">
        <v>1</v>
      </c>
      <c r="K18" s="265">
        <v>12</v>
      </c>
      <c r="L18" s="265">
        <v>12</v>
      </c>
      <c r="M18" s="265">
        <v>7</v>
      </c>
      <c r="N18" s="266">
        <v>0</v>
      </c>
      <c r="O18" s="266">
        <v>0</v>
      </c>
      <c r="P18" s="266">
        <v>0</v>
      </c>
      <c r="Q18" s="266">
        <v>0</v>
      </c>
      <c r="R18" s="266">
        <v>1</v>
      </c>
      <c r="S18" s="256">
        <v>0</v>
      </c>
      <c r="T18" s="266">
        <v>2</v>
      </c>
      <c r="U18" s="268">
        <v>21</v>
      </c>
    </row>
    <row r="19" spans="1:21" ht="30" customHeight="1">
      <c r="A19" s="423" t="s">
        <v>462</v>
      </c>
      <c r="B19" s="56">
        <f t="shared" si="0"/>
        <v>1</v>
      </c>
      <c r="C19" s="56">
        <f t="shared" si="0"/>
        <v>16</v>
      </c>
      <c r="D19" s="56">
        <f t="shared" si="0"/>
        <v>0</v>
      </c>
      <c r="E19" s="56">
        <f t="shared" si="0"/>
        <v>4</v>
      </c>
      <c r="F19" s="265">
        <v>0</v>
      </c>
      <c r="G19" s="90">
        <v>0</v>
      </c>
      <c r="H19" s="265">
        <v>0</v>
      </c>
      <c r="I19" s="265">
        <v>0</v>
      </c>
      <c r="J19" s="265">
        <v>1</v>
      </c>
      <c r="K19" s="265">
        <v>16</v>
      </c>
      <c r="L19" s="265">
        <v>0</v>
      </c>
      <c r="M19" s="265">
        <v>4</v>
      </c>
      <c r="N19" s="266">
        <v>0</v>
      </c>
      <c r="O19" s="266">
        <v>0</v>
      </c>
      <c r="P19" s="266">
        <v>0</v>
      </c>
      <c r="Q19" s="266">
        <v>0</v>
      </c>
      <c r="R19" s="266">
        <v>0</v>
      </c>
      <c r="S19" s="56">
        <v>0</v>
      </c>
      <c r="T19" s="266">
        <v>0</v>
      </c>
      <c r="U19" s="268">
        <v>0</v>
      </c>
    </row>
    <row r="20" spans="1:21" ht="1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</row>
    <row r="21" spans="1:21" ht="20.25" customHeight="1">
      <c r="A21" s="108" t="s">
        <v>438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</row>
  </sheetData>
  <sheetProtection/>
  <mergeCells count="23">
    <mergeCell ref="A1:M1"/>
    <mergeCell ref="S3:U3"/>
    <mergeCell ref="A4:A6"/>
    <mergeCell ref="B4:E4"/>
    <mergeCell ref="F4:I4"/>
    <mergeCell ref="J4:M4"/>
    <mergeCell ref="N4:Q4"/>
    <mergeCell ref="R4:U4"/>
    <mergeCell ref="B5:B6"/>
    <mergeCell ref="C5:D5"/>
    <mergeCell ref="E5:E6"/>
    <mergeCell ref="F5:F6"/>
    <mergeCell ref="G5:H5"/>
    <mergeCell ref="I5:I6"/>
    <mergeCell ref="J5:J6"/>
    <mergeCell ref="K5:L5"/>
    <mergeCell ref="U5:U6"/>
    <mergeCell ref="M5:M6"/>
    <mergeCell ref="N5:N6"/>
    <mergeCell ref="O5:P5"/>
    <mergeCell ref="Q5:Q6"/>
    <mergeCell ref="R5:R6"/>
    <mergeCell ref="S5:T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19" sqref="F19"/>
    </sheetView>
  </sheetViews>
  <sheetFormatPr defaultColWidth="8.88671875" defaultRowHeight="13.5"/>
  <cols>
    <col min="1" max="1" width="8.88671875" style="168" customWidth="1"/>
    <col min="2" max="5" width="7.5546875" style="168" customWidth="1"/>
    <col min="6" max="8" width="7.4453125" style="168" customWidth="1"/>
    <col min="9" max="9" width="6.99609375" style="168" customWidth="1"/>
    <col min="10" max="15" width="7.3359375" style="168" customWidth="1"/>
    <col min="16" max="16384" width="8.88671875" style="168" customWidth="1"/>
  </cols>
  <sheetData>
    <row r="1" spans="1:17" ht="20.25" customHeight="1">
      <c r="A1" s="519" t="s">
        <v>826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1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17" ht="20.25" customHeight="1">
      <c r="A3" s="2" t="s">
        <v>827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242" customFormat="1" ht="19.5" customHeight="1">
      <c r="A4" s="513" t="s">
        <v>828</v>
      </c>
      <c r="B4" s="531" t="s">
        <v>829</v>
      </c>
      <c r="C4" s="531"/>
      <c r="D4" s="531"/>
      <c r="E4" s="531"/>
      <c r="F4" s="573" t="s">
        <v>830</v>
      </c>
      <c r="G4" s="573"/>
      <c r="H4" s="573"/>
      <c r="I4" s="579"/>
      <c r="J4" s="572" t="s">
        <v>831</v>
      </c>
      <c r="K4" s="644"/>
      <c r="L4" s="644"/>
      <c r="M4" s="644"/>
      <c r="N4" s="644"/>
      <c r="O4" s="645"/>
      <c r="P4" s="531" t="s">
        <v>832</v>
      </c>
      <c r="Q4" s="532"/>
    </row>
    <row r="5" spans="1:17" s="242" customFormat="1" ht="13.5">
      <c r="A5" s="557"/>
      <c r="B5" s="531"/>
      <c r="C5" s="531"/>
      <c r="D5" s="531"/>
      <c r="E5" s="531"/>
      <c r="F5" s="592"/>
      <c r="G5" s="592"/>
      <c r="H5" s="592"/>
      <c r="I5" s="580"/>
      <c r="J5" s="646"/>
      <c r="K5" s="647"/>
      <c r="L5" s="647"/>
      <c r="M5" s="647"/>
      <c r="N5" s="647"/>
      <c r="O5" s="648"/>
      <c r="P5" s="531"/>
      <c r="Q5" s="532"/>
    </row>
    <row r="6" spans="1:17" s="242" customFormat="1" ht="18.75" customHeight="1">
      <c r="A6" s="557"/>
      <c r="B6" s="550" t="s">
        <v>733</v>
      </c>
      <c r="C6" s="532" t="s">
        <v>833</v>
      </c>
      <c r="D6" s="583"/>
      <c r="E6" s="536"/>
      <c r="F6" s="550" t="s">
        <v>834</v>
      </c>
      <c r="G6" s="532" t="s">
        <v>833</v>
      </c>
      <c r="H6" s="448"/>
      <c r="I6" s="449"/>
      <c r="J6" s="531" t="s">
        <v>835</v>
      </c>
      <c r="K6" s="531"/>
      <c r="L6" s="531" t="s">
        <v>836</v>
      </c>
      <c r="M6" s="531"/>
      <c r="N6" s="531" t="s">
        <v>837</v>
      </c>
      <c r="O6" s="531"/>
      <c r="P6" s="531"/>
      <c r="Q6" s="532"/>
    </row>
    <row r="7" spans="1:17" s="242" customFormat="1" ht="20.25" customHeight="1">
      <c r="A7" s="617"/>
      <c r="B7" s="552"/>
      <c r="C7" s="531"/>
      <c r="D7" s="450" t="s">
        <v>838</v>
      </c>
      <c r="E7" s="450" t="s">
        <v>839</v>
      </c>
      <c r="F7" s="552"/>
      <c r="G7" s="531"/>
      <c r="H7" s="450" t="s">
        <v>838</v>
      </c>
      <c r="I7" s="450" t="s">
        <v>839</v>
      </c>
      <c r="J7" s="450" t="s">
        <v>840</v>
      </c>
      <c r="K7" s="450" t="s">
        <v>833</v>
      </c>
      <c r="L7" s="450" t="s">
        <v>840</v>
      </c>
      <c r="M7" s="450" t="s">
        <v>833</v>
      </c>
      <c r="N7" s="450" t="s">
        <v>840</v>
      </c>
      <c r="O7" s="450" t="s">
        <v>833</v>
      </c>
      <c r="P7" s="450" t="s">
        <v>841</v>
      </c>
      <c r="Q7" s="463" t="s">
        <v>833</v>
      </c>
    </row>
    <row r="8" spans="1:17" ht="21" customHeight="1">
      <c r="A8" s="438" t="s">
        <v>842</v>
      </c>
      <c r="B8" s="31">
        <v>5142</v>
      </c>
      <c r="C8" s="31">
        <v>9722</v>
      </c>
      <c r="D8" s="84" t="s">
        <v>843</v>
      </c>
      <c r="E8" s="84" t="s">
        <v>843</v>
      </c>
      <c r="F8" s="437">
        <v>5028</v>
      </c>
      <c r="G8" s="31">
        <v>9223</v>
      </c>
      <c r="H8" s="84" t="s">
        <v>843</v>
      </c>
      <c r="I8" s="84" t="s">
        <v>843</v>
      </c>
      <c r="J8" s="31">
        <v>114</v>
      </c>
      <c r="K8" s="31">
        <v>133</v>
      </c>
      <c r="L8" s="84" t="s">
        <v>843</v>
      </c>
      <c r="M8" s="84" t="s">
        <v>843</v>
      </c>
      <c r="N8" s="84" t="s">
        <v>843</v>
      </c>
      <c r="O8" s="84" t="s">
        <v>843</v>
      </c>
      <c r="P8" s="148">
        <v>0</v>
      </c>
      <c r="Q8" s="127">
        <v>0</v>
      </c>
    </row>
    <row r="9" spans="1:17" ht="21" customHeight="1">
      <c r="A9" s="438" t="s">
        <v>844</v>
      </c>
      <c r="B9" s="31">
        <v>5245</v>
      </c>
      <c r="C9" s="31">
        <v>9738</v>
      </c>
      <c r="D9" s="84" t="s">
        <v>843</v>
      </c>
      <c r="E9" s="84" t="s">
        <v>843</v>
      </c>
      <c r="F9" s="439">
        <v>5147</v>
      </c>
      <c r="G9" s="177">
        <v>9250</v>
      </c>
      <c r="H9" s="84" t="s">
        <v>843</v>
      </c>
      <c r="I9" s="84" t="s">
        <v>843</v>
      </c>
      <c r="J9" s="31">
        <v>98</v>
      </c>
      <c r="K9" s="31">
        <v>119</v>
      </c>
      <c r="L9" s="84" t="s">
        <v>843</v>
      </c>
      <c r="M9" s="84" t="s">
        <v>843</v>
      </c>
      <c r="N9" s="84" t="s">
        <v>843</v>
      </c>
      <c r="O9" s="84" t="s">
        <v>843</v>
      </c>
      <c r="P9" s="148">
        <v>0</v>
      </c>
      <c r="Q9" s="127">
        <v>0</v>
      </c>
    </row>
    <row r="10" spans="1:17" ht="21" customHeight="1">
      <c r="A10" s="438" t="s">
        <v>845</v>
      </c>
      <c r="B10" s="31">
        <v>5691</v>
      </c>
      <c r="C10" s="31">
        <v>10083</v>
      </c>
      <c r="D10" s="84" t="s">
        <v>843</v>
      </c>
      <c r="E10" s="84" t="s">
        <v>843</v>
      </c>
      <c r="F10" s="440">
        <v>5595</v>
      </c>
      <c r="G10" s="174">
        <v>9951</v>
      </c>
      <c r="H10" s="84" t="s">
        <v>843</v>
      </c>
      <c r="I10" s="84" t="s">
        <v>843</v>
      </c>
      <c r="J10" s="31">
        <v>96</v>
      </c>
      <c r="K10" s="31">
        <v>132</v>
      </c>
      <c r="L10" s="84" t="s">
        <v>843</v>
      </c>
      <c r="M10" s="84" t="s">
        <v>843</v>
      </c>
      <c r="N10" s="84" t="s">
        <v>843</v>
      </c>
      <c r="O10" s="84" t="s">
        <v>843</v>
      </c>
      <c r="P10" s="148">
        <v>0</v>
      </c>
      <c r="Q10" s="127">
        <v>0</v>
      </c>
    </row>
    <row r="11" spans="1:17" ht="21" customHeight="1">
      <c r="A11" s="441" t="s">
        <v>4</v>
      </c>
      <c r="B11" s="31">
        <v>5859</v>
      </c>
      <c r="C11" s="31">
        <v>10494</v>
      </c>
      <c r="D11" s="84" t="s">
        <v>843</v>
      </c>
      <c r="E11" s="84" t="s">
        <v>843</v>
      </c>
      <c r="F11" s="437">
        <v>5744</v>
      </c>
      <c r="G11" s="31">
        <v>9946</v>
      </c>
      <c r="H11" s="84" t="s">
        <v>843</v>
      </c>
      <c r="I11" s="84" t="s">
        <v>843</v>
      </c>
      <c r="J11" s="31">
        <v>115</v>
      </c>
      <c r="K11" s="31">
        <v>201</v>
      </c>
      <c r="L11" s="84" t="s">
        <v>843</v>
      </c>
      <c r="M11" s="84" t="s">
        <v>843</v>
      </c>
      <c r="N11" s="84" t="s">
        <v>843</v>
      </c>
      <c r="O11" s="84" t="s">
        <v>843</v>
      </c>
      <c r="P11" s="31">
        <v>10</v>
      </c>
      <c r="Q11" s="51">
        <v>347</v>
      </c>
    </row>
    <row r="12" spans="1:17" ht="21" customHeight="1">
      <c r="A12" s="441" t="s">
        <v>846</v>
      </c>
      <c r="B12" s="128">
        <v>5679</v>
      </c>
      <c r="C12" s="128">
        <v>9920</v>
      </c>
      <c r="D12" s="84" t="s">
        <v>843</v>
      </c>
      <c r="E12" s="84" t="s">
        <v>843</v>
      </c>
      <c r="F12" s="296">
        <v>5574</v>
      </c>
      <c r="G12" s="128">
        <v>9393</v>
      </c>
      <c r="H12" s="84" t="s">
        <v>843</v>
      </c>
      <c r="I12" s="84" t="s">
        <v>843</v>
      </c>
      <c r="J12" s="128">
        <v>105</v>
      </c>
      <c r="K12" s="128">
        <v>177</v>
      </c>
      <c r="L12" s="84" t="s">
        <v>843</v>
      </c>
      <c r="M12" s="84" t="s">
        <v>843</v>
      </c>
      <c r="N12" s="84" t="s">
        <v>843</v>
      </c>
      <c r="O12" s="84" t="s">
        <v>843</v>
      </c>
      <c r="P12" s="128">
        <v>15</v>
      </c>
      <c r="Q12" s="207">
        <v>350</v>
      </c>
    </row>
    <row r="13" spans="1:17" ht="21" customHeight="1">
      <c r="A13" s="441" t="s">
        <v>847</v>
      </c>
      <c r="B13" s="128">
        <v>5747</v>
      </c>
      <c r="C13" s="128">
        <f>SUM(D13:E13)</f>
        <v>9618</v>
      </c>
      <c r="D13" s="128">
        <v>4129</v>
      </c>
      <c r="E13" s="128">
        <v>5489</v>
      </c>
      <c r="F13" s="296">
        <v>5618</v>
      </c>
      <c r="G13" s="296">
        <f>SUM(H13:I13)</f>
        <v>8997</v>
      </c>
      <c r="H13" s="296">
        <v>3890</v>
      </c>
      <c r="I13" s="207">
        <v>5107</v>
      </c>
      <c r="J13" s="128">
        <v>129</v>
      </c>
      <c r="K13" s="128">
        <v>234</v>
      </c>
      <c r="L13" s="31" t="s">
        <v>843</v>
      </c>
      <c r="M13" s="31" t="s">
        <v>843</v>
      </c>
      <c r="N13" s="31" t="s">
        <v>843</v>
      </c>
      <c r="O13" s="31" t="s">
        <v>843</v>
      </c>
      <c r="P13" s="128">
        <v>20</v>
      </c>
      <c r="Q13" s="207">
        <v>387</v>
      </c>
    </row>
    <row r="14" spans="1:17" ht="15" customHeight="1">
      <c r="A14" s="442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</row>
    <row r="15" spans="1:17" ht="21" customHeight="1">
      <c r="A15" s="411" t="s">
        <v>848</v>
      </c>
      <c r="B15" s="148">
        <f aca="true" t="shared" si="0" ref="B15:C30">SUM(F15+J15)</f>
        <v>222</v>
      </c>
      <c r="C15" s="148">
        <f t="shared" si="0"/>
        <v>348</v>
      </c>
      <c r="D15" s="84" t="s">
        <v>843</v>
      </c>
      <c r="E15" s="84" t="s">
        <v>843</v>
      </c>
      <c r="F15" s="148">
        <v>221</v>
      </c>
      <c r="G15" s="148">
        <v>347</v>
      </c>
      <c r="H15" s="84" t="s">
        <v>843</v>
      </c>
      <c r="I15" s="84" t="s">
        <v>843</v>
      </c>
      <c r="J15" s="148">
        <v>1</v>
      </c>
      <c r="K15" s="148">
        <v>1</v>
      </c>
      <c r="L15" s="84" t="s">
        <v>843</v>
      </c>
      <c r="M15" s="84" t="s">
        <v>843</v>
      </c>
      <c r="N15" s="84" t="s">
        <v>843</v>
      </c>
      <c r="O15" s="84" t="s">
        <v>843</v>
      </c>
      <c r="P15" s="124">
        <v>1</v>
      </c>
      <c r="Q15" s="388">
        <v>3</v>
      </c>
    </row>
    <row r="16" spans="1:17" ht="21" customHeight="1">
      <c r="A16" s="411" t="s">
        <v>849</v>
      </c>
      <c r="B16" s="148">
        <f t="shared" si="0"/>
        <v>402</v>
      </c>
      <c r="C16" s="148">
        <f t="shared" si="0"/>
        <v>606</v>
      </c>
      <c r="D16" s="84" t="s">
        <v>843</v>
      </c>
      <c r="E16" s="84" t="s">
        <v>843</v>
      </c>
      <c r="F16" s="148">
        <v>396</v>
      </c>
      <c r="G16" s="148">
        <v>596</v>
      </c>
      <c r="H16" s="84" t="s">
        <v>843</v>
      </c>
      <c r="I16" s="84" t="s">
        <v>843</v>
      </c>
      <c r="J16" s="148">
        <v>6</v>
      </c>
      <c r="K16" s="148">
        <v>10</v>
      </c>
      <c r="L16" s="84" t="s">
        <v>843</v>
      </c>
      <c r="M16" s="84" t="s">
        <v>843</v>
      </c>
      <c r="N16" s="84" t="s">
        <v>843</v>
      </c>
      <c r="O16" s="84" t="s">
        <v>843</v>
      </c>
      <c r="P16" s="124">
        <v>0</v>
      </c>
      <c r="Q16" s="388">
        <v>0</v>
      </c>
    </row>
    <row r="17" spans="1:17" ht="21" customHeight="1">
      <c r="A17" s="411" t="s">
        <v>850</v>
      </c>
      <c r="B17" s="148">
        <f t="shared" si="0"/>
        <v>262</v>
      </c>
      <c r="C17" s="148">
        <f t="shared" si="0"/>
        <v>440</v>
      </c>
      <c r="D17" s="84" t="s">
        <v>843</v>
      </c>
      <c r="E17" s="84" t="s">
        <v>843</v>
      </c>
      <c r="F17" s="148">
        <v>253</v>
      </c>
      <c r="G17" s="148">
        <v>428</v>
      </c>
      <c r="H17" s="84" t="s">
        <v>843</v>
      </c>
      <c r="I17" s="84" t="s">
        <v>843</v>
      </c>
      <c r="J17" s="148">
        <v>9</v>
      </c>
      <c r="K17" s="148">
        <v>12</v>
      </c>
      <c r="L17" s="84" t="s">
        <v>843</v>
      </c>
      <c r="M17" s="84" t="s">
        <v>843</v>
      </c>
      <c r="N17" s="84" t="s">
        <v>843</v>
      </c>
      <c r="O17" s="84" t="s">
        <v>843</v>
      </c>
      <c r="P17" s="124">
        <v>0</v>
      </c>
      <c r="Q17" s="388">
        <v>0</v>
      </c>
    </row>
    <row r="18" spans="1:17" ht="21" customHeight="1">
      <c r="A18" s="411" t="s">
        <v>851</v>
      </c>
      <c r="B18" s="148">
        <f t="shared" si="0"/>
        <v>464</v>
      </c>
      <c r="C18" s="148">
        <f t="shared" si="0"/>
        <v>773</v>
      </c>
      <c r="D18" s="84" t="s">
        <v>843</v>
      </c>
      <c r="E18" s="84" t="s">
        <v>843</v>
      </c>
      <c r="F18" s="148">
        <v>452</v>
      </c>
      <c r="G18" s="148">
        <v>751</v>
      </c>
      <c r="H18" s="84" t="s">
        <v>843</v>
      </c>
      <c r="I18" s="84" t="s">
        <v>843</v>
      </c>
      <c r="J18" s="148">
        <v>12</v>
      </c>
      <c r="K18" s="148">
        <v>22</v>
      </c>
      <c r="L18" s="84" t="s">
        <v>843</v>
      </c>
      <c r="M18" s="84" t="s">
        <v>843</v>
      </c>
      <c r="N18" s="84" t="s">
        <v>843</v>
      </c>
      <c r="O18" s="84" t="s">
        <v>843</v>
      </c>
      <c r="P18" s="124">
        <v>0</v>
      </c>
      <c r="Q18" s="388">
        <v>0</v>
      </c>
    </row>
    <row r="19" spans="1:17" ht="21" customHeight="1">
      <c r="A19" s="411" t="s">
        <v>852</v>
      </c>
      <c r="B19" s="148">
        <f t="shared" si="0"/>
        <v>549</v>
      </c>
      <c r="C19" s="148">
        <f t="shared" si="0"/>
        <v>805</v>
      </c>
      <c r="D19" s="84" t="s">
        <v>843</v>
      </c>
      <c r="E19" s="84" t="s">
        <v>843</v>
      </c>
      <c r="F19" s="148">
        <v>539</v>
      </c>
      <c r="G19" s="148">
        <v>792</v>
      </c>
      <c r="H19" s="84" t="s">
        <v>843</v>
      </c>
      <c r="I19" s="84" t="s">
        <v>843</v>
      </c>
      <c r="J19" s="148">
        <v>10</v>
      </c>
      <c r="K19" s="148">
        <v>13</v>
      </c>
      <c r="L19" s="84" t="s">
        <v>843</v>
      </c>
      <c r="M19" s="84" t="s">
        <v>843</v>
      </c>
      <c r="N19" s="84" t="s">
        <v>843</v>
      </c>
      <c r="O19" s="84" t="s">
        <v>843</v>
      </c>
      <c r="P19" s="124">
        <v>1</v>
      </c>
      <c r="Q19" s="388">
        <v>36</v>
      </c>
    </row>
    <row r="20" spans="1:17" ht="21" customHeight="1">
      <c r="A20" s="411" t="s">
        <v>853</v>
      </c>
      <c r="B20" s="148">
        <f t="shared" si="0"/>
        <v>291</v>
      </c>
      <c r="C20" s="148">
        <f t="shared" si="0"/>
        <v>492</v>
      </c>
      <c r="D20" s="84" t="s">
        <v>843</v>
      </c>
      <c r="E20" s="84" t="s">
        <v>843</v>
      </c>
      <c r="F20" s="148">
        <v>284</v>
      </c>
      <c r="G20" s="148">
        <v>477</v>
      </c>
      <c r="H20" s="84" t="s">
        <v>843</v>
      </c>
      <c r="I20" s="84" t="s">
        <v>843</v>
      </c>
      <c r="J20" s="148">
        <v>7</v>
      </c>
      <c r="K20" s="148">
        <v>15</v>
      </c>
      <c r="L20" s="84" t="s">
        <v>843</v>
      </c>
      <c r="M20" s="84" t="s">
        <v>843</v>
      </c>
      <c r="N20" s="84" t="s">
        <v>843</v>
      </c>
      <c r="O20" s="84" t="s">
        <v>843</v>
      </c>
      <c r="P20" s="124">
        <v>0</v>
      </c>
      <c r="Q20" s="388">
        <v>0</v>
      </c>
    </row>
    <row r="21" spans="1:17" ht="21" customHeight="1">
      <c r="A21" s="411" t="s">
        <v>854</v>
      </c>
      <c r="B21" s="148">
        <f t="shared" si="0"/>
        <v>319</v>
      </c>
      <c r="C21" s="148">
        <f t="shared" si="0"/>
        <v>500</v>
      </c>
      <c r="D21" s="84" t="s">
        <v>843</v>
      </c>
      <c r="E21" s="84" t="s">
        <v>843</v>
      </c>
      <c r="F21" s="148">
        <v>307</v>
      </c>
      <c r="G21" s="148">
        <v>476</v>
      </c>
      <c r="H21" s="84" t="s">
        <v>843</v>
      </c>
      <c r="I21" s="84" t="s">
        <v>843</v>
      </c>
      <c r="J21" s="148">
        <v>12</v>
      </c>
      <c r="K21" s="148">
        <v>24</v>
      </c>
      <c r="L21" s="84" t="s">
        <v>843</v>
      </c>
      <c r="M21" s="84" t="s">
        <v>843</v>
      </c>
      <c r="N21" s="84" t="s">
        <v>843</v>
      </c>
      <c r="O21" s="84" t="s">
        <v>843</v>
      </c>
      <c r="P21" s="124">
        <v>0</v>
      </c>
      <c r="Q21" s="388">
        <v>0</v>
      </c>
    </row>
    <row r="22" spans="1:17" ht="21" customHeight="1">
      <c r="A22" s="411" t="s">
        <v>855</v>
      </c>
      <c r="B22" s="148">
        <f t="shared" si="0"/>
        <v>252</v>
      </c>
      <c r="C22" s="148">
        <f t="shared" si="0"/>
        <v>392</v>
      </c>
      <c r="D22" s="84" t="s">
        <v>843</v>
      </c>
      <c r="E22" s="84" t="s">
        <v>843</v>
      </c>
      <c r="F22" s="148">
        <v>245</v>
      </c>
      <c r="G22" s="148">
        <v>378</v>
      </c>
      <c r="H22" s="84" t="s">
        <v>843</v>
      </c>
      <c r="I22" s="84" t="s">
        <v>843</v>
      </c>
      <c r="J22" s="148">
        <v>7</v>
      </c>
      <c r="K22" s="148">
        <v>14</v>
      </c>
      <c r="L22" s="84" t="s">
        <v>843</v>
      </c>
      <c r="M22" s="84" t="s">
        <v>843</v>
      </c>
      <c r="N22" s="84" t="s">
        <v>843</v>
      </c>
      <c r="O22" s="84" t="s">
        <v>843</v>
      </c>
      <c r="P22" s="124">
        <v>0</v>
      </c>
      <c r="Q22" s="388">
        <v>0</v>
      </c>
    </row>
    <row r="23" spans="1:17" ht="21" customHeight="1">
      <c r="A23" s="411" t="s">
        <v>856</v>
      </c>
      <c r="B23" s="148">
        <f t="shared" si="0"/>
        <v>488</v>
      </c>
      <c r="C23" s="148">
        <f t="shared" si="0"/>
        <v>800</v>
      </c>
      <c r="D23" s="84" t="s">
        <v>843</v>
      </c>
      <c r="E23" s="84" t="s">
        <v>843</v>
      </c>
      <c r="F23" s="148">
        <v>479</v>
      </c>
      <c r="G23" s="148">
        <v>782</v>
      </c>
      <c r="H23" s="84" t="s">
        <v>843</v>
      </c>
      <c r="I23" s="84" t="s">
        <v>843</v>
      </c>
      <c r="J23" s="148">
        <v>9</v>
      </c>
      <c r="K23" s="148">
        <v>18</v>
      </c>
      <c r="L23" s="84" t="s">
        <v>843</v>
      </c>
      <c r="M23" s="84" t="s">
        <v>843</v>
      </c>
      <c r="N23" s="84" t="s">
        <v>843</v>
      </c>
      <c r="O23" s="84" t="s">
        <v>843</v>
      </c>
      <c r="P23" s="124">
        <v>0</v>
      </c>
      <c r="Q23" s="388">
        <v>0</v>
      </c>
    </row>
    <row r="24" spans="1:17" ht="21" customHeight="1">
      <c r="A24" s="411" t="s">
        <v>857</v>
      </c>
      <c r="B24" s="148">
        <f t="shared" si="0"/>
        <v>319</v>
      </c>
      <c r="C24" s="148">
        <f t="shared" si="0"/>
        <v>546</v>
      </c>
      <c r="D24" s="84" t="s">
        <v>843</v>
      </c>
      <c r="E24" s="84" t="s">
        <v>843</v>
      </c>
      <c r="F24" s="148">
        <v>310</v>
      </c>
      <c r="G24" s="148">
        <v>525</v>
      </c>
      <c r="H24" s="84" t="s">
        <v>843</v>
      </c>
      <c r="I24" s="84" t="s">
        <v>843</v>
      </c>
      <c r="J24" s="148">
        <v>9</v>
      </c>
      <c r="K24" s="148">
        <v>21</v>
      </c>
      <c r="L24" s="84" t="s">
        <v>843</v>
      </c>
      <c r="M24" s="84" t="s">
        <v>843</v>
      </c>
      <c r="N24" s="84" t="s">
        <v>843</v>
      </c>
      <c r="O24" s="84" t="s">
        <v>843</v>
      </c>
      <c r="P24" s="124">
        <v>1</v>
      </c>
      <c r="Q24" s="388">
        <v>1</v>
      </c>
    </row>
    <row r="25" spans="1:17" ht="21" customHeight="1">
      <c r="A25" s="411" t="s">
        <v>858</v>
      </c>
      <c r="B25" s="148">
        <f t="shared" si="0"/>
        <v>215</v>
      </c>
      <c r="C25" s="148">
        <f t="shared" si="0"/>
        <v>328</v>
      </c>
      <c r="D25" s="84" t="s">
        <v>843</v>
      </c>
      <c r="E25" s="84" t="s">
        <v>843</v>
      </c>
      <c r="F25" s="148">
        <v>210</v>
      </c>
      <c r="G25" s="148">
        <v>322</v>
      </c>
      <c r="H25" s="84" t="s">
        <v>843</v>
      </c>
      <c r="I25" s="84" t="s">
        <v>843</v>
      </c>
      <c r="J25" s="148">
        <v>5</v>
      </c>
      <c r="K25" s="148">
        <v>6</v>
      </c>
      <c r="L25" s="84" t="s">
        <v>843</v>
      </c>
      <c r="M25" s="84" t="s">
        <v>843</v>
      </c>
      <c r="N25" s="84" t="s">
        <v>843</v>
      </c>
      <c r="O25" s="84" t="s">
        <v>843</v>
      </c>
      <c r="P25" s="124">
        <v>0</v>
      </c>
      <c r="Q25" s="388">
        <v>0</v>
      </c>
    </row>
    <row r="26" spans="1:17" ht="21" customHeight="1">
      <c r="A26" s="411" t="s">
        <v>859</v>
      </c>
      <c r="B26" s="148">
        <f t="shared" si="0"/>
        <v>431</v>
      </c>
      <c r="C26" s="148">
        <f t="shared" si="0"/>
        <v>718</v>
      </c>
      <c r="D26" s="84" t="s">
        <v>843</v>
      </c>
      <c r="E26" s="84" t="s">
        <v>843</v>
      </c>
      <c r="F26" s="148">
        <v>425</v>
      </c>
      <c r="G26" s="148">
        <v>708</v>
      </c>
      <c r="H26" s="84" t="s">
        <v>843</v>
      </c>
      <c r="I26" s="84" t="s">
        <v>843</v>
      </c>
      <c r="J26" s="148">
        <v>6</v>
      </c>
      <c r="K26" s="148">
        <v>10</v>
      </c>
      <c r="L26" s="84" t="s">
        <v>843</v>
      </c>
      <c r="M26" s="84" t="s">
        <v>843</v>
      </c>
      <c r="N26" s="84" t="s">
        <v>843</v>
      </c>
      <c r="O26" s="84" t="s">
        <v>843</v>
      </c>
      <c r="P26" s="124">
        <v>1</v>
      </c>
      <c r="Q26" s="388">
        <v>2</v>
      </c>
    </row>
    <row r="27" spans="1:17" ht="21" customHeight="1">
      <c r="A27" s="411" t="s">
        <v>860</v>
      </c>
      <c r="B27" s="148">
        <f t="shared" si="0"/>
        <v>391</v>
      </c>
      <c r="C27" s="148">
        <f t="shared" si="0"/>
        <v>643</v>
      </c>
      <c r="D27" s="84" t="s">
        <v>843</v>
      </c>
      <c r="E27" s="84" t="s">
        <v>843</v>
      </c>
      <c r="F27" s="148">
        <v>382</v>
      </c>
      <c r="G27" s="148">
        <v>625</v>
      </c>
      <c r="H27" s="84" t="s">
        <v>843</v>
      </c>
      <c r="I27" s="84" t="s">
        <v>843</v>
      </c>
      <c r="J27" s="148">
        <v>9</v>
      </c>
      <c r="K27" s="148">
        <v>18</v>
      </c>
      <c r="L27" s="84" t="s">
        <v>843</v>
      </c>
      <c r="M27" s="84" t="s">
        <v>843</v>
      </c>
      <c r="N27" s="84" t="s">
        <v>843</v>
      </c>
      <c r="O27" s="84" t="s">
        <v>843</v>
      </c>
      <c r="P27" s="124">
        <v>1</v>
      </c>
      <c r="Q27" s="388">
        <v>2</v>
      </c>
    </row>
    <row r="28" spans="1:17" ht="21" customHeight="1">
      <c r="A28" s="411" t="s">
        <v>861</v>
      </c>
      <c r="B28" s="148">
        <f t="shared" si="0"/>
        <v>174</v>
      </c>
      <c r="C28" s="148">
        <f t="shared" si="0"/>
        <v>302</v>
      </c>
      <c r="D28" s="84" t="s">
        <v>843</v>
      </c>
      <c r="E28" s="84" t="s">
        <v>843</v>
      </c>
      <c r="F28" s="148">
        <v>173</v>
      </c>
      <c r="G28" s="148">
        <v>301</v>
      </c>
      <c r="H28" s="84" t="s">
        <v>843</v>
      </c>
      <c r="I28" s="84" t="s">
        <v>843</v>
      </c>
      <c r="J28" s="148">
        <v>1</v>
      </c>
      <c r="K28" s="148">
        <v>1</v>
      </c>
      <c r="L28" s="84" t="s">
        <v>843</v>
      </c>
      <c r="M28" s="84" t="s">
        <v>843</v>
      </c>
      <c r="N28" s="84" t="s">
        <v>843</v>
      </c>
      <c r="O28" s="84" t="s">
        <v>843</v>
      </c>
      <c r="P28" s="124">
        <v>1</v>
      </c>
      <c r="Q28" s="388">
        <v>1</v>
      </c>
    </row>
    <row r="29" spans="1:17" ht="21" customHeight="1">
      <c r="A29" s="411" t="s">
        <v>862</v>
      </c>
      <c r="B29" s="148">
        <f t="shared" si="0"/>
        <v>232</v>
      </c>
      <c r="C29" s="148">
        <f t="shared" si="0"/>
        <v>379</v>
      </c>
      <c r="D29" s="84" t="s">
        <v>843</v>
      </c>
      <c r="E29" s="84" t="s">
        <v>843</v>
      </c>
      <c r="F29" s="148">
        <v>221</v>
      </c>
      <c r="G29" s="148">
        <v>359</v>
      </c>
      <c r="H29" s="84" t="s">
        <v>843</v>
      </c>
      <c r="I29" s="84" t="s">
        <v>843</v>
      </c>
      <c r="J29" s="148">
        <v>11</v>
      </c>
      <c r="K29" s="148">
        <v>20</v>
      </c>
      <c r="L29" s="84" t="s">
        <v>843</v>
      </c>
      <c r="M29" s="84" t="s">
        <v>843</v>
      </c>
      <c r="N29" s="84" t="s">
        <v>843</v>
      </c>
      <c r="O29" s="84" t="s">
        <v>843</v>
      </c>
      <c r="P29" s="124">
        <v>3</v>
      </c>
      <c r="Q29" s="388">
        <v>75</v>
      </c>
    </row>
    <row r="30" spans="1:17" ht="21" customHeight="1">
      <c r="A30" s="411" t="s">
        <v>863</v>
      </c>
      <c r="B30" s="148">
        <f t="shared" si="0"/>
        <v>357</v>
      </c>
      <c r="C30" s="148">
        <f t="shared" si="0"/>
        <v>579</v>
      </c>
      <c r="D30" s="84" t="s">
        <v>843</v>
      </c>
      <c r="E30" s="84" t="s">
        <v>843</v>
      </c>
      <c r="F30" s="148">
        <v>351</v>
      </c>
      <c r="G30" s="148">
        <v>568</v>
      </c>
      <c r="H30" s="84" t="s">
        <v>843</v>
      </c>
      <c r="I30" s="84" t="s">
        <v>843</v>
      </c>
      <c r="J30" s="148">
        <v>6</v>
      </c>
      <c r="K30" s="148">
        <v>11</v>
      </c>
      <c r="L30" s="84" t="s">
        <v>843</v>
      </c>
      <c r="M30" s="84" t="s">
        <v>843</v>
      </c>
      <c r="N30" s="84" t="s">
        <v>843</v>
      </c>
      <c r="O30" s="84" t="s">
        <v>843</v>
      </c>
      <c r="P30" s="124">
        <v>8</v>
      </c>
      <c r="Q30" s="388">
        <v>264</v>
      </c>
    </row>
    <row r="31" spans="1:17" ht="21" customHeight="1">
      <c r="A31" s="411" t="s">
        <v>864</v>
      </c>
      <c r="B31" s="148">
        <f>SUM(F31+J31)</f>
        <v>379</v>
      </c>
      <c r="C31" s="148">
        <f>SUM(G31+K31)</f>
        <v>580</v>
      </c>
      <c r="D31" s="84" t="s">
        <v>843</v>
      </c>
      <c r="E31" s="84" t="s">
        <v>843</v>
      </c>
      <c r="F31" s="148">
        <v>370</v>
      </c>
      <c r="G31" s="148">
        <v>562</v>
      </c>
      <c r="H31" s="84" t="s">
        <v>843</v>
      </c>
      <c r="I31" s="84" t="s">
        <v>843</v>
      </c>
      <c r="J31" s="148">
        <v>9</v>
      </c>
      <c r="K31" s="148">
        <v>18</v>
      </c>
      <c r="L31" s="84" t="s">
        <v>843</v>
      </c>
      <c r="M31" s="84" t="s">
        <v>843</v>
      </c>
      <c r="N31" s="84" t="s">
        <v>843</v>
      </c>
      <c r="O31" s="84" t="s">
        <v>843</v>
      </c>
      <c r="P31" s="124">
        <v>3</v>
      </c>
      <c r="Q31" s="388">
        <v>3</v>
      </c>
    </row>
    <row r="32" spans="1:17" ht="21" customHeight="1">
      <c r="A32" s="429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1"/>
      <c r="M32" s="431"/>
      <c r="N32" s="431"/>
      <c r="O32" s="431"/>
      <c r="P32" s="430"/>
      <c r="Q32" s="431"/>
    </row>
    <row r="33" spans="1:8" ht="13.5">
      <c r="A33" s="2" t="s">
        <v>734</v>
      </c>
      <c r="B33" s="311"/>
      <c r="C33" s="311"/>
      <c r="D33" s="311"/>
      <c r="E33" s="311"/>
      <c r="F33" s="311"/>
      <c r="G33" s="311"/>
      <c r="H33" s="311"/>
    </row>
    <row r="34" ht="13.5">
      <c r="A34" s="324" t="s">
        <v>735</v>
      </c>
    </row>
    <row r="35" ht="13.5">
      <c r="A35" s="324" t="s">
        <v>736</v>
      </c>
    </row>
  </sheetData>
  <sheetProtection/>
  <mergeCells count="14">
    <mergeCell ref="F6:F7"/>
    <mergeCell ref="G6:G7"/>
    <mergeCell ref="J6:K6"/>
    <mergeCell ref="L6:M6"/>
    <mergeCell ref="A1:Q1"/>
    <mergeCell ref="A4:A7"/>
    <mergeCell ref="B4:E5"/>
    <mergeCell ref="N6:O6"/>
    <mergeCell ref="F4:I5"/>
    <mergeCell ref="J4:O5"/>
    <mergeCell ref="P4:Q6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33"/>
  <sheetViews>
    <sheetView zoomScalePageLayoutView="0" workbookViewId="0" topLeftCell="P1">
      <selection activeCell="AD18" sqref="AD18"/>
    </sheetView>
  </sheetViews>
  <sheetFormatPr defaultColWidth="8.88671875" defaultRowHeight="13.5"/>
  <cols>
    <col min="2" max="4" width="5.77734375" style="0" customWidth="1"/>
    <col min="5" max="5" width="6.77734375" style="0" customWidth="1"/>
    <col min="6" max="8" width="5.77734375" style="0" customWidth="1"/>
    <col min="9" max="9" width="6.77734375" style="0" customWidth="1"/>
    <col min="10" max="12" width="5.77734375" style="0" customWidth="1"/>
    <col min="13" max="13" width="6.77734375" style="0" customWidth="1"/>
    <col min="14" max="16" width="5.77734375" style="0" customWidth="1"/>
    <col min="17" max="17" width="6.77734375" style="0" customWidth="1"/>
    <col min="18" max="20" width="5.77734375" style="0" customWidth="1"/>
    <col min="21" max="21" width="6.77734375" style="0" customWidth="1"/>
    <col min="22" max="28" width="6.10546875" style="0" customWidth="1"/>
    <col min="29" max="29" width="6.21484375" style="0" customWidth="1"/>
    <col min="30" max="41" width="6.10546875" style="0" customWidth="1"/>
  </cols>
  <sheetData>
    <row r="1" spans="1:26" ht="20.25" customHeight="1">
      <c r="A1" s="606" t="s">
        <v>463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20.25" customHeight="1">
      <c r="A3" s="650" t="s">
        <v>464</v>
      </c>
      <c r="B3" s="650"/>
      <c r="C3" s="650"/>
      <c r="D3" s="650"/>
      <c r="E3" s="650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270"/>
    </row>
    <row r="4" spans="1:41" ht="20.25" customHeight="1">
      <c r="A4" s="652" t="s">
        <v>465</v>
      </c>
      <c r="B4" s="655" t="s">
        <v>466</v>
      </c>
      <c r="C4" s="655"/>
      <c r="D4" s="655"/>
      <c r="E4" s="655"/>
      <c r="F4" s="633" t="s">
        <v>467</v>
      </c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1" t="s">
        <v>468</v>
      </c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643"/>
      <c r="AN4" s="643"/>
      <c r="AO4" s="643"/>
    </row>
    <row r="5" spans="1:41" ht="24.75" customHeight="1">
      <c r="A5" s="653"/>
      <c r="B5" s="656"/>
      <c r="C5" s="656"/>
      <c r="D5" s="656"/>
      <c r="E5" s="656"/>
      <c r="F5" s="633" t="s">
        <v>469</v>
      </c>
      <c r="G5" s="633"/>
      <c r="H5" s="633"/>
      <c r="I5" s="633"/>
      <c r="J5" s="531" t="s">
        <v>470</v>
      </c>
      <c r="K5" s="531"/>
      <c r="L5" s="531"/>
      <c r="M5" s="531"/>
      <c r="N5" s="531" t="s">
        <v>471</v>
      </c>
      <c r="O5" s="531"/>
      <c r="P5" s="531"/>
      <c r="Q5" s="531"/>
      <c r="R5" s="531" t="s">
        <v>472</v>
      </c>
      <c r="S5" s="531"/>
      <c r="T5" s="531"/>
      <c r="U5" s="531"/>
      <c r="V5" s="531" t="s">
        <v>473</v>
      </c>
      <c r="W5" s="531"/>
      <c r="X5" s="531"/>
      <c r="Y5" s="531"/>
      <c r="Z5" s="531" t="s">
        <v>469</v>
      </c>
      <c r="AA5" s="531"/>
      <c r="AB5" s="531"/>
      <c r="AC5" s="531"/>
      <c r="AD5" s="633" t="s">
        <v>474</v>
      </c>
      <c r="AE5" s="633"/>
      <c r="AF5" s="633"/>
      <c r="AG5" s="633"/>
      <c r="AH5" s="632" t="s">
        <v>475</v>
      </c>
      <c r="AI5" s="632"/>
      <c r="AJ5" s="632"/>
      <c r="AK5" s="632"/>
      <c r="AL5" s="632" t="s">
        <v>476</v>
      </c>
      <c r="AM5" s="632"/>
      <c r="AN5" s="632"/>
      <c r="AO5" s="630"/>
    </row>
    <row r="6" spans="1:41" ht="24.75" customHeight="1">
      <c r="A6" s="654"/>
      <c r="B6" s="474" t="s">
        <v>477</v>
      </c>
      <c r="C6" s="474" t="s">
        <v>478</v>
      </c>
      <c r="D6" s="474" t="s">
        <v>479</v>
      </c>
      <c r="E6" s="475" t="s">
        <v>480</v>
      </c>
      <c r="F6" s="476" t="s">
        <v>477</v>
      </c>
      <c r="G6" s="476" t="s">
        <v>478</v>
      </c>
      <c r="H6" s="476" t="s">
        <v>479</v>
      </c>
      <c r="I6" s="476" t="s">
        <v>480</v>
      </c>
      <c r="J6" s="476" t="s">
        <v>477</v>
      </c>
      <c r="K6" s="476" t="s">
        <v>478</v>
      </c>
      <c r="L6" s="476" t="s">
        <v>479</v>
      </c>
      <c r="M6" s="476" t="s">
        <v>480</v>
      </c>
      <c r="N6" s="476" t="s">
        <v>477</v>
      </c>
      <c r="O6" s="476" t="s">
        <v>478</v>
      </c>
      <c r="P6" s="476" t="s">
        <v>479</v>
      </c>
      <c r="Q6" s="476" t="s">
        <v>480</v>
      </c>
      <c r="R6" s="476" t="s">
        <v>477</v>
      </c>
      <c r="S6" s="476" t="s">
        <v>478</v>
      </c>
      <c r="T6" s="476" t="s">
        <v>479</v>
      </c>
      <c r="U6" s="476" t="s">
        <v>480</v>
      </c>
      <c r="V6" s="476" t="s">
        <v>477</v>
      </c>
      <c r="W6" s="476" t="s">
        <v>478</v>
      </c>
      <c r="X6" s="476" t="s">
        <v>479</v>
      </c>
      <c r="Y6" s="476" t="s">
        <v>480</v>
      </c>
      <c r="Z6" s="476" t="s">
        <v>477</v>
      </c>
      <c r="AA6" s="476" t="s">
        <v>478</v>
      </c>
      <c r="AB6" s="476" t="s">
        <v>479</v>
      </c>
      <c r="AC6" s="476" t="s">
        <v>480</v>
      </c>
      <c r="AD6" s="476" t="s">
        <v>477</v>
      </c>
      <c r="AE6" s="476" t="s">
        <v>478</v>
      </c>
      <c r="AF6" s="476" t="s">
        <v>479</v>
      </c>
      <c r="AG6" s="476" t="s">
        <v>480</v>
      </c>
      <c r="AH6" s="476" t="s">
        <v>477</v>
      </c>
      <c r="AI6" s="476" t="s">
        <v>478</v>
      </c>
      <c r="AJ6" s="476" t="s">
        <v>479</v>
      </c>
      <c r="AK6" s="476" t="s">
        <v>480</v>
      </c>
      <c r="AL6" s="476" t="s">
        <v>477</v>
      </c>
      <c r="AM6" s="476" t="s">
        <v>478</v>
      </c>
      <c r="AN6" s="476" t="s">
        <v>479</v>
      </c>
      <c r="AO6" s="477" t="s">
        <v>480</v>
      </c>
    </row>
    <row r="7" spans="1:41" ht="24.75" customHeight="1">
      <c r="A7" s="246" t="s">
        <v>481</v>
      </c>
      <c r="B7" s="256">
        <v>1</v>
      </c>
      <c r="C7" s="256">
        <v>55</v>
      </c>
      <c r="D7" s="256">
        <v>62</v>
      </c>
      <c r="E7" s="256">
        <v>146</v>
      </c>
      <c r="F7" s="131">
        <v>1</v>
      </c>
      <c r="G7" s="131">
        <v>55</v>
      </c>
      <c r="H7" s="131">
        <v>62</v>
      </c>
      <c r="I7" s="131">
        <v>146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0">
        <v>0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1">
        <v>0</v>
      </c>
      <c r="Y7" s="131">
        <v>0</v>
      </c>
      <c r="Z7" s="131">
        <v>0</v>
      </c>
      <c r="AA7" s="131">
        <v>0</v>
      </c>
      <c r="AB7" s="131">
        <v>0</v>
      </c>
      <c r="AC7" s="130">
        <v>0</v>
      </c>
      <c r="AD7" s="131">
        <v>0</v>
      </c>
      <c r="AE7" s="131">
        <v>0</v>
      </c>
      <c r="AF7" s="131">
        <v>0</v>
      </c>
      <c r="AG7" s="131">
        <v>0</v>
      </c>
      <c r="AH7" s="131">
        <v>0</v>
      </c>
      <c r="AI7" s="131">
        <v>0</v>
      </c>
      <c r="AJ7" s="131">
        <v>0</v>
      </c>
      <c r="AK7" s="131">
        <v>0</v>
      </c>
      <c r="AL7" s="131">
        <v>0</v>
      </c>
      <c r="AM7" s="131">
        <v>0</v>
      </c>
      <c r="AN7" s="131">
        <v>0</v>
      </c>
      <c r="AO7" s="130">
        <v>0</v>
      </c>
    </row>
    <row r="8" spans="1:41" ht="24.75" customHeight="1">
      <c r="A8" s="246" t="s">
        <v>482</v>
      </c>
      <c r="B8" s="256">
        <v>1</v>
      </c>
      <c r="C8" s="256">
        <v>38</v>
      </c>
      <c r="D8" s="256">
        <v>44</v>
      </c>
      <c r="E8" s="256">
        <v>146</v>
      </c>
      <c r="F8" s="131">
        <v>1</v>
      </c>
      <c r="G8" s="131">
        <v>38</v>
      </c>
      <c r="H8" s="131">
        <v>44</v>
      </c>
      <c r="I8" s="131">
        <v>146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0">
        <v>0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  <c r="X8" s="131">
        <v>0</v>
      </c>
      <c r="Y8" s="131">
        <v>0</v>
      </c>
      <c r="Z8" s="131">
        <v>0</v>
      </c>
      <c r="AA8" s="131">
        <v>0</v>
      </c>
      <c r="AB8" s="131">
        <v>0</v>
      </c>
      <c r="AC8" s="130">
        <v>0</v>
      </c>
      <c r="AD8" s="131">
        <v>0</v>
      </c>
      <c r="AE8" s="131">
        <v>0</v>
      </c>
      <c r="AF8" s="131">
        <v>0</v>
      </c>
      <c r="AG8" s="131">
        <v>0</v>
      </c>
      <c r="AH8" s="131">
        <v>0</v>
      </c>
      <c r="AI8" s="131">
        <v>0</v>
      </c>
      <c r="AJ8" s="131">
        <v>0</v>
      </c>
      <c r="AK8" s="131">
        <v>0</v>
      </c>
      <c r="AL8" s="131">
        <v>0</v>
      </c>
      <c r="AM8" s="131">
        <v>0</v>
      </c>
      <c r="AN8" s="131">
        <v>0</v>
      </c>
      <c r="AO8" s="130">
        <v>0</v>
      </c>
    </row>
    <row r="9" spans="1:41" ht="24.75" customHeight="1">
      <c r="A9" s="246" t="s">
        <v>483</v>
      </c>
      <c r="B9" s="252">
        <v>1</v>
      </c>
      <c r="C9" s="252">
        <v>43</v>
      </c>
      <c r="D9" s="252">
        <v>42</v>
      </c>
      <c r="E9" s="252">
        <v>141</v>
      </c>
      <c r="F9" s="271">
        <v>1</v>
      </c>
      <c r="G9" s="271">
        <v>43</v>
      </c>
      <c r="H9" s="271">
        <v>42</v>
      </c>
      <c r="I9" s="271">
        <v>141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0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130">
        <v>0</v>
      </c>
      <c r="AD9" s="131">
        <v>0</v>
      </c>
      <c r="AE9" s="131">
        <v>0</v>
      </c>
      <c r="AF9" s="131">
        <v>0</v>
      </c>
      <c r="AG9" s="131">
        <v>0</v>
      </c>
      <c r="AH9" s="131">
        <v>0</v>
      </c>
      <c r="AI9" s="131">
        <v>0</v>
      </c>
      <c r="AJ9" s="131">
        <v>0</v>
      </c>
      <c r="AK9" s="131">
        <v>0</v>
      </c>
      <c r="AL9" s="131">
        <v>0</v>
      </c>
      <c r="AM9" s="131">
        <v>0</v>
      </c>
      <c r="AN9" s="131">
        <v>0</v>
      </c>
      <c r="AO9" s="130">
        <v>0</v>
      </c>
    </row>
    <row r="10" spans="1:41" ht="24.75" customHeight="1">
      <c r="A10" s="134" t="s">
        <v>484</v>
      </c>
      <c r="B10" s="256">
        <v>1</v>
      </c>
      <c r="C10" s="256">
        <v>19</v>
      </c>
      <c r="D10" s="256">
        <v>24</v>
      </c>
      <c r="E10" s="256">
        <v>134</v>
      </c>
      <c r="F10" s="131">
        <v>1</v>
      </c>
      <c r="G10" s="131">
        <v>19</v>
      </c>
      <c r="H10" s="131">
        <v>24</v>
      </c>
      <c r="I10" s="131">
        <v>134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0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0">
        <v>0</v>
      </c>
      <c r="AD10" s="131">
        <v>0</v>
      </c>
      <c r="AE10" s="131">
        <v>0</v>
      </c>
      <c r="AF10" s="131">
        <v>0</v>
      </c>
      <c r="AG10" s="131">
        <v>0</v>
      </c>
      <c r="AH10" s="131">
        <v>0</v>
      </c>
      <c r="AI10" s="131">
        <v>0</v>
      </c>
      <c r="AJ10" s="131">
        <v>0</v>
      </c>
      <c r="AK10" s="131">
        <v>0</v>
      </c>
      <c r="AL10" s="131">
        <v>0</v>
      </c>
      <c r="AM10" s="131">
        <v>0</v>
      </c>
      <c r="AN10" s="131">
        <v>0</v>
      </c>
      <c r="AO10" s="130">
        <v>0</v>
      </c>
    </row>
    <row r="11" spans="1:41" ht="24.75" customHeight="1">
      <c r="A11" s="132" t="s">
        <v>485</v>
      </c>
      <c r="B11" s="76">
        <v>1</v>
      </c>
      <c r="C11" s="76">
        <v>49</v>
      </c>
      <c r="D11" s="76">
        <v>59</v>
      </c>
      <c r="E11" s="76">
        <v>124</v>
      </c>
      <c r="F11" s="76">
        <v>1</v>
      </c>
      <c r="G11" s="76">
        <v>49</v>
      </c>
      <c r="H11" s="76">
        <v>59</v>
      </c>
      <c r="I11" s="76">
        <v>124</v>
      </c>
      <c r="J11" s="75">
        <v>1</v>
      </c>
      <c r="K11" s="75">
        <v>49</v>
      </c>
      <c r="L11" s="75">
        <v>59</v>
      </c>
      <c r="M11" s="75">
        <v>124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76">
        <f aca="true" t="shared" si="0" ref="Z11:AC12">AD11+AH11+AL11</f>
        <v>0</v>
      </c>
      <c r="AA11" s="76">
        <f t="shared" si="0"/>
        <v>0</v>
      </c>
      <c r="AB11" s="76">
        <f t="shared" si="0"/>
        <v>0</v>
      </c>
      <c r="AC11" s="76">
        <f t="shared" si="0"/>
        <v>0</v>
      </c>
      <c r="AD11" s="272">
        <v>0</v>
      </c>
      <c r="AE11" s="272">
        <v>0</v>
      </c>
      <c r="AF11" s="272">
        <v>0</v>
      </c>
      <c r="AG11" s="272">
        <v>0</v>
      </c>
      <c r="AH11" s="256">
        <v>0</v>
      </c>
      <c r="AI11" s="256">
        <v>0</v>
      </c>
      <c r="AJ11" s="256">
        <v>0</v>
      </c>
      <c r="AK11" s="256">
        <v>0</v>
      </c>
      <c r="AL11" s="272">
        <v>0</v>
      </c>
      <c r="AM11" s="272">
        <v>0</v>
      </c>
      <c r="AN11" s="272">
        <v>0</v>
      </c>
      <c r="AO11" s="273">
        <v>0</v>
      </c>
    </row>
    <row r="12" spans="1:41" s="329" customFormat="1" ht="24.75" customHeight="1">
      <c r="A12" s="4" t="s">
        <v>486</v>
      </c>
      <c r="B12" s="153">
        <v>1</v>
      </c>
      <c r="C12" s="153">
        <v>42</v>
      </c>
      <c r="D12" s="153">
        <v>44</v>
      </c>
      <c r="E12" s="153">
        <v>121</v>
      </c>
      <c r="F12" s="153">
        <v>1</v>
      </c>
      <c r="G12" s="153">
        <v>41</v>
      </c>
      <c r="H12" s="153">
        <v>44</v>
      </c>
      <c r="I12" s="75">
        <v>121</v>
      </c>
      <c r="J12" s="75">
        <v>1</v>
      </c>
      <c r="K12" s="75">
        <v>41</v>
      </c>
      <c r="L12" s="75">
        <v>44</v>
      </c>
      <c r="M12" s="128">
        <v>121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0</v>
      </c>
      <c r="Y12" s="272">
        <v>0</v>
      </c>
      <c r="Z12" s="76">
        <f t="shared" si="0"/>
        <v>0</v>
      </c>
      <c r="AA12" s="76">
        <f t="shared" si="0"/>
        <v>0</v>
      </c>
      <c r="AB12" s="76">
        <f t="shared" si="0"/>
        <v>0</v>
      </c>
      <c r="AC12" s="76">
        <f t="shared" si="0"/>
        <v>0</v>
      </c>
      <c r="AD12" s="272">
        <v>0</v>
      </c>
      <c r="AE12" s="272">
        <v>0</v>
      </c>
      <c r="AF12" s="272">
        <v>0</v>
      </c>
      <c r="AG12" s="272">
        <v>0</v>
      </c>
      <c r="AH12" s="256">
        <v>0</v>
      </c>
      <c r="AI12" s="256">
        <v>0</v>
      </c>
      <c r="AJ12" s="256">
        <v>0</v>
      </c>
      <c r="AK12" s="256">
        <v>0</v>
      </c>
      <c r="AL12" s="272">
        <v>0</v>
      </c>
      <c r="AM12" s="272">
        <v>0</v>
      </c>
      <c r="AN12" s="272">
        <v>0</v>
      </c>
      <c r="AO12" s="273">
        <v>0</v>
      </c>
    </row>
    <row r="13" spans="1:41" ht="15" customHeight="1">
      <c r="A13" s="274"/>
      <c r="B13" s="275"/>
      <c r="C13" s="275"/>
      <c r="D13" s="275"/>
      <c r="E13" s="275"/>
      <c r="F13" s="275"/>
      <c r="G13" s="275"/>
      <c r="H13" s="275"/>
      <c r="I13" s="275"/>
      <c r="AD13" s="276"/>
      <c r="AE13" s="276"/>
      <c r="AF13" s="276"/>
      <c r="AG13" s="276"/>
      <c r="AH13" s="262"/>
      <c r="AI13" s="262"/>
      <c r="AJ13" s="262"/>
      <c r="AK13" s="262"/>
      <c r="AL13" s="262"/>
      <c r="AM13" s="262"/>
      <c r="AN13" s="262"/>
      <c r="AO13" s="262"/>
    </row>
    <row r="14" spans="1:41" ht="24.75" customHeight="1">
      <c r="A14" s="425" t="s">
        <v>487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  <c r="AO14" s="130">
        <v>0</v>
      </c>
    </row>
    <row r="15" spans="1:41" ht="24.75" customHeight="1">
      <c r="A15" s="425" t="s">
        <v>488</v>
      </c>
      <c r="B15" s="131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0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0</v>
      </c>
      <c r="AL15" s="131">
        <v>0</v>
      </c>
      <c r="AM15" s="131">
        <v>0</v>
      </c>
      <c r="AN15" s="131">
        <v>0</v>
      </c>
      <c r="AO15" s="130">
        <v>0</v>
      </c>
    </row>
    <row r="16" spans="1:41" ht="24.75" customHeight="1">
      <c r="A16" s="425" t="s">
        <v>489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130">
        <v>0</v>
      </c>
    </row>
    <row r="17" spans="1:41" ht="24.75" customHeight="1">
      <c r="A17" s="425" t="s">
        <v>490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  <c r="AO17" s="130">
        <v>0</v>
      </c>
    </row>
    <row r="18" spans="1:41" ht="24.75" customHeight="1">
      <c r="A18" s="425" t="s">
        <v>491</v>
      </c>
      <c r="B18" s="131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1">
        <v>0</v>
      </c>
      <c r="AN18" s="131">
        <v>0</v>
      </c>
      <c r="AO18" s="130">
        <v>0</v>
      </c>
    </row>
    <row r="19" spans="1:41" ht="24.75" customHeight="1">
      <c r="A19" s="425" t="s">
        <v>492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0</v>
      </c>
      <c r="AN19" s="131">
        <v>0</v>
      </c>
      <c r="AO19" s="130">
        <v>0</v>
      </c>
    </row>
    <row r="20" spans="1:41" ht="24.75" customHeight="1">
      <c r="A20" s="425" t="s">
        <v>493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0</v>
      </c>
      <c r="AM20" s="131">
        <v>0</v>
      </c>
      <c r="AN20" s="131">
        <v>0</v>
      </c>
      <c r="AO20" s="130">
        <v>0</v>
      </c>
    </row>
    <row r="21" spans="1:41" ht="24.75" customHeight="1">
      <c r="A21" s="425" t="s">
        <v>494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1">
        <v>0</v>
      </c>
      <c r="AN21" s="131">
        <v>0</v>
      </c>
      <c r="AO21" s="130">
        <v>0</v>
      </c>
    </row>
    <row r="22" spans="1:41" ht="24.75" customHeight="1">
      <c r="A22" s="425" t="s">
        <v>495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0">
        <v>0</v>
      </c>
    </row>
    <row r="23" spans="1:41" ht="24.75" customHeight="1">
      <c r="A23" s="425" t="s">
        <v>496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0">
        <v>0</v>
      </c>
    </row>
    <row r="24" spans="1:41" ht="24.75" customHeight="1">
      <c r="A24" s="425" t="s">
        <v>497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0">
        <v>0</v>
      </c>
    </row>
    <row r="25" spans="1:41" ht="24.75" customHeight="1">
      <c r="A25" s="425" t="s">
        <v>498</v>
      </c>
      <c r="B25" s="131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  <c r="AO25" s="130">
        <v>0</v>
      </c>
    </row>
    <row r="26" spans="1:41" ht="24.75" customHeight="1">
      <c r="A26" s="425" t="s">
        <v>499</v>
      </c>
      <c r="B26" s="131">
        <v>0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0">
        <v>0</v>
      </c>
    </row>
    <row r="27" spans="1:41" ht="24.75" customHeight="1">
      <c r="A27" s="425" t="s">
        <v>500</v>
      </c>
      <c r="B27" s="131">
        <v>0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  <c r="AO27" s="130">
        <v>0</v>
      </c>
    </row>
    <row r="28" spans="1:41" ht="24.75" customHeight="1">
      <c r="A28" s="425" t="s">
        <v>501</v>
      </c>
      <c r="B28" s="131">
        <v>0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  <c r="AO28" s="130">
        <v>0</v>
      </c>
    </row>
    <row r="29" spans="1:41" ht="24.75" customHeight="1">
      <c r="A29" s="425" t="s">
        <v>502</v>
      </c>
      <c r="B29" s="153">
        <v>1</v>
      </c>
      <c r="C29" s="153">
        <v>42</v>
      </c>
      <c r="D29" s="153">
        <v>44</v>
      </c>
      <c r="E29" s="153">
        <v>121</v>
      </c>
      <c r="F29" s="153">
        <v>1</v>
      </c>
      <c r="G29" s="153">
        <v>41</v>
      </c>
      <c r="H29" s="153">
        <v>44</v>
      </c>
      <c r="I29" s="75">
        <v>121</v>
      </c>
      <c r="J29" s="75">
        <v>1</v>
      </c>
      <c r="K29" s="75">
        <v>41</v>
      </c>
      <c r="L29" s="75">
        <v>44</v>
      </c>
      <c r="M29" s="128">
        <v>121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  <c r="AD29" s="131">
        <v>0</v>
      </c>
      <c r="AE29" s="131">
        <v>0</v>
      </c>
      <c r="AF29" s="131">
        <v>0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0</v>
      </c>
      <c r="AM29" s="131">
        <v>0</v>
      </c>
      <c r="AN29" s="131">
        <v>0</v>
      </c>
      <c r="AO29" s="130">
        <v>0</v>
      </c>
    </row>
    <row r="30" spans="1:41" ht="24.75" customHeight="1">
      <c r="A30" s="425" t="s">
        <v>503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  <c r="AO30" s="130">
        <v>0</v>
      </c>
    </row>
    <row r="31" spans="1:21" ht="1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6" ht="20.25" customHeight="1">
      <c r="A32" s="109" t="s">
        <v>504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15" ht="13.5">
      <c r="A33" s="649" t="s">
        <v>505</v>
      </c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</row>
  </sheetData>
  <sheetProtection/>
  <mergeCells count="16">
    <mergeCell ref="A1:M1"/>
    <mergeCell ref="A3:Y3"/>
    <mergeCell ref="A4:A6"/>
    <mergeCell ref="B4:E5"/>
    <mergeCell ref="F4:Y4"/>
    <mergeCell ref="Z4:AO4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33:O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19" sqref="I19"/>
    </sheetView>
  </sheetViews>
  <sheetFormatPr defaultColWidth="8.88671875" defaultRowHeight="13.5"/>
  <cols>
    <col min="1" max="1" width="7.5546875" style="0" customWidth="1"/>
    <col min="2" max="2" width="7.21484375" style="0" customWidth="1"/>
    <col min="3" max="3" width="7.77734375" style="0" customWidth="1"/>
    <col min="4" max="4" width="6.77734375" style="0" customWidth="1"/>
    <col min="5" max="5" width="7.88671875" style="0" customWidth="1"/>
    <col min="6" max="6" width="6.88671875" style="0" customWidth="1"/>
    <col min="8" max="8" width="6.88671875" style="0" customWidth="1"/>
    <col min="9" max="9" width="7.5546875" style="0" customWidth="1"/>
    <col min="10" max="10" width="6.77734375" style="0" customWidth="1"/>
    <col min="11" max="11" width="8.4453125" style="0" customWidth="1"/>
    <col min="12" max="13" width="7.6640625" style="0" customWidth="1"/>
    <col min="14" max="14" width="7.88671875" style="0" customWidth="1"/>
    <col min="15" max="15" width="7.5546875" style="0" customWidth="1"/>
  </cols>
  <sheetData>
    <row r="1" spans="1:15" ht="20.25" customHeight="1">
      <c r="A1" s="519" t="s">
        <v>506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277"/>
    </row>
    <row r="2" spans="1:15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277"/>
    </row>
    <row r="3" spans="1:15" ht="20.25" customHeight="1">
      <c r="A3" s="650" t="s">
        <v>507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</row>
    <row r="4" spans="1:15" ht="24.75" customHeight="1">
      <c r="A4" s="657" t="s">
        <v>289</v>
      </c>
      <c r="B4" s="636" t="s">
        <v>508</v>
      </c>
      <c r="C4" s="633"/>
      <c r="D4" s="633"/>
      <c r="E4" s="633"/>
      <c r="F4" s="633"/>
      <c r="G4" s="633"/>
      <c r="H4" s="633"/>
      <c r="I4" s="633"/>
      <c r="J4" s="634" t="s">
        <v>509</v>
      </c>
      <c r="K4" s="633"/>
      <c r="L4" s="633"/>
      <c r="M4" s="633"/>
      <c r="N4" s="633"/>
      <c r="O4" s="631"/>
    </row>
    <row r="5" spans="1:15" ht="24.75" customHeight="1">
      <c r="A5" s="639"/>
      <c r="B5" s="636" t="s">
        <v>240</v>
      </c>
      <c r="C5" s="633"/>
      <c r="D5" s="633" t="s">
        <v>510</v>
      </c>
      <c r="E5" s="633"/>
      <c r="F5" s="633" t="s">
        <v>511</v>
      </c>
      <c r="G5" s="633"/>
      <c r="H5" s="633" t="s">
        <v>512</v>
      </c>
      <c r="I5" s="633"/>
      <c r="J5" s="635"/>
      <c r="K5" s="632" t="s">
        <v>513</v>
      </c>
      <c r="L5" s="632" t="s">
        <v>514</v>
      </c>
      <c r="M5" s="633" t="s">
        <v>515</v>
      </c>
      <c r="N5" s="632" t="s">
        <v>516</v>
      </c>
      <c r="O5" s="631" t="s">
        <v>128</v>
      </c>
    </row>
    <row r="6" spans="1:15" ht="24.75" customHeight="1">
      <c r="A6" s="640"/>
      <c r="B6" s="478" t="s">
        <v>517</v>
      </c>
      <c r="C6" s="473" t="s">
        <v>518</v>
      </c>
      <c r="D6" s="473" t="s">
        <v>517</v>
      </c>
      <c r="E6" s="473" t="s">
        <v>518</v>
      </c>
      <c r="F6" s="473" t="s">
        <v>517</v>
      </c>
      <c r="G6" s="473" t="s">
        <v>518</v>
      </c>
      <c r="H6" s="473" t="s">
        <v>517</v>
      </c>
      <c r="I6" s="473" t="s">
        <v>518</v>
      </c>
      <c r="J6" s="633"/>
      <c r="K6" s="633"/>
      <c r="L6" s="633"/>
      <c r="M6" s="633"/>
      <c r="N6" s="633"/>
      <c r="O6" s="631"/>
    </row>
    <row r="7" spans="1:15" ht="36" customHeight="1">
      <c r="A7" s="278" t="s">
        <v>7</v>
      </c>
      <c r="B7" s="279">
        <v>2</v>
      </c>
      <c r="C7" s="280">
        <v>1388</v>
      </c>
      <c r="D7" s="280">
        <v>1</v>
      </c>
      <c r="E7" s="280">
        <v>415</v>
      </c>
      <c r="F7" s="280">
        <v>1</v>
      </c>
      <c r="G7" s="280">
        <v>973</v>
      </c>
      <c r="H7" s="131">
        <v>0</v>
      </c>
      <c r="I7" s="131">
        <v>0</v>
      </c>
      <c r="J7" s="280">
        <v>1388</v>
      </c>
      <c r="K7" s="280">
        <v>68</v>
      </c>
      <c r="L7" s="280">
        <v>68</v>
      </c>
      <c r="M7" s="280">
        <v>152</v>
      </c>
      <c r="N7" s="280">
        <v>13</v>
      </c>
      <c r="O7" s="281">
        <v>36</v>
      </c>
    </row>
    <row r="8" spans="1:15" ht="33" customHeight="1">
      <c r="A8" s="278" t="s">
        <v>6</v>
      </c>
      <c r="B8" s="282">
        <v>1</v>
      </c>
      <c r="C8" s="131">
        <v>1112</v>
      </c>
      <c r="D8" s="131">
        <v>0</v>
      </c>
      <c r="E8" s="131">
        <v>0</v>
      </c>
      <c r="F8" s="131">
        <v>1</v>
      </c>
      <c r="G8" s="131">
        <v>1112</v>
      </c>
      <c r="H8" s="131">
        <v>0</v>
      </c>
      <c r="I8" s="131">
        <v>0</v>
      </c>
      <c r="J8" s="131">
        <v>1112</v>
      </c>
      <c r="K8" s="131">
        <v>983</v>
      </c>
      <c r="L8" s="131">
        <v>43</v>
      </c>
      <c r="M8" s="131">
        <v>28</v>
      </c>
      <c r="N8" s="131">
        <v>21</v>
      </c>
      <c r="O8" s="130">
        <v>37</v>
      </c>
    </row>
    <row r="9" spans="1:15" ht="33" customHeight="1">
      <c r="A9" s="278" t="s">
        <v>5</v>
      </c>
      <c r="B9" s="282">
        <v>1</v>
      </c>
      <c r="C9" s="131">
        <v>1320</v>
      </c>
      <c r="D9" s="131">
        <v>0</v>
      </c>
      <c r="E9" s="131">
        <v>0</v>
      </c>
      <c r="F9" s="131">
        <v>1</v>
      </c>
      <c r="G9" s="131">
        <v>1320</v>
      </c>
      <c r="H9" s="131">
        <v>0</v>
      </c>
      <c r="I9" s="131">
        <v>0</v>
      </c>
      <c r="J9" s="131">
        <v>1140</v>
      </c>
      <c r="K9" s="131">
        <v>1008</v>
      </c>
      <c r="L9" s="131">
        <v>45</v>
      </c>
      <c r="M9" s="131">
        <v>25</v>
      </c>
      <c r="N9" s="131">
        <v>20</v>
      </c>
      <c r="O9" s="130">
        <v>42</v>
      </c>
    </row>
    <row r="10" spans="1:15" ht="33" customHeight="1">
      <c r="A10" s="278" t="s">
        <v>4</v>
      </c>
      <c r="B10" s="131">
        <v>3</v>
      </c>
      <c r="C10" s="131">
        <v>4579</v>
      </c>
      <c r="D10" s="131">
        <v>1</v>
      </c>
      <c r="E10" s="131">
        <v>764</v>
      </c>
      <c r="F10" s="131">
        <v>2</v>
      </c>
      <c r="G10" s="131">
        <v>3815</v>
      </c>
      <c r="H10" s="131">
        <v>0</v>
      </c>
      <c r="I10" s="131">
        <v>0</v>
      </c>
      <c r="J10" s="131">
        <v>6114</v>
      </c>
      <c r="K10" s="131">
        <v>3708</v>
      </c>
      <c r="L10" s="131">
        <v>680</v>
      </c>
      <c r="M10" s="131">
        <v>1337</v>
      </c>
      <c r="N10" s="131">
        <v>152</v>
      </c>
      <c r="O10" s="130">
        <v>237</v>
      </c>
    </row>
    <row r="11" spans="1:15" ht="33" customHeight="1">
      <c r="A11" s="283" t="s">
        <v>3</v>
      </c>
      <c r="B11" s="272">
        <v>3</v>
      </c>
      <c r="C11" s="272">
        <v>5807</v>
      </c>
      <c r="D11" s="272">
        <v>1</v>
      </c>
      <c r="E11" s="272">
        <v>782</v>
      </c>
      <c r="F11" s="272">
        <v>2</v>
      </c>
      <c r="G11" s="272">
        <v>5025</v>
      </c>
      <c r="H11" s="272">
        <v>0</v>
      </c>
      <c r="I11" s="272">
        <v>0</v>
      </c>
      <c r="J11" s="284">
        <v>7056</v>
      </c>
      <c r="K11" s="272">
        <v>4693</v>
      </c>
      <c r="L11" s="272">
        <v>908</v>
      </c>
      <c r="M11" s="272">
        <v>1301</v>
      </c>
      <c r="N11" s="272">
        <v>21</v>
      </c>
      <c r="O11" s="273">
        <v>133</v>
      </c>
    </row>
    <row r="12" spans="1:15" ht="33" customHeight="1">
      <c r="A12" s="48" t="s">
        <v>2</v>
      </c>
      <c r="B12" s="31">
        <f>D12+F12+H12</f>
        <v>1</v>
      </c>
      <c r="C12" s="31">
        <f>E12+G12+I12</f>
        <v>1511</v>
      </c>
      <c r="D12" s="76">
        <v>0</v>
      </c>
      <c r="E12" s="76">
        <v>0</v>
      </c>
      <c r="F12" s="76">
        <v>1</v>
      </c>
      <c r="G12" s="76">
        <v>1511</v>
      </c>
      <c r="H12" s="76">
        <v>0</v>
      </c>
      <c r="I12" s="76">
        <v>0</v>
      </c>
      <c r="J12" s="65">
        <f>SUM(K12:O12)</f>
        <v>825</v>
      </c>
      <c r="K12" s="76">
        <v>656</v>
      </c>
      <c r="L12" s="76">
        <v>72</v>
      </c>
      <c r="M12" s="76">
        <v>60</v>
      </c>
      <c r="N12" s="76">
        <v>18</v>
      </c>
      <c r="O12" s="79">
        <v>19</v>
      </c>
    </row>
    <row r="13" spans="1:15" ht="15" customHeight="1">
      <c r="A13" s="108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</row>
    <row r="14" spans="1:15" ht="20.25" customHeight="1">
      <c r="A14" s="651" t="s">
        <v>438</v>
      </c>
      <c r="B14" s="651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</row>
  </sheetData>
  <sheetProtection/>
  <mergeCells count="16">
    <mergeCell ref="A1:N1"/>
    <mergeCell ref="A3:O3"/>
    <mergeCell ref="A4:A6"/>
    <mergeCell ref="B4:I4"/>
    <mergeCell ref="J4:O4"/>
    <mergeCell ref="B5:C5"/>
    <mergeCell ref="D5:E5"/>
    <mergeCell ref="F5:G5"/>
    <mergeCell ref="H5:I5"/>
    <mergeCell ref="J5:J6"/>
    <mergeCell ref="K5:K6"/>
    <mergeCell ref="L5:L6"/>
    <mergeCell ref="M5:M6"/>
    <mergeCell ref="N5:N6"/>
    <mergeCell ref="O5:O6"/>
    <mergeCell ref="A14:B1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I8" sqref="I8"/>
    </sheetView>
  </sheetViews>
  <sheetFormatPr defaultColWidth="8.88671875" defaultRowHeight="13.5"/>
  <cols>
    <col min="1" max="1" width="8.88671875" style="168" customWidth="1"/>
    <col min="2" max="10" width="6.77734375" style="168" customWidth="1"/>
    <col min="11" max="11" width="7.5546875" style="168" customWidth="1"/>
    <col min="12" max="12" width="6.77734375" style="168" customWidth="1"/>
    <col min="13" max="14" width="7.3359375" style="168" customWidth="1"/>
    <col min="15" max="17" width="6.77734375" style="168" customWidth="1"/>
    <col min="18" max="16384" width="8.88671875" style="168" customWidth="1"/>
  </cols>
  <sheetData>
    <row r="1" spans="1:17" ht="20.25" customHeight="1">
      <c r="A1" s="519" t="s">
        <v>519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1"/>
      <c r="M1" s="1"/>
      <c r="N1" s="1"/>
      <c r="O1" s="1"/>
      <c r="P1" s="1"/>
      <c r="Q1" s="1"/>
    </row>
    <row r="2" spans="1:17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  <c r="M2" s="1"/>
      <c r="N2" s="1"/>
      <c r="O2" s="1"/>
      <c r="P2" s="1"/>
      <c r="Q2" s="1"/>
    </row>
    <row r="3" spans="1:17" ht="20.25" customHeight="1">
      <c r="A3" s="520" t="s">
        <v>20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7" ht="24.75" customHeight="1">
      <c r="A4" s="624" t="s">
        <v>520</v>
      </c>
      <c r="B4" s="576" t="s">
        <v>96</v>
      </c>
      <c r="C4" s="659" t="s">
        <v>521</v>
      </c>
      <c r="D4" s="479"/>
      <c r="E4" s="480"/>
      <c r="F4" s="576" t="s">
        <v>522</v>
      </c>
      <c r="G4" s="525" t="s">
        <v>523</v>
      </c>
      <c r="H4" s="563"/>
      <c r="I4" s="563"/>
      <c r="J4" s="563"/>
      <c r="K4" s="660"/>
      <c r="L4" s="572" t="s">
        <v>524</v>
      </c>
      <c r="M4" s="573"/>
      <c r="N4" s="573"/>
      <c r="O4" s="573"/>
      <c r="P4" s="573"/>
      <c r="Q4" s="573"/>
    </row>
    <row r="5" spans="1:17" ht="24.75" customHeight="1">
      <c r="A5" s="658"/>
      <c r="B5" s="574"/>
      <c r="C5" s="574"/>
      <c r="D5" s="600" t="s">
        <v>525</v>
      </c>
      <c r="E5" s="600" t="s">
        <v>526</v>
      </c>
      <c r="F5" s="574"/>
      <c r="G5" s="526"/>
      <c r="H5" s="567"/>
      <c r="I5" s="567"/>
      <c r="J5" s="567"/>
      <c r="K5" s="565"/>
      <c r="L5" s="591"/>
      <c r="M5" s="592"/>
      <c r="N5" s="592"/>
      <c r="O5" s="592"/>
      <c r="P5" s="592"/>
      <c r="Q5" s="592"/>
    </row>
    <row r="6" spans="1:17" ht="24.75" customHeight="1">
      <c r="A6" s="658"/>
      <c r="B6" s="574"/>
      <c r="C6" s="574"/>
      <c r="D6" s="661"/>
      <c r="E6" s="661"/>
      <c r="F6" s="574"/>
      <c r="G6" s="481" t="s">
        <v>527</v>
      </c>
      <c r="H6" s="481" t="s">
        <v>528</v>
      </c>
      <c r="I6" s="481" t="s">
        <v>529</v>
      </c>
      <c r="J6" s="481" t="s">
        <v>530</v>
      </c>
      <c r="K6" s="454" t="s">
        <v>531</v>
      </c>
      <c r="L6" s="450" t="s">
        <v>532</v>
      </c>
      <c r="M6" s="451" t="s">
        <v>533</v>
      </c>
      <c r="N6" s="451" t="s">
        <v>534</v>
      </c>
      <c r="O6" s="451" t="s">
        <v>535</v>
      </c>
      <c r="P6" s="450" t="s">
        <v>536</v>
      </c>
      <c r="Q6" s="463" t="s">
        <v>128</v>
      </c>
    </row>
    <row r="7" spans="1:17" ht="24.75" customHeight="1">
      <c r="A7" s="37" t="s">
        <v>7</v>
      </c>
      <c r="B7" s="71">
        <v>16</v>
      </c>
      <c r="C7" s="71">
        <v>9</v>
      </c>
      <c r="D7" s="71">
        <v>0</v>
      </c>
      <c r="E7" s="71">
        <v>0</v>
      </c>
      <c r="F7" s="71">
        <v>7</v>
      </c>
      <c r="G7" s="31">
        <v>0</v>
      </c>
      <c r="H7" s="71">
        <v>2</v>
      </c>
      <c r="I7" s="71">
        <v>3</v>
      </c>
      <c r="J7" s="71">
        <v>11</v>
      </c>
      <c r="K7" s="31">
        <v>0</v>
      </c>
      <c r="L7" s="71">
        <v>4</v>
      </c>
      <c r="M7" s="31">
        <v>0</v>
      </c>
      <c r="N7" s="71">
        <v>2</v>
      </c>
      <c r="O7" s="71">
        <v>3</v>
      </c>
      <c r="P7" s="31">
        <v>0</v>
      </c>
      <c r="Q7" s="51">
        <v>0</v>
      </c>
    </row>
    <row r="8" spans="1:17" ht="24" customHeight="1">
      <c r="A8" s="37" t="s">
        <v>6</v>
      </c>
      <c r="B8" s="71">
        <v>10</v>
      </c>
      <c r="C8" s="71">
        <v>6</v>
      </c>
      <c r="D8" s="71">
        <v>0</v>
      </c>
      <c r="E8" s="71">
        <v>0</v>
      </c>
      <c r="F8" s="71">
        <v>4</v>
      </c>
      <c r="G8" s="31">
        <v>0</v>
      </c>
      <c r="H8" s="31">
        <v>0</v>
      </c>
      <c r="I8" s="31">
        <v>0</v>
      </c>
      <c r="J8" s="71">
        <v>1</v>
      </c>
      <c r="K8" s="31">
        <v>0</v>
      </c>
      <c r="L8" s="71">
        <v>6</v>
      </c>
      <c r="M8" s="31">
        <v>0</v>
      </c>
      <c r="N8" s="31">
        <v>0</v>
      </c>
      <c r="O8" s="31">
        <v>0</v>
      </c>
      <c r="P8" s="31">
        <v>0</v>
      </c>
      <c r="Q8" s="51">
        <v>0</v>
      </c>
    </row>
    <row r="9" spans="1:17" ht="24" customHeight="1">
      <c r="A9" s="37" t="s">
        <v>5</v>
      </c>
      <c r="B9" s="285">
        <v>4</v>
      </c>
      <c r="C9" s="285">
        <v>2</v>
      </c>
      <c r="D9" s="71">
        <v>0</v>
      </c>
      <c r="E9" s="71">
        <v>0</v>
      </c>
      <c r="F9" s="285">
        <v>2</v>
      </c>
      <c r="G9" s="31">
        <v>0</v>
      </c>
      <c r="H9" s="285">
        <v>1</v>
      </c>
      <c r="I9" s="285">
        <v>1</v>
      </c>
      <c r="J9" s="285">
        <v>2</v>
      </c>
      <c r="K9" s="31">
        <v>0</v>
      </c>
      <c r="L9" s="285">
        <v>4</v>
      </c>
      <c r="M9" s="31">
        <v>0</v>
      </c>
      <c r="N9" s="31">
        <v>0</v>
      </c>
      <c r="O9" s="31">
        <v>0</v>
      </c>
      <c r="P9" s="31">
        <v>0</v>
      </c>
      <c r="Q9" s="51">
        <v>0</v>
      </c>
    </row>
    <row r="10" spans="1:17" ht="24" customHeight="1">
      <c r="A10" s="21" t="s">
        <v>40</v>
      </c>
      <c r="B10" s="31">
        <v>2</v>
      </c>
      <c r="C10" s="31">
        <v>1</v>
      </c>
      <c r="D10" s="71">
        <v>0</v>
      </c>
      <c r="E10" s="71">
        <v>0</v>
      </c>
      <c r="F10" s="31">
        <v>1</v>
      </c>
      <c r="G10" s="31">
        <v>0</v>
      </c>
      <c r="H10" s="31">
        <v>1</v>
      </c>
      <c r="I10" s="31">
        <v>1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31">
        <v>0</v>
      </c>
      <c r="Q10" s="51">
        <v>0</v>
      </c>
    </row>
    <row r="11" spans="1:17" ht="24" customHeight="1">
      <c r="A11" s="32" t="s">
        <v>3</v>
      </c>
      <c r="B11" s="75">
        <f>SUM(C11:F11)</f>
        <v>2</v>
      </c>
      <c r="C11" s="128">
        <v>1</v>
      </c>
      <c r="D11" s="71">
        <v>0</v>
      </c>
      <c r="E11" s="71">
        <v>0</v>
      </c>
      <c r="F11" s="128">
        <v>1</v>
      </c>
      <c r="G11" s="128">
        <v>0</v>
      </c>
      <c r="H11" s="128">
        <v>0</v>
      </c>
      <c r="I11" s="128">
        <v>1</v>
      </c>
      <c r="J11" s="128">
        <v>1</v>
      </c>
      <c r="K11" s="128">
        <v>0</v>
      </c>
      <c r="L11" s="128">
        <v>1</v>
      </c>
      <c r="M11" s="128">
        <v>0</v>
      </c>
      <c r="N11" s="128">
        <v>0</v>
      </c>
      <c r="O11" s="128">
        <v>0</v>
      </c>
      <c r="P11" s="128">
        <v>0</v>
      </c>
      <c r="Q11" s="207">
        <v>0</v>
      </c>
    </row>
    <row r="12" spans="1:17" s="173" customFormat="1" ht="24" customHeight="1">
      <c r="A12" s="4" t="s">
        <v>2</v>
      </c>
      <c r="B12" s="56">
        <f>F12+L12+M12+N12+O12+P12+Q12</f>
        <v>4</v>
      </c>
      <c r="C12" s="56">
        <f>SUM(D12:E12)</f>
        <v>2</v>
      </c>
      <c r="D12" s="56">
        <v>2</v>
      </c>
      <c r="E12" s="56">
        <v>0</v>
      </c>
      <c r="F12" s="56">
        <v>2</v>
      </c>
      <c r="G12" s="90">
        <v>0</v>
      </c>
      <c r="H12" s="56">
        <v>0</v>
      </c>
      <c r="I12" s="56">
        <v>1</v>
      </c>
      <c r="J12" s="56">
        <v>3</v>
      </c>
      <c r="K12" s="90">
        <v>0</v>
      </c>
      <c r="L12" s="56">
        <v>2</v>
      </c>
      <c r="M12" s="128">
        <v>0</v>
      </c>
      <c r="N12" s="128">
        <v>0</v>
      </c>
      <c r="O12" s="128">
        <v>0</v>
      </c>
      <c r="P12" s="128">
        <v>0</v>
      </c>
      <c r="Q12" s="207">
        <v>0</v>
      </c>
    </row>
    <row r="13" spans="1:17" ht="15" customHeight="1">
      <c r="A13" s="40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20.25" customHeight="1">
      <c r="A14" s="2" t="s">
        <v>438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</row>
  </sheetData>
  <sheetProtection/>
  <mergeCells count="10">
    <mergeCell ref="A1:K1"/>
    <mergeCell ref="A3:Q3"/>
    <mergeCell ref="A4:A6"/>
    <mergeCell ref="B4:B6"/>
    <mergeCell ref="C4:C6"/>
    <mergeCell ref="F4:F6"/>
    <mergeCell ref="G4:K5"/>
    <mergeCell ref="L4:Q5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G9" sqref="G9"/>
    </sheetView>
  </sheetViews>
  <sheetFormatPr defaultColWidth="8.88671875" defaultRowHeight="13.5"/>
  <cols>
    <col min="1" max="1" width="6.21484375" style="1" customWidth="1"/>
    <col min="2" max="2" width="6.5546875" style="1" customWidth="1"/>
    <col min="3" max="3" width="5.4453125" style="1" customWidth="1"/>
    <col min="4" max="4" width="5.21484375" style="1" customWidth="1"/>
    <col min="5" max="5" width="5.88671875" style="1" customWidth="1"/>
    <col min="6" max="7" width="7.77734375" style="1" customWidth="1"/>
    <col min="8" max="15" width="6.99609375" style="1" customWidth="1"/>
    <col min="16" max="16384" width="8.88671875" style="1" customWidth="1"/>
  </cols>
  <sheetData>
    <row r="1" spans="1:15" ht="20.25" customHeight="1">
      <c r="A1" s="529" t="s">
        <v>127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</row>
    <row r="2" spans="1:15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8" customFormat="1" ht="20.25" customHeight="1">
      <c r="A3" s="530" t="s">
        <v>20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</row>
    <row r="4" spans="1:15" s="8" customFormat="1" ht="30" customHeight="1">
      <c r="A4" s="536" t="s">
        <v>19</v>
      </c>
      <c r="B4" s="532" t="s">
        <v>126</v>
      </c>
      <c r="C4" s="448"/>
      <c r="D4" s="449"/>
      <c r="E4" s="531" t="s">
        <v>112</v>
      </c>
      <c r="F4" s="531"/>
      <c r="G4" s="531"/>
      <c r="H4" s="531"/>
      <c r="I4" s="531"/>
      <c r="J4" s="531"/>
      <c r="K4" s="531"/>
      <c r="L4" s="531"/>
      <c r="M4" s="531"/>
      <c r="N4" s="531"/>
      <c r="O4" s="532"/>
    </row>
    <row r="5" spans="1:15" s="8" customFormat="1" ht="44.25" customHeight="1">
      <c r="A5" s="536"/>
      <c r="B5" s="531"/>
      <c r="C5" s="450" t="s">
        <v>125</v>
      </c>
      <c r="D5" s="450" t="s">
        <v>124</v>
      </c>
      <c r="E5" s="450" t="s">
        <v>123</v>
      </c>
      <c r="F5" s="451" t="s">
        <v>122</v>
      </c>
      <c r="G5" s="451" t="s">
        <v>121</v>
      </c>
      <c r="H5" s="451" t="s">
        <v>120</v>
      </c>
      <c r="I5" s="451" t="s">
        <v>119</v>
      </c>
      <c r="J5" s="451" t="s">
        <v>118</v>
      </c>
      <c r="K5" s="451" t="s">
        <v>117</v>
      </c>
      <c r="L5" s="451" t="s">
        <v>116</v>
      </c>
      <c r="M5" s="451" t="s">
        <v>115</v>
      </c>
      <c r="N5" s="451" t="s">
        <v>114</v>
      </c>
      <c r="O5" s="452" t="s">
        <v>113</v>
      </c>
    </row>
    <row r="6" spans="1:15" s="50" customFormat="1" ht="27" customHeight="1">
      <c r="A6" s="5" t="s">
        <v>7</v>
      </c>
      <c r="B6" s="31">
        <v>49</v>
      </c>
      <c r="C6" s="31">
        <v>0</v>
      </c>
      <c r="D6" s="31">
        <v>0</v>
      </c>
      <c r="E6" s="31">
        <v>27</v>
      </c>
      <c r="F6" s="31">
        <v>3</v>
      </c>
      <c r="G6" s="31">
        <v>0</v>
      </c>
      <c r="H6" s="31">
        <v>1</v>
      </c>
      <c r="I6" s="31">
        <v>0</v>
      </c>
      <c r="J6" s="31">
        <v>0</v>
      </c>
      <c r="K6" s="31">
        <v>12</v>
      </c>
      <c r="L6" s="31">
        <v>3</v>
      </c>
      <c r="M6" s="31">
        <v>2</v>
      </c>
      <c r="N6" s="31">
        <v>3</v>
      </c>
      <c r="O6" s="51">
        <v>2</v>
      </c>
    </row>
    <row r="7" spans="1:15" s="50" customFormat="1" ht="27" customHeight="1">
      <c r="A7" s="5" t="s">
        <v>6</v>
      </c>
      <c r="B7" s="31">
        <v>49</v>
      </c>
      <c r="C7" s="31">
        <v>0</v>
      </c>
      <c r="D7" s="31">
        <v>0</v>
      </c>
      <c r="E7" s="31">
        <v>26</v>
      </c>
      <c r="F7" s="31">
        <v>2</v>
      </c>
      <c r="G7" s="31">
        <v>0</v>
      </c>
      <c r="H7" s="31">
        <v>1</v>
      </c>
      <c r="I7" s="31">
        <v>0</v>
      </c>
      <c r="J7" s="31">
        <v>0</v>
      </c>
      <c r="K7" s="31">
        <v>13</v>
      </c>
      <c r="L7" s="31">
        <v>3</v>
      </c>
      <c r="M7" s="31">
        <v>2</v>
      </c>
      <c r="N7" s="31">
        <v>2</v>
      </c>
      <c r="O7" s="51">
        <v>2</v>
      </c>
    </row>
    <row r="8" spans="1:15" s="50" customFormat="1" ht="27" customHeight="1">
      <c r="A8" s="5" t="s">
        <v>5</v>
      </c>
      <c r="B8" s="31">
        <v>48</v>
      </c>
      <c r="C8" s="31">
        <v>0</v>
      </c>
      <c r="D8" s="31">
        <v>0</v>
      </c>
      <c r="E8" s="31">
        <v>26</v>
      </c>
      <c r="F8" s="31">
        <v>2</v>
      </c>
      <c r="G8" s="31">
        <v>0</v>
      </c>
      <c r="H8" s="31">
        <v>1</v>
      </c>
      <c r="I8" s="31">
        <v>0</v>
      </c>
      <c r="J8" s="31">
        <v>0</v>
      </c>
      <c r="K8" s="31">
        <v>13</v>
      </c>
      <c r="L8" s="31">
        <v>3</v>
      </c>
      <c r="M8" s="31">
        <v>2</v>
      </c>
      <c r="N8" s="31">
        <v>2</v>
      </c>
      <c r="O8" s="51">
        <v>2</v>
      </c>
    </row>
    <row r="9" spans="1:15" s="50" customFormat="1" ht="27" customHeight="1">
      <c r="A9" s="5" t="s">
        <v>4</v>
      </c>
      <c r="B9" s="31">
        <v>45</v>
      </c>
      <c r="C9" s="31">
        <v>0</v>
      </c>
      <c r="D9" s="31">
        <v>0</v>
      </c>
      <c r="E9" s="31">
        <v>26</v>
      </c>
      <c r="F9" s="31">
        <v>3</v>
      </c>
      <c r="G9" s="31">
        <v>0</v>
      </c>
      <c r="H9" s="31">
        <v>1</v>
      </c>
      <c r="I9" s="31">
        <v>0</v>
      </c>
      <c r="J9" s="31">
        <v>0</v>
      </c>
      <c r="K9" s="31">
        <v>12</v>
      </c>
      <c r="L9" s="31">
        <v>3</v>
      </c>
      <c r="M9" s="31">
        <v>2</v>
      </c>
      <c r="N9" s="31">
        <v>2</v>
      </c>
      <c r="O9" s="51">
        <v>2</v>
      </c>
    </row>
    <row r="10" spans="1:15" s="50" customFormat="1" ht="27" customHeight="1">
      <c r="A10" s="5" t="s">
        <v>3</v>
      </c>
      <c r="B10" s="31">
        <v>45</v>
      </c>
      <c r="C10" s="31">
        <v>0</v>
      </c>
      <c r="D10" s="31">
        <v>0</v>
      </c>
      <c r="E10" s="31">
        <v>26</v>
      </c>
      <c r="F10" s="31">
        <v>3</v>
      </c>
      <c r="G10" s="31">
        <v>0</v>
      </c>
      <c r="H10" s="31">
        <v>1</v>
      </c>
      <c r="I10" s="31">
        <v>0</v>
      </c>
      <c r="J10" s="31">
        <v>0</v>
      </c>
      <c r="K10" s="31">
        <v>12</v>
      </c>
      <c r="L10" s="31">
        <v>3</v>
      </c>
      <c r="M10" s="31">
        <v>2</v>
      </c>
      <c r="N10" s="31">
        <v>2</v>
      </c>
      <c r="O10" s="51">
        <v>2</v>
      </c>
    </row>
    <row r="11" spans="1:15" s="50" customFormat="1" ht="27" customHeight="1">
      <c r="A11" s="4" t="s">
        <v>2</v>
      </c>
      <c r="B11" s="56">
        <v>47</v>
      </c>
      <c r="C11" s="31">
        <v>15</v>
      </c>
      <c r="D11" s="31">
        <v>32</v>
      </c>
      <c r="E11" s="56">
        <v>25</v>
      </c>
      <c r="F11" s="31">
        <v>3</v>
      </c>
      <c r="G11" s="31">
        <v>0</v>
      </c>
      <c r="H11" s="31">
        <v>1</v>
      </c>
      <c r="I11" s="31">
        <v>0</v>
      </c>
      <c r="J11" s="31">
        <v>0</v>
      </c>
      <c r="K11" s="31">
        <v>12</v>
      </c>
      <c r="L11" s="31">
        <v>2</v>
      </c>
      <c r="M11" s="31">
        <v>2</v>
      </c>
      <c r="N11" s="31">
        <v>2</v>
      </c>
      <c r="O11" s="51">
        <v>2</v>
      </c>
    </row>
    <row r="12" spans="1:15" s="8" customFormat="1" ht="18.75" customHeight="1">
      <c r="A12" s="533"/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5"/>
    </row>
    <row r="13" spans="1:15" s="8" customFormat="1" ht="30" customHeight="1">
      <c r="A13" s="536" t="s">
        <v>19</v>
      </c>
      <c r="B13" s="531" t="s">
        <v>112</v>
      </c>
      <c r="C13" s="531"/>
      <c r="D13" s="531"/>
      <c r="E13" s="531"/>
      <c r="F13" s="531"/>
      <c r="G13" s="531"/>
      <c r="H13" s="531"/>
      <c r="I13" s="531"/>
      <c r="J13" s="531"/>
      <c r="K13" s="531" t="s">
        <v>111</v>
      </c>
      <c r="L13" s="531"/>
      <c r="M13" s="531"/>
      <c r="N13" s="531"/>
      <c r="O13" s="532"/>
    </row>
    <row r="14" spans="1:15" s="8" customFormat="1" ht="48.75" customHeight="1">
      <c r="A14" s="536"/>
      <c r="B14" s="541" t="s">
        <v>110</v>
      </c>
      <c r="C14" s="542"/>
      <c r="D14" s="541" t="s">
        <v>109</v>
      </c>
      <c r="E14" s="542"/>
      <c r="F14" s="451" t="s">
        <v>108</v>
      </c>
      <c r="G14" s="451" t="s">
        <v>107</v>
      </c>
      <c r="H14" s="451" t="s">
        <v>106</v>
      </c>
      <c r="I14" s="451" t="s">
        <v>105</v>
      </c>
      <c r="J14" s="451" t="s">
        <v>104</v>
      </c>
      <c r="K14" s="451" t="s">
        <v>103</v>
      </c>
      <c r="L14" s="451" t="s">
        <v>102</v>
      </c>
      <c r="M14" s="451" t="s">
        <v>101</v>
      </c>
      <c r="N14" s="540" t="s">
        <v>100</v>
      </c>
      <c r="O14" s="541"/>
    </row>
    <row r="15" spans="1:15" s="6" customFormat="1" ht="27" customHeight="1">
      <c r="A15" s="49" t="s">
        <v>7</v>
      </c>
      <c r="B15" s="538">
        <v>1</v>
      </c>
      <c r="C15" s="543"/>
      <c r="D15" s="538">
        <v>0</v>
      </c>
      <c r="E15" s="543"/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22</v>
      </c>
      <c r="L15" s="31">
        <v>13</v>
      </c>
      <c r="M15" s="31">
        <v>2</v>
      </c>
      <c r="N15" s="537">
        <v>7</v>
      </c>
      <c r="O15" s="538"/>
    </row>
    <row r="16" spans="1:15" s="6" customFormat="1" ht="27" customHeight="1">
      <c r="A16" s="49" t="s">
        <v>6</v>
      </c>
      <c r="B16" s="538">
        <v>1</v>
      </c>
      <c r="C16" s="543"/>
      <c r="D16" s="538">
        <v>0</v>
      </c>
      <c r="E16" s="543"/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23</v>
      </c>
      <c r="L16" s="31">
        <v>14</v>
      </c>
      <c r="M16" s="31">
        <v>2</v>
      </c>
      <c r="N16" s="537">
        <v>7</v>
      </c>
      <c r="O16" s="538"/>
    </row>
    <row r="17" spans="1:15" s="6" customFormat="1" ht="27" customHeight="1">
      <c r="A17" s="49" t="s">
        <v>5</v>
      </c>
      <c r="B17" s="538">
        <v>1</v>
      </c>
      <c r="C17" s="543"/>
      <c r="D17" s="538">
        <v>0</v>
      </c>
      <c r="E17" s="543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24</v>
      </c>
      <c r="L17" s="31">
        <v>16</v>
      </c>
      <c r="M17" s="31">
        <v>2</v>
      </c>
      <c r="N17" s="537">
        <v>6</v>
      </c>
      <c r="O17" s="538"/>
    </row>
    <row r="18" spans="1:15" s="6" customFormat="1" ht="27" customHeight="1">
      <c r="A18" s="49" t="s">
        <v>40</v>
      </c>
      <c r="B18" s="538">
        <v>1</v>
      </c>
      <c r="C18" s="543"/>
      <c r="D18" s="538">
        <v>0</v>
      </c>
      <c r="E18" s="543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19</v>
      </c>
      <c r="L18" s="31">
        <v>13</v>
      </c>
      <c r="M18" s="31">
        <v>2</v>
      </c>
      <c r="N18" s="538">
        <v>4</v>
      </c>
      <c r="O18" s="539"/>
    </row>
    <row r="19" spans="1:15" s="6" customFormat="1" ht="27" customHeight="1">
      <c r="A19" s="48" t="s">
        <v>3</v>
      </c>
      <c r="B19" s="538">
        <v>1</v>
      </c>
      <c r="C19" s="543"/>
      <c r="D19" s="538">
        <v>0</v>
      </c>
      <c r="E19" s="543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19</v>
      </c>
      <c r="L19" s="31">
        <v>13</v>
      </c>
      <c r="M19" s="31">
        <v>2</v>
      </c>
      <c r="N19" s="537">
        <v>4</v>
      </c>
      <c r="O19" s="538"/>
    </row>
    <row r="20" spans="1:15" s="6" customFormat="1" ht="27" customHeight="1">
      <c r="A20" s="48" t="s">
        <v>2</v>
      </c>
      <c r="B20" s="537">
        <v>1</v>
      </c>
      <c r="C20" s="537"/>
      <c r="D20" s="537">
        <v>0</v>
      </c>
      <c r="E20" s="537"/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22</v>
      </c>
      <c r="L20" s="31">
        <v>14</v>
      </c>
      <c r="M20" s="31">
        <v>3</v>
      </c>
      <c r="N20" s="537">
        <v>5</v>
      </c>
      <c r="O20" s="538"/>
    </row>
    <row r="21" spans="1:15" s="6" customFormat="1" ht="17.25" customHeight="1">
      <c r="A21" s="4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20.25" customHeight="1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0.25" customHeight="1">
      <c r="A23" s="2" t="s">
        <v>99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/>
  <mergeCells count="30">
    <mergeCell ref="D20:E20"/>
    <mergeCell ref="N20:O20"/>
    <mergeCell ref="B18:C18"/>
    <mergeCell ref="B19:C19"/>
    <mergeCell ref="B20:C20"/>
    <mergeCell ref="D18:E18"/>
    <mergeCell ref="D19:E19"/>
    <mergeCell ref="D15:E15"/>
    <mergeCell ref="B14:C14"/>
    <mergeCell ref="B15:C15"/>
    <mergeCell ref="B16:C16"/>
    <mergeCell ref="B17:C17"/>
    <mergeCell ref="D16:E16"/>
    <mergeCell ref="D17:E17"/>
    <mergeCell ref="N16:O16"/>
    <mergeCell ref="N18:O18"/>
    <mergeCell ref="N19:O19"/>
    <mergeCell ref="A13:A14"/>
    <mergeCell ref="N14:O14"/>
    <mergeCell ref="K13:O13"/>
    <mergeCell ref="B13:J13"/>
    <mergeCell ref="N17:O17"/>
    <mergeCell ref="N15:O15"/>
    <mergeCell ref="D14:E14"/>
    <mergeCell ref="A1:O1"/>
    <mergeCell ref="A3:O3"/>
    <mergeCell ref="E4:O4"/>
    <mergeCell ref="A12:O12"/>
    <mergeCell ref="A4:A5"/>
    <mergeCell ref="B4:B5"/>
  </mergeCells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G9" sqref="G9"/>
    </sheetView>
  </sheetViews>
  <sheetFormatPr defaultColWidth="8.88671875" defaultRowHeight="13.5"/>
  <cols>
    <col min="2" max="4" width="5.77734375" style="0" customWidth="1"/>
    <col min="5" max="5" width="7.21484375" style="0" customWidth="1"/>
    <col min="6" max="8" width="5.77734375" style="0" customWidth="1"/>
    <col min="9" max="9" width="7.21484375" style="0" customWidth="1"/>
    <col min="10" max="12" width="5.77734375" style="0" customWidth="1"/>
    <col min="13" max="13" width="7.21484375" style="0" customWidth="1"/>
    <col min="14" max="16" width="6.77734375" style="0" customWidth="1"/>
    <col min="17" max="17" width="7.21484375" style="0" customWidth="1"/>
    <col min="18" max="20" width="5.77734375" style="0" customWidth="1"/>
    <col min="21" max="21" width="7.21484375" style="0" customWidth="1"/>
  </cols>
  <sheetData>
    <row r="1" spans="1:21" ht="20.25" customHeight="1">
      <c r="A1" s="519" t="s">
        <v>537</v>
      </c>
      <c r="B1" s="519"/>
      <c r="C1" s="519"/>
      <c r="D1" s="519"/>
      <c r="E1" s="519"/>
      <c r="F1" s="519"/>
      <c r="G1" s="519"/>
      <c r="H1" s="519"/>
      <c r="I1" s="519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0" ht="20.25" customHeight="1">
      <c r="A3" s="286" t="s">
        <v>20</v>
      </c>
      <c r="B3" s="136"/>
      <c r="C3" s="136"/>
      <c r="D3" s="136"/>
      <c r="E3" s="136"/>
      <c r="F3" s="136"/>
      <c r="G3" s="136"/>
      <c r="H3" s="136"/>
      <c r="I3" s="136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1" ht="24.75" customHeight="1">
      <c r="A4" s="657" t="s">
        <v>19</v>
      </c>
      <c r="B4" s="631" t="s">
        <v>538</v>
      </c>
      <c r="C4" s="643"/>
      <c r="D4" s="643"/>
      <c r="E4" s="636"/>
      <c r="F4" s="631" t="s">
        <v>539</v>
      </c>
      <c r="G4" s="643"/>
      <c r="H4" s="643"/>
      <c r="I4" s="636"/>
      <c r="J4" s="631" t="s">
        <v>540</v>
      </c>
      <c r="K4" s="643"/>
      <c r="L4" s="643"/>
      <c r="M4" s="636"/>
      <c r="N4" s="631" t="s">
        <v>541</v>
      </c>
      <c r="O4" s="643"/>
      <c r="P4" s="643"/>
      <c r="Q4" s="636"/>
      <c r="R4" s="631" t="s">
        <v>128</v>
      </c>
      <c r="S4" s="643"/>
      <c r="T4" s="643"/>
      <c r="U4" s="643"/>
    </row>
    <row r="5" spans="1:21" ht="24.75" customHeight="1">
      <c r="A5" s="640"/>
      <c r="B5" s="473" t="s">
        <v>403</v>
      </c>
      <c r="C5" s="473" t="s">
        <v>542</v>
      </c>
      <c r="D5" s="473" t="s">
        <v>543</v>
      </c>
      <c r="E5" s="476" t="s">
        <v>544</v>
      </c>
      <c r="F5" s="473" t="s">
        <v>403</v>
      </c>
      <c r="G5" s="473" t="s">
        <v>542</v>
      </c>
      <c r="H5" s="473" t="s">
        <v>543</v>
      </c>
      <c r="I5" s="476" t="s">
        <v>544</v>
      </c>
      <c r="J5" s="473" t="s">
        <v>403</v>
      </c>
      <c r="K5" s="473" t="s">
        <v>542</v>
      </c>
      <c r="L5" s="473" t="s">
        <v>543</v>
      </c>
      <c r="M5" s="476" t="s">
        <v>544</v>
      </c>
      <c r="N5" s="473" t="s">
        <v>403</v>
      </c>
      <c r="O5" s="473" t="s">
        <v>542</v>
      </c>
      <c r="P5" s="473" t="s">
        <v>543</v>
      </c>
      <c r="Q5" s="476" t="s">
        <v>544</v>
      </c>
      <c r="R5" s="473" t="s">
        <v>403</v>
      </c>
      <c r="S5" s="473" t="s">
        <v>542</v>
      </c>
      <c r="T5" s="473" t="s">
        <v>543</v>
      </c>
      <c r="U5" s="477" t="s">
        <v>544</v>
      </c>
    </row>
    <row r="6" spans="1:21" ht="32.25" customHeight="1">
      <c r="A6" s="146" t="s">
        <v>7</v>
      </c>
      <c r="B6" s="287">
        <v>1</v>
      </c>
      <c r="C6" s="287">
        <v>5</v>
      </c>
      <c r="D6" s="287">
        <v>9</v>
      </c>
      <c r="E6" s="133">
        <v>60</v>
      </c>
      <c r="F6" s="287">
        <v>1</v>
      </c>
      <c r="G6" s="287">
        <v>5</v>
      </c>
      <c r="H6" s="287">
        <v>9</v>
      </c>
      <c r="I6" s="133">
        <v>60</v>
      </c>
      <c r="J6" s="287" t="s">
        <v>182</v>
      </c>
      <c r="K6" s="287" t="s">
        <v>182</v>
      </c>
      <c r="L6" s="287" t="s">
        <v>182</v>
      </c>
      <c r="M6" s="287" t="s">
        <v>182</v>
      </c>
      <c r="N6" s="287" t="s">
        <v>182</v>
      </c>
      <c r="O6" s="287" t="s">
        <v>182</v>
      </c>
      <c r="P6" s="287" t="s">
        <v>182</v>
      </c>
      <c r="Q6" s="287" t="s">
        <v>182</v>
      </c>
      <c r="R6" s="287" t="s">
        <v>182</v>
      </c>
      <c r="S6" s="287" t="s">
        <v>182</v>
      </c>
      <c r="T6" s="287" t="s">
        <v>182</v>
      </c>
      <c r="U6" s="288" t="s">
        <v>182</v>
      </c>
    </row>
    <row r="7" spans="1:21" ht="33" customHeight="1">
      <c r="A7" s="146" t="s">
        <v>6</v>
      </c>
      <c r="B7" s="287">
        <v>1</v>
      </c>
      <c r="C7" s="287">
        <v>4</v>
      </c>
      <c r="D7" s="287">
        <v>6</v>
      </c>
      <c r="E7" s="287">
        <v>58</v>
      </c>
      <c r="F7" s="287">
        <v>1</v>
      </c>
      <c r="G7" s="287">
        <v>4</v>
      </c>
      <c r="H7" s="287">
        <v>6</v>
      </c>
      <c r="I7" s="287">
        <v>58</v>
      </c>
      <c r="J7" s="287" t="s">
        <v>182</v>
      </c>
      <c r="K7" s="287" t="s">
        <v>182</v>
      </c>
      <c r="L7" s="287" t="s">
        <v>182</v>
      </c>
      <c r="M7" s="287" t="s">
        <v>182</v>
      </c>
      <c r="N7" s="287" t="s">
        <v>182</v>
      </c>
      <c r="O7" s="287" t="s">
        <v>182</v>
      </c>
      <c r="P7" s="287" t="s">
        <v>182</v>
      </c>
      <c r="Q7" s="287" t="s">
        <v>182</v>
      </c>
      <c r="R7" s="287" t="s">
        <v>182</v>
      </c>
      <c r="S7" s="287" t="s">
        <v>182</v>
      </c>
      <c r="T7" s="287" t="s">
        <v>182</v>
      </c>
      <c r="U7" s="288" t="s">
        <v>182</v>
      </c>
    </row>
    <row r="8" spans="1:21" ht="33" customHeight="1">
      <c r="A8" s="146" t="s">
        <v>5</v>
      </c>
      <c r="B8" s="287">
        <v>1</v>
      </c>
      <c r="C8" s="287">
        <v>4</v>
      </c>
      <c r="D8" s="287">
        <v>4</v>
      </c>
      <c r="E8" s="287">
        <v>58</v>
      </c>
      <c r="F8" s="287">
        <v>1</v>
      </c>
      <c r="G8" s="287">
        <v>4</v>
      </c>
      <c r="H8" s="287">
        <v>4</v>
      </c>
      <c r="I8" s="287">
        <v>58</v>
      </c>
      <c r="J8" s="287" t="s">
        <v>182</v>
      </c>
      <c r="K8" s="287" t="s">
        <v>182</v>
      </c>
      <c r="L8" s="287" t="s">
        <v>182</v>
      </c>
      <c r="M8" s="287" t="s">
        <v>182</v>
      </c>
      <c r="N8" s="287" t="s">
        <v>182</v>
      </c>
      <c r="O8" s="287" t="s">
        <v>182</v>
      </c>
      <c r="P8" s="287" t="s">
        <v>182</v>
      </c>
      <c r="Q8" s="287" t="s">
        <v>182</v>
      </c>
      <c r="R8" s="287" t="s">
        <v>182</v>
      </c>
      <c r="S8" s="287" t="s">
        <v>182</v>
      </c>
      <c r="T8" s="287" t="s">
        <v>182</v>
      </c>
      <c r="U8" s="288" t="s">
        <v>182</v>
      </c>
    </row>
    <row r="9" spans="1:21" ht="33" customHeight="1">
      <c r="A9" s="146" t="s">
        <v>4</v>
      </c>
      <c r="B9" s="287">
        <v>1</v>
      </c>
      <c r="C9" s="287">
        <v>8</v>
      </c>
      <c r="D9" s="287">
        <v>9</v>
      </c>
      <c r="E9" s="287">
        <v>57</v>
      </c>
      <c r="F9" s="287">
        <v>1</v>
      </c>
      <c r="G9" s="287">
        <v>8</v>
      </c>
      <c r="H9" s="287">
        <v>9</v>
      </c>
      <c r="I9" s="287">
        <v>57</v>
      </c>
      <c r="J9" s="287" t="s">
        <v>182</v>
      </c>
      <c r="K9" s="287" t="s">
        <v>182</v>
      </c>
      <c r="L9" s="287" t="s">
        <v>182</v>
      </c>
      <c r="M9" s="287" t="s">
        <v>182</v>
      </c>
      <c r="N9" s="287" t="s">
        <v>182</v>
      </c>
      <c r="O9" s="287" t="s">
        <v>182</v>
      </c>
      <c r="P9" s="287" t="s">
        <v>182</v>
      </c>
      <c r="Q9" s="287" t="s">
        <v>182</v>
      </c>
      <c r="R9" s="287" t="s">
        <v>182</v>
      </c>
      <c r="S9" s="287" t="s">
        <v>182</v>
      </c>
      <c r="T9" s="287" t="s">
        <v>182</v>
      </c>
      <c r="U9" s="288" t="s">
        <v>182</v>
      </c>
    </row>
    <row r="10" spans="1:21" ht="33" customHeight="1">
      <c r="A10" s="287" t="s">
        <v>3</v>
      </c>
      <c r="B10" s="289">
        <f aca="true" t="shared" si="0" ref="B10:E11">SUM(F10,J10,N10,R10)</f>
        <v>1</v>
      </c>
      <c r="C10" s="289">
        <f t="shared" si="0"/>
        <v>9</v>
      </c>
      <c r="D10" s="289">
        <f t="shared" si="0"/>
        <v>6</v>
      </c>
      <c r="E10" s="289">
        <f t="shared" si="0"/>
        <v>60</v>
      </c>
      <c r="F10" s="290">
        <v>1</v>
      </c>
      <c r="G10" s="290">
        <v>9</v>
      </c>
      <c r="H10" s="290">
        <v>6</v>
      </c>
      <c r="I10" s="290">
        <v>60</v>
      </c>
      <c r="J10" s="287" t="s">
        <v>182</v>
      </c>
      <c r="K10" s="287" t="s">
        <v>182</v>
      </c>
      <c r="L10" s="287" t="s">
        <v>182</v>
      </c>
      <c r="M10" s="287" t="s">
        <v>182</v>
      </c>
      <c r="N10" s="287" t="s">
        <v>182</v>
      </c>
      <c r="O10" s="287" t="s">
        <v>182</v>
      </c>
      <c r="P10" s="287" t="s">
        <v>182</v>
      </c>
      <c r="Q10" s="287" t="s">
        <v>182</v>
      </c>
      <c r="R10" s="287" t="s">
        <v>182</v>
      </c>
      <c r="S10" s="287" t="s">
        <v>182</v>
      </c>
      <c r="T10" s="287" t="s">
        <v>182</v>
      </c>
      <c r="U10" s="288" t="s">
        <v>182</v>
      </c>
    </row>
    <row r="11" spans="1:21" s="329" customFormat="1" ht="33" customHeight="1">
      <c r="A11" s="283" t="s">
        <v>2</v>
      </c>
      <c r="B11" s="289">
        <f t="shared" si="0"/>
        <v>1</v>
      </c>
      <c r="C11" s="289">
        <f t="shared" si="0"/>
        <v>5</v>
      </c>
      <c r="D11" s="289">
        <f t="shared" si="0"/>
        <v>9</v>
      </c>
      <c r="E11" s="289">
        <f t="shared" si="0"/>
        <v>55</v>
      </c>
      <c r="F11" s="289">
        <v>1</v>
      </c>
      <c r="G11" s="289">
        <v>5</v>
      </c>
      <c r="H11" s="289">
        <v>9</v>
      </c>
      <c r="I11" s="289">
        <v>55</v>
      </c>
      <c r="J11" s="287" t="s">
        <v>182</v>
      </c>
      <c r="K11" s="287" t="s">
        <v>182</v>
      </c>
      <c r="L11" s="287" t="s">
        <v>182</v>
      </c>
      <c r="M11" s="287" t="s">
        <v>182</v>
      </c>
      <c r="N11" s="287" t="s">
        <v>182</v>
      </c>
      <c r="O11" s="287" t="s">
        <v>182</v>
      </c>
      <c r="P11" s="287" t="s">
        <v>182</v>
      </c>
      <c r="Q11" s="287" t="s">
        <v>182</v>
      </c>
      <c r="R11" s="287" t="s">
        <v>182</v>
      </c>
      <c r="S11" s="287" t="s">
        <v>182</v>
      </c>
      <c r="T11" s="287" t="s">
        <v>182</v>
      </c>
      <c r="U11" s="288" t="s">
        <v>182</v>
      </c>
    </row>
    <row r="12" spans="1:21" ht="1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20.25" customHeight="1">
      <c r="A13" s="109" t="s">
        <v>438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24.7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</sheetData>
  <sheetProtection/>
  <mergeCells count="7">
    <mergeCell ref="R4:U4"/>
    <mergeCell ref="A1:I1"/>
    <mergeCell ref="A4:A5"/>
    <mergeCell ref="B4:E4"/>
    <mergeCell ref="F4:I4"/>
    <mergeCell ref="J4:M4"/>
    <mergeCell ref="N4:Q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S26" sqref="S26"/>
    </sheetView>
  </sheetViews>
  <sheetFormatPr defaultColWidth="8.88671875" defaultRowHeight="13.5"/>
  <cols>
    <col min="1" max="1" width="9.3359375" style="0" bestFit="1" customWidth="1"/>
    <col min="2" max="2" width="18.88671875" style="0" bestFit="1" customWidth="1"/>
  </cols>
  <sheetData>
    <row r="1" spans="1:24" ht="20.25" customHeight="1">
      <c r="A1" s="626" t="s">
        <v>822</v>
      </c>
      <c r="B1" s="626"/>
      <c r="C1" s="311"/>
      <c r="D1" s="39"/>
      <c r="E1" s="39"/>
      <c r="F1" s="39"/>
      <c r="G1" s="39"/>
      <c r="H1" s="433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1:24" ht="13.5">
      <c r="A2" s="39" t="s">
        <v>176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</row>
    <row r="3" spans="1:24" ht="13.5">
      <c r="A3" s="229" t="s">
        <v>795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229" t="s">
        <v>176</v>
      </c>
      <c r="O3" s="347"/>
      <c r="P3" s="347"/>
      <c r="Q3" s="347"/>
      <c r="R3" s="347"/>
      <c r="S3" s="229" t="s">
        <v>176</v>
      </c>
      <c r="T3" s="347"/>
      <c r="U3" s="347"/>
      <c r="V3" s="347"/>
      <c r="W3" s="347"/>
      <c r="X3" s="347"/>
    </row>
    <row r="4" spans="1:24" ht="13.5">
      <c r="A4" s="536" t="s">
        <v>19</v>
      </c>
      <c r="B4" s="531" t="s">
        <v>796</v>
      </c>
      <c r="C4" s="662" t="s">
        <v>797</v>
      </c>
      <c r="D4" s="570"/>
      <c r="E4" s="570"/>
      <c r="F4" s="571"/>
      <c r="G4" s="532" t="s">
        <v>798</v>
      </c>
      <c r="H4" s="583"/>
      <c r="I4" s="583"/>
      <c r="J4" s="583"/>
      <c r="K4" s="583"/>
      <c r="L4" s="536"/>
      <c r="M4" s="531" t="s">
        <v>799</v>
      </c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2"/>
    </row>
    <row r="5" spans="1:24" ht="13.5">
      <c r="A5" s="536"/>
      <c r="B5" s="531"/>
      <c r="C5" s="550" t="s">
        <v>800</v>
      </c>
      <c r="D5" s="531" t="s">
        <v>801</v>
      </c>
      <c r="E5" s="540" t="s">
        <v>802</v>
      </c>
      <c r="F5" s="562" t="s">
        <v>803</v>
      </c>
      <c r="G5" s="562" t="s">
        <v>800</v>
      </c>
      <c r="H5" s="540" t="s">
        <v>804</v>
      </c>
      <c r="I5" s="540" t="s">
        <v>805</v>
      </c>
      <c r="J5" s="540" t="s">
        <v>806</v>
      </c>
      <c r="K5" s="540" t="s">
        <v>807</v>
      </c>
      <c r="L5" s="540" t="s">
        <v>808</v>
      </c>
      <c r="M5" s="550" t="s">
        <v>809</v>
      </c>
      <c r="N5" s="531"/>
      <c r="O5" s="531"/>
      <c r="P5" s="531" t="s">
        <v>810</v>
      </c>
      <c r="Q5" s="531"/>
      <c r="R5" s="531"/>
      <c r="S5" s="531"/>
      <c r="T5" s="531" t="s">
        <v>811</v>
      </c>
      <c r="U5" s="531"/>
      <c r="V5" s="531"/>
      <c r="W5" s="531"/>
      <c r="X5" s="532"/>
    </row>
    <row r="6" spans="1:24" ht="13.5">
      <c r="A6" s="536"/>
      <c r="B6" s="531"/>
      <c r="C6" s="551"/>
      <c r="D6" s="531"/>
      <c r="E6" s="540" t="s">
        <v>176</v>
      </c>
      <c r="F6" s="558"/>
      <c r="G6" s="558"/>
      <c r="H6" s="540"/>
      <c r="I6" s="540"/>
      <c r="J6" s="540"/>
      <c r="K6" s="540"/>
      <c r="L6" s="540"/>
      <c r="M6" s="552"/>
      <c r="N6" s="531" t="s">
        <v>812</v>
      </c>
      <c r="O6" s="531" t="s">
        <v>813</v>
      </c>
      <c r="P6" s="531" t="s">
        <v>814</v>
      </c>
      <c r="Q6" s="531"/>
      <c r="R6" s="531" t="s">
        <v>815</v>
      </c>
      <c r="S6" s="531"/>
      <c r="T6" s="531" t="s">
        <v>816</v>
      </c>
      <c r="U6" s="531" t="s">
        <v>817</v>
      </c>
      <c r="V6" s="531" t="s">
        <v>818</v>
      </c>
      <c r="W6" s="531" t="s">
        <v>819</v>
      </c>
      <c r="X6" s="532" t="s">
        <v>808</v>
      </c>
    </row>
    <row r="7" spans="1:24" ht="14.25" customHeight="1">
      <c r="A7" s="536"/>
      <c r="B7" s="531"/>
      <c r="C7" s="552"/>
      <c r="D7" s="531"/>
      <c r="E7" s="540"/>
      <c r="F7" s="559"/>
      <c r="G7" s="559"/>
      <c r="H7" s="540"/>
      <c r="I7" s="540" t="s">
        <v>176</v>
      </c>
      <c r="J7" s="540" t="s">
        <v>176</v>
      </c>
      <c r="K7" s="540" t="s">
        <v>176</v>
      </c>
      <c r="L7" s="540" t="s">
        <v>176</v>
      </c>
      <c r="M7" s="531"/>
      <c r="N7" s="531" t="s">
        <v>176</v>
      </c>
      <c r="O7" s="531" t="s">
        <v>176</v>
      </c>
      <c r="P7" s="450" t="s">
        <v>812</v>
      </c>
      <c r="Q7" s="450" t="s">
        <v>820</v>
      </c>
      <c r="R7" s="450" t="s">
        <v>812</v>
      </c>
      <c r="S7" s="450" t="s">
        <v>820</v>
      </c>
      <c r="T7" s="531"/>
      <c r="U7" s="531" t="s">
        <v>176</v>
      </c>
      <c r="V7" s="531"/>
      <c r="W7" s="531"/>
      <c r="X7" s="532"/>
    </row>
    <row r="8" spans="1:24" ht="20.25" customHeight="1">
      <c r="A8" s="374" t="s">
        <v>823</v>
      </c>
      <c r="B8" s="287" t="s">
        <v>821</v>
      </c>
      <c r="C8" s="287" t="s">
        <v>821</v>
      </c>
      <c r="D8" s="287" t="s">
        <v>821</v>
      </c>
      <c r="E8" s="287" t="s">
        <v>821</v>
      </c>
      <c r="F8" s="287" t="s">
        <v>821</v>
      </c>
      <c r="G8" s="287" t="s">
        <v>821</v>
      </c>
      <c r="H8" s="287" t="s">
        <v>821</v>
      </c>
      <c r="I8" s="287" t="s">
        <v>821</v>
      </c>
      <c r="J8" s="287" t="s">
        <v>821</v>
      </c>
      <c r="K8" s="287" t="s">
        <v>821</v>
      </c>
      <c r="L8" s="287" t="s">
        <v>821</v>
      </c>
      <c r="M8" s="287" t="s">
        <v>821</v>
      </c>
      <c r="N8" s="287" t="s">
        <v>821</v>
      </c>
      <c r="O8" s="287" t="s">
        <v>821</v>
      </c>
      <c r="P8" s="287" t="s">
        <v>821</v>
      </c>
      <c r="Q8" s="287" t="s">
        <v>821</v>
      </c>
      <c r="R8" s="287" t="s">
        <v>821</v>
      </c>
      <c r="S8" s="287" t="s">
        <v>821</v>
      </c>
      <c r="T8" s="287" t="s">
        <v>821</v>
      </c>
      <c r="U8" s="287" t="s">
        <v>821</v>
      </c>
      <c r="V8" s="287" t="s">
        <v>821</v>
      </c>
      <c r="W8" s="287" t="s">
        <v>821</v>
      </c>
      <c r="X8" s="288" t="s">
        <v>821</v>
      </c>
    </row>
  </sheetData>
  <sheetProtection/>
  <mergeCells count="29">
    <mergeCell ref="V6:V7"/>
    <mergeCell ref="W6:W7"/>
    <mergeCell ref="X6:X7"/>
    <mergeCell ref="M5:O5"/>
    <mergeCell ref="P5:S5"/>
    <mergeCell ref="T5:X5"/>
    <mergeCell ref="M6:M7"/>
    <mergeCell ref="N6:N7"/>
    <mergeCell ref="O6:O7"/>
    <mergeCell ref="P6:Q6"/>
    <mergeCell ref="R6:S6"/>
    <mergeCell ref="T6:T7"/>
    <mergeCell ref="U6:U7"/>
    <mergeCell ref="G5:G7"/>
    <mergeCell ref="H5:H7"/>
    <mergeCell ref="I5:I7"/>
    <mergeCell ref="J5:J7"/>
    <mergeCell ref="K5:K7"/>
    <mergeCell ref="L5:L7"/>
    <mergeCell ref="A1:B1"/>
    <mergeCell ref="A4:A7"/>
    <mergeCell ref="B4:B7"/>
    <mergeCell ref="C4:F4"/>
    <mergeCell ref="G4:L4"/>
    <mergeCell ref="M4:X4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F11" sqref="F11"/>
    </sheetView>
  </sheetViews>
  <sheetFormatPr defaultColWidth="8.88671875" defaultRowHeight="13.5"/>
  <cols>
    <col min="2" max="2" width="7.6640625" style="0" customWidth="1"/>
    <col min="3" max="3" width="7.21484375" style="0" customWidth="1"/>
    <col min="4" max="4" width="6.6640625" style="0" customWidth="1"/>
    <col min="5" max="5" width="7.6640625" style="0" customWidth="1"/>
    <col min="6" max="6" width="7.4453125" style="0" customWidth="1"/>
    <col min="7" max="7" width="6.4453125" style="0" customWidth="1"/>
    <col min="8" max="8" width="6.5546875" style="0" customWidth="1"/>
    <col min="9" max="9" width="5.4453125" style="0" customWidth="1"/>
    <col min="10" max="10" width="6.77734375" style="0" customWidth="1"/>
    <col min="11" max="11" width="6.4453125" style="0" customWidth="1"/>
    <col min="12" max="12" width="6.6640625" style="0" customWidth="1"/>
    <col min="13" max="13" width="7.10546875" style="0" customWidth="1"/>
    <col min="14" max="14" width="6.88671875" style="0" customWidth="1"/>
    <col min="15" max="15" width="6.6640625" style="0" customWidth="1"/>
    <col min="16" max="16" width="6.10546875" style="0" customWidth="1"/>
    <col min="17" max="17" width="5.77734375" style="0" customWidth="1"/>
    <col min="18" max="18" width="7.6640625" style="0" customWidth="1"/>
    <col min="19" max="19" width="6.5546875" style="0" customWidth="1"/>
    <col min="20" max="20" width="6.99609375" style="0" customWidth="1"/>
    <col min="21" max="21" width="7.21484375" style="0" customWidth="1"/>
    <col min="22" max="22" width="7.10546875" style="0" customWidth="1"/>
    <col min="23" max="23" width="7.3359375" style="0" customWidth="1"/>
    <col min="24" max="24" width="7.4453125" style="0" customWidth="1"/>
    <col min="25" max="25" width="7.5546875" style="0" customWidth="1"/>
  </cols>
  <sheetData>
    <row r="1" spans="1:25" ht="20.25" customHeight="1">
      <c r="A1" s="107" t="s">
        <v>573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08"/>
      <c r="Y1" s="108"/>
    </row>
    <row r="2" spans="1:25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08"/>
      <c r="Y2" s="108"/>
    </row>
    <row r="3" spans="1:25" ht="20.25" customHeight="1">
      <c r="A3" s="650" t="s">
        <v>20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</row>
    <row r="4" spans="1:25" ht="21" customHeight="1">
      <c r="A4" s="638" t="s">
        <v>545</v>
      </c>
      <c r="B4" s="630" t="s">
        <v>546</v>
      </c>
      <c r="C4" s="664"/>
      <c r="D4" s="665"/>
      <c r="E4" s="631" t="s">
        <v>547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36"/>
      <c r="T4" s="631" t="s">
        <v>548</v>
      </c>
      <c r="U4" s="643"/>
      <c r="V4" s="643"/>
      <c r="W4" s="643"/>
      <c r="X4" s="643"/>
      <c r="Y4" s="643"/>
    </row>
    <row r="5" spans="1:25" ht="28.5" customHeight="1">
      <c r="A5" s="663"/>
      <c r="B5" s="473" t="s">
        <v>123</v>
      </c>
      <c r="C5" s="473" t="s">
        <v>125</v>
      </c>
      <c r="D5" s="473" t="s">
        <v>124</v>
      </c>
      <c r="E5" s="473" t="s">
        <v>549</v>
      </c>
      <c r="F5" s="476" t="s">
        <v>550</v>
      </c>
      <c r="G5" s="473" t="s">
        <v>551</v>
      </c>
      <c r="H5" s="476" t="s">
        <v>552</v>
      </c>
      <c r="I5" s="476" t="s">
        <v>553</v>
      </c>
      <c r="J5" s="476" t="s">
        <v>554</v>
      </c>
      <c r="K5" s="476" t="s">
        <v>555</v>
      </c>
      <c r="L5" s="476" t="s">
        <v>556</v>
      </c>
      <c r="M5" s="476" t="s">
        <v>557</v>
      </c>
      <c r="N5" s="476" t="s">
        <v>558</v>
      </c>
      <c r="O5" s="477" t="s">
        <v>559</v>
      </c>
      <c r="P5" s="473" t="s">
        <v>560</v>
      </c>
      <c r="Q5" s="473" t="s">
        <v>561</v>
      </c>
      <c r="R5" s="477" t="s">
        <v>562</v>
      </c>
      <c r="S5" s="473" t="s">
        <v>563</v>
      </c>
      <c r="T5" s="473" t="s">
        <v>564</v>
      </c>
      <c r="U5" s="473" t="s">
        <v>565</v>
      </c>
      <c r="V5" s="473" t="s">
        <v>566</v>
      </c>
      <c r="W5" s="473" t="s">
        <v>567</v>
      </c>
      <c r="X5" s="473" t="s">
        <v>568</v>
      </c>
      <c r="Y5" s="482" t="s">
        <v>569</v>
      </c>
    </row>
    <row r="6" spans="1:25" ht="21" customHeight="1">
      <c r="A6" s="291" t="s">
        <v>7</v>
      </c>
      <c r="B6" s="31">
        <v>10525</v>
      </c>
      <c r="C6" s="31">
        <v>6718</v>
      </c>
      <c r="D6" s="31">
        <v>3807</v>
      </c>
      <c r="E6" s="148">
        <v>5682</v>
      </c>
      <c r="F6" s="148">
        <v>1115</v>
      </c>
      <c r="G6" s="148">
        <v>1238</v>
      </c>
      <c r="H6" s="148">
        <v>818</v>
      </c>
      <c r="I6" s="148">
        <v>83</v>
      </c>
      <c r="J6" s="148">
        <v>618</v>
      </c>
      <c r="K6" s="148">
        <v>39</v>
      </c>
      <c r="L6" s="148">
        <v>454</v>
      </c>
      <c r="M6" s="148">
        <v>235</v>
      </c>
      <c r="N6" s="148">
        <v>45</v>
      </c>
      <c r="O6" s="148">
        <v>56</v>
      </c>
      <c r="P6" s="148">
        <v>33</v>
      </c>
      <c r="Q6" s="148">
        <v>12</v>
      </c>
      <c r="R6" s="148">
        <v>51</v>
      </c>
      <c r="S6" s="148">
        <v>46</v>
      </c>
      <c r="T6" s="148">
        <v>770</v>
      </c>
      <c r="U6" s="148">
        <v>1664</v>
      </c>
      <c r="V6" s="148">
        <v>1691</v>
      </c>
      <c r="W6" s="148">
        <v>1598</v>
      </c>
      <c r="X6" s="148">
        <v>2049</v>
      </c>
      <c r="Y6" s="127">
        <v>2753</v>
      </c>
    </row>
    <row r="7" spans="1:25" ht="21" customHeight="1">
      <c r="A7" s="291" t="s">
        <v>6</v>
      </c>
      <c r="B7" s="31">
        <v>10872</v>
      </c>
      <c r="C7" s="31">
        <v>6833</v>
      </c>
      <c r="D7" s="31">
        <v>4039</v>
      </c>
      <c r="E7" s="148">
        <v>5873</v>
      </c>
      <c r="F7" s="148">
        <v>1158</v>
      </c>
      <c r="G7" s="148">
        <v>1231</v>
      </c>
      <c r="H7" s="148">
        <v>864</v>
      </c>
      <c r="I7" s="148">
        <v>84</v>
      </c>
      <c r="J7" s="148">
        <v>633</v>
      </c>
      <c r="K7" s="148">
        <v>41</v>
      </c>
      <c r="L7" s="148">
        <v>483</v>
      </c>
      <c r="M7" s="148">
        <v>256</v>
      </c>
      <c r="N7" s="148">
        <v>48</v>
      </c>
      <c r="O7" s="148">
        <v>58</v>
      </c>
      <c r="P7" s="148">
        <v>27</v>
      </c>
      <c r="Q7" s="148">
        <v>13</v>
      </c>
      <c r="R7" s="148">
        <v>48</v>
      </c>
      <c r="S7" s="148">
        <v>55</v>
      </c>
      <c r="T7" s="148">
        <v>769</v>
      </c>
      <c r="U7" s="148">
        <v>1633</v>
      </c>
      <c r="V7" s="148">
        <v>1778</v>
      </c>
      <c r="W7" s="148">
        <v>1664</v>
      </c>
      <c r="X7" s="148">
        <v>2138</v>
      </c>
      <c r="Y7" s="127">
        <v>2890</v>
      </c>
    </row>
    <row r="8" spans="1:25" ht="21" customHeight="1">
      <c r="A8" s="292" t="s">
        <v>5</v>
      </c>
      <c r="B8" s="231">
        <v>12135</v>
      </c>
      <c r="C8" s="231">
        <v>7482</v>
      </c>
      <c r="D8" s="231">
        <v>4653</v>
      </c>
      <c r="E8" s="231">
        <v>6428</v>
      </c>
      <c r="F8" s="231">
        <v>1409</v>
      </c>
      <c r="G8" s="231">
        <v>1334</v>
      </c>
      <c r="H8" s="231">
        <v>1011</v>
      </c>
      <c r="I8" s="231">
        <v>101</v>
      </c>
      <c r="J8" s="231">
        <v>667</v>
      </c>
      <c r="K8" s="231">
        <v>38</v>
      </c>
      <c r="L8" s="231">
        <v>518</v>
      </c>
      <c r="M8" s="231">
        <v>318</v>
      </c>
      <c r="N8" s="231">
        <v>46</v>
      </c>
      <c r="O8" s="231">
        <v>63</v>
      </c>
      <c r="P8" s="231">
        <v>55</v>
      </c>
      <c r="Q8" s="231">
        <v>19</v>
      </c>
      <c r="R8" s="231">
        <v>67</v>
      </c>
      <c r="S8" s="231">
        <v>61</v>
      </c>
      <c r="T8" s="231">
        <v>934</v>
      </c>
      <c r="U8" s="231">
        <v>1713</v>
      </c>
      <c r="V8" s="231">
        <v>2062</v>
      </c>
      <c r="W8" s="231">
        <v>1979</v>
      </c>
      <c r="X8" s="231">
        <v>2375</v>
      </c>
      <c r="Y8" s="293">
        <v>3072</v>
      </c>
    </row>
    <row r="9" spans="1:25" ht="21" customHeight="1">
      <c r="A9" s="135" t="s">
        <v>40</v>
      </c>
      <c r="B9" s="148">
        <v>11872</v>
      </c>
      <c r="C9" s="148">
        <v>7220</v>
      </c>
      <c r="D9" s="148">
        <v>4652</v>
      </c>
      <c r="E9" s="148">
        <v>6309</v>
      </c>
      <c r="F9" s="148">
        <v>1314</v>
      </c>
      <c r="G9" s="148">
        <v>1298</v>
      </c>
      <c r="H9" s="148">
        <v>1069</v>
      </c>
      <c r="I9" s="148">
        <v>98</v>
      </c>
      <c r="J9" s="148">
        <v>687</v>
      </c>
      <c r="K9" s="148">
        <v>44</v>
      </c>
      <c r="L9" s="148">
        <v>521</v>
      </c>
      <c r="M9" s="148">
        <v>275</v>
      </c>
      <c r="N9" s="148">
        <v>35</v>
      </c>
      <c r="O9" s="148">
        <v>55</v>
      </c>
      <c r="P9" s="148">
        <v>29</v>
      </c>
      <c r="Q9" s="148">
        <v>20</v>
      </c>
      <c r="R9" s="148">
        <v>60</v>
      </c>
      <c r="S9" s="148">
        <v>58</v>
      </c>
      <c r="T9" s="148">
        <v>760</v>
      </c>
      <c r="U9" s="148">
        <v>1562</v>
      </c>
      <c r="V9" s="148">
        <v>2000</v>
      </c>
      <c r="W9" s="148">
        <v>1990</v>
      </c>
      <c r="X9" s="148">
        <v>2399</v>
      </c>
      <c r="Y9" s="127">
        <v>3161</v>
      </c>
    </row>
    <row r="10" spans="1:25" ht="21" customHeight="1">
      <c r="A10" s="133" t="s">
        <v>3</v>
      </c>
      <c r="B10" s="148">
        <v>11744</v>
      </c>
      <c r="C10" s="148">
        <v>7123</v>
      </c>
      <c r="D10" s="148">
        <v>4621</v>
      </c>
      <c r="E10" s="148">
        <v>6218</v>
      </c>
      <c r="F10" s="148">
        <v>1292</v>
      </c>
      <c r="G10" s="148">
        <v>1293</v>
      </c>
      <c r="H10" s="148">
        <v>1091</v>
      </c>
      <c r="I10" s="148">
        <v>102</v>
      </c>
      <c r="J10" s="148">
        <v>683</v>
      </c>
      <c r="K10" s="148">
        <v>46</v>
      </c>
      <c r="L10" s="148">
        <v>494</v>
      </c>
      <c r="M10" s="148">
        <v>285</v>
      </c>
      <c r="N10" s="148">
        <v>24</v>
      </c>
      <c r="O10" s="148">
        <v>54</v>
      </c>
      <c r="P10" s="148">
        <v>24</v>
      </c>
      <c r="Q10" s="148">
        <v>20</v>
      </c>
      <c r="R10" s="148">
        <v>64</v>
      </c>
      <c r="S10" s="148">
        <v>54</v>
      </c>
      <c r="T10" s="148">
        <v>696</v>
      </c>
      <c r="U10" s="148">
        <v>1535</v>
      </c>
      <c r="V10" s="148">
        <v>1947</v>
      </c>
      <c r="W10" s="148">
        <v>1990</v>
      </c>
      <c r="X10" s="148">
        <v>2373</v>
      </c>
      <c r="Y10" s="127">
        <v>3203</v>
      </c>
    </row>
    <row r="11" spans="1:25" ht="21" customHeight="1">
      <c r="A11" s="132" t="s">
        <v>2</v>
      </c>
      <c r="B11" s="148">
        <v>11646</v>
      </c>
      <c r="C11" s="148">
        <v>7048</v>
      </c>
      <c r="D11" s="148">
        <v>4598</v>
      </c>
      <c r="E11" s="148">
        <v>6118</v>
      </c>
      <c r="F11" s="148">
        <v>1297</v>
      </c>
      <c r="G11" s="148">
        <v>1270</v>
      </c>
      <c r="H11" s="148">
        <v>1085</v>
      </c>
      <c r="I11" s="148">
        <v>102</v>
      </c>
      <c r="J11" s="148">
        <v>724</v>
      </c>
      <c r="K11" s="148">
        <v>46</v>
      </c>
      <c r="L11" s="148">
        <v>495</v>
      </c>
      <c r="M11" s="148">
        <v>281</v>
      </c>
      <c r="N11" s="148">
        <v>25</v>
      </c>
      <c r="O11" s="148">
        <v>49</v>
      </c>
      <c r="P11" s="148">
        <v>27</v>
      </c>
      <c r="Q11" s="148">
        <v>17</v>
      </c>
      <c r="R11" s="148">
        <v>62</v>
      </c>
      <c r="S11" s="148">
        <v>48</v>
      </c>
      <c r="T11" s="148">
        <v>703</v>
      </c>
      <c r="U11" s="148">
        <v>1476</v>
      </c>
      <c r="V11" s="148">
        <v>1959</v>
      </c>
      <c r="W11" s="148">
        <v>1945</v>
      </c>
      <c r="X11" s="148">
        <v>2348</v>
      </c>
      <c r="Y11" s="127">
        <v>3215</v>
      </c>
    </row>
    <row r="12" spans="1:25" ht="15" customHeight="1">
      <c r="A12" s="294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</row>
    <row r="13" spans="1:25" ht="21" customHeight="1">
      <c r="A13" s="424" t="s">
        <v>39</v>
      </c>
      <c r="B13" s="296">
        <v>579</v>
      </c>
      <c r="C13" s="297">
        <v>355</v>
      </c>
      <c r="D13" s="297">
        <v>224</v>
      </c>
      <c r="E13" s="298">
        <v>304</v>
      </c>
      <c r="F13" s="298">
        <v>67</v>
      </c>
      <c r="G13" s="298">
        <v>67</v>
      </c>
      <c r="H13" s="298">
        <v>57</v>
      </c>
      <c r="I13" s="298">
        <v>8</v>
      </c>
      <c r="J13" s="148">
        <v>26</v>
      </c>
      <c r="K13" s="298">
        <v>2</v>
      </c>
      <c r="L13" s="298">
        <v>19</v>
      </c>
      <c r="M13" s="298">
        <v>17</v>
      </c>
      <c r="N13" s="298">
        <v>0</v>
      </c>
      <c r="O13" s="123">
        <v>3</v>
      </c>
      <c r="P13" s="124">
        <v>2</v>
      </c>
      <c r="Q13" s="124">
        <v>1</v>
      </c>
      <c r="R13" s="124">
        <v>3</v>
      </c>
      <c r="S13" s="124">
        <v>3</v>
      </c>
      <c r="T13" s="124">
        <v>42</v>
      </c>
      <c r="U13" s="124">
        <v>81</v>
      </c>
      <c r="V13" s="124">
        <v>93</v>
      </c>
      <c r="W13" s="124">
        <v>99</v>
      </c>
      <c r="X13" s="124">
        <v>112</v>
      </c>
      <c r="Y13" s="27">
        <v>152</v>
      </c>
    </row>
    <row r="14" spans="1:25" ht="21" customHeight="1">
      <c r="A14" s="424" t="s">
        <v>570</v>
      </c>
      <c r="B14" s="296">
        <v>759</v>
      </c>
      <c r="C14" s="296">
        <v>443</v>
      </c>
      <c r="D14" s="296">
        <v>316</v>
      </c>
      <c r="E14" s="148">
        <v>379</v>
      </c>
      <c r="F14" s="148">
        <v>81</v>
      </c>
      <c r="G14" s="148">
        <v>97</v>
      </c>
      <c r="H14" s="148">
        <v>75</v>
      </c>
      <c r="I14" s="148">
        <v>8</v>
      </c>
      <c r="J14" s="148">
        <v>53</v>
      </c>
      <c r="K14" s="148">
        <v>1</v>
      </c>
      <c r="L14" s="148">
        <v>34</v>
      </c>
      <c r="M14" s="148">
        <v>22</v>
      </c>
      <c r="N14" s="298">
        <v>0</v>
      </c>
      <c r="O14" s="127">
        <v>3</v>
      </c>
      <c r="P14" s="128">
        <v>1</v>
      </c>
      <c r="Q14" s="128">
        <v>1</v>
      </c>
      <c r="R14" s="128">
        <v>3</v>
      </c>
      <c r="S14" s="298">
        <v>1</v>
      </c>
      <c r="T14" s="128">
        <v>55</v>
      </c>
      <c r="U14" s="128">
        <v>105</v>
      </c>
      <c r="V14" s="128">
        <v>116</v>
      </c>
      <c r="W14" s="128">
        <v>125</v>
      </c>
      <c r="X14" s="128">
        <v>162</v>
      </c>
      <c r="Y14" s="207">
        <v>196</v>
      </c>
    </row>
    <row r="15" spans="1:25" ht="21" customHeight="1">
      <c r="A15" s="424" t="s">
        <v>37</v>
      </c>
      <c r="B15" s="296">
        <v>826</v>
      </c>
      <c r="C15" s="297">
        <v>492</v>
      </c>
      <c r="D15" s="297">
        <v>334</v>
      </c>
      <c r="E15" s="298">
        <v>418</v>
      </c>
      <c r="F15" s="298">
        <v>98</v>
      </c>
      <c r="G15" s="298">
        <v>74</v>
      </c>
      <c r="H15" s="298">
        <v>101</v>
      </c>
      <c r="I15" s="298">
        <v>8</v>
      </c>
      <c r="J15" s="148">
        <v>44</v>
      </c>
      <c r="K15" s="298">
        <v>8</v>
      </c>
      <c r="L15" s="298">
        <v>33</v>
      </c>
      <c r="M15" s="298">
        <v>22</v>
      </c>
      <c r="N15" s="298">
        <v>2</v>
      </c>
      <c r="O15" s="123">
        <v>5</v>
      </c>
      <c r="P15" s="124">
        <v>3</v>
      </c>
      <c r="Q15" s="124">
        <v>1</v>
      </c>
      <c r="R15" s="124">
        <v>7</v>
      </c>
      <c r="S15" s="124">
        <v>2</v>
      </c>
      <c r="T15" s="124">
        <v>52</v>
      </c>
      <c r="U15" s="124">
        <v>99</v>
      </c>
      <c r="V15" s="124">
        <v>153</v>
      </c>
      <c r="W15" s="124">
        <v>133</v>
      </c>
      <c r="X15" s="124">
        <v>175</v>
      </c>
      <c r="Y15" s="27">
        <v>214</v>
      </c>
    </row>
    <row r="16" spans="1:25" ht="21" customHeight="1">
      <c r="A16" s="424" t="s">
        <v>36</v>
      </c>
      <c r="B16" s="296">
        <v>804</v>
      </c>
      <c r="C16" s="297">
        <v>477</v>
      </c>
      <c r="D16" s="297">
        <v>327</v>
      </c>
      <c r="E16" s="298">
        <v>455</v>
      </c>
      <c r="F16" s="298">
        <v>78</v>
      </c>
      <c r="G16" s="298">
        <v>74</v>
      </c>
      <c r="H16" s="298">
        <v>67</v>
      </c>
      <c r="I16" s="298">
        <v>4</v>
      </c>
      <c r="J16" s="148">
        <v>53</v>
      </c>
      <c r="K16" s="298">
        <v>3</v>
      </c>
      <c r="L16" s="298">
        <v>36</v>
      </c>
      <c r="M16" s="298">
        <v>20</v>
      </c>
      <c r="N16" s="298">
        <v>1</v>
      </c>
      <c r="O16" s="123">
        <v>5</v>
      </c>
      <c r="P16" s="124">
        <v>3</v>
      </c>
      <c r="Q16" s="124">
        <v>1</v>
      </c>
      <c r="R16" s="124">
        <v>1</v>
      </c>
      <c r="S16" s="124">
        <v>3</v>
      </c>
      <c r="T16" s="124">
        <v>35</v>
      </c>
      <c r="U16" s="124">
        <v>111</v>
      </c>
      <c r="V16" s="124">
        <v>144</v>
      </c>
      <c r="W16" s="124">
        <v>130</v>
      </c>
      <c r="X16" s="124">
        <v>161</v>
      </c>
      <c r="Y16" s="27">
        <v>223</v>
      </c>
    </row>
    <row r="17" spans="1:25" ht="21" customHeight="1">
      <c r="A17" s="424" t="s">
        <v>571</v>
      </c>
      <c r="B17" s="296">
        <v>855</v>
      </c>
      <c r="C17" s="297">
        <v>498</v>
      </c>
      <c r="D17" s="297">
        <v>357</v>
      </c>
      <c r="E17" s="298">
        <v>472</v>
      </c>
      <c r="F17" s="298">
        <v>87</v>
      </c>
      <c r="G17" s="298">
        <v>94</v>
      </c>
      <c r="H17" s="298">
        <v>74</v>
      </c>
      <c r="I17" s="298">
        <v>11</v>
      </c>
      <c r="J17" s="148">
        <v>41</v>
      </c>
      <c r="K17" s="298">
        <v>2</v>
      </c>
      <c r="L17" s="298">
        <v>37</v>
      </c>
      <c r="M17" s="298">
        <v>20</v>
      </c>
      <c r="N17" s="298">
        <v>1</v>
      </c>
      <c r="O17" s="123">
        <v>3</v>
      </c>
      <c r="P17" s="124">
        <v>2</v>
      </c>
      <c r="Q17" s="298"/>
      <c r="R17" s="124">
        <v>6</v>
      </c>
      <c r="S17" s="124">
        <v>5</v>
      </c>
      <c r="T17" s="124">
        <v>47</v>
      </c>
      <c r="U17" s="124">
        <v>98</v>
      </c>
      <c r="V17" s="124">
        <v>132</v>
      </c>
      <c r="W17" s="124">
        <v>154</v>
      </c>
      <c r="X17" s="124">
        <v>177</v>
      </c>
      <c r="Y17" s="27">
        <v>247</v>
      </c>
    </row>
    <row r="18" spans="1:25" ht="21" customHeight="1">
      <c r="A18" s="424" t="s">
        <v>34</v>
      </c>
      <c r="B18" s="296">
        <v>643</v>
      </c>
      <c r="C18" s="297">
        <v>386</v>
      </c>
      <c r="D18" s="297">
        <v>257</v>
      </c>
      <c r="E18" s="298">
        <v>334</v>
      </c>
      <c r="F18" s="298">
        <v>75</v>
      </c>
      <c r="G18" s="298">
        <v>80</v>
      </c>
      <c r="H18" s="298">
        <v>56</v>
      </c>
      <c r="I18" s="298">
        <v>5</v>
      </c>
      <c r="J18" s="148">
        <v>26</v>
      </c>
      <c r="K18" s="298">
        <v>3</v>
      </c>
      <c r="L18" s="298">
        <v>34</v>
      </c>
      <c r="M18" s="298">
        <v>14</v>
      </c>
      <c r="N18" s="298">
        <v>0</v>
      </c>
      <c r="O18" s="123">
        <v>3</v>
      </c>
      <c r="P18" s="124">
        <v>1</v>
      </c>
      <c r="Q18" s="124">
        <v>3</v>
      </c>
      <c r="R18" s="124">
        <v>5</v>
      </c>
      <c r="S18" s="124">
        <v>4</v>
      </c>
      <c r="T18" s="124">
        <v>33</v>
      </c>
      <c r="U18" s="124">
        <v>74</v>
      </c>
      <c r="V18" s="124">
        <v>101</v>
      </c>
      <c r="W18" s="124">
        <v>111</v>
      </c>
      <c r="X18" s="124">
        <v>134</v>
      </c>
      <c r="Y18" s="27">
        <v>190</v>
      </c>
    </row>
    <row r="19" spans="1:25" ht="21" customHeight="1">
      <c r="A19" s="424" t="s">
        <v>33</v>
      </c>
      <c r="B19" s="296">
        <v>493</v>
      </c>
      <c r="C19" s="297">
        <v>297</v>
      </c>
      <c r="D19" s="297">
        <v>196</v>
      </c>
      <c r="E19" s="124">
        <v>287</v>
      </c>
      <c r="F19" s="298">
        <v>54</v>
      </c>
      <c r="G19" s="298">
        <v>47</v>
      </c>
      <c r="H19" s="298">
        <v>34</v>
      </c>
      <c r="I19" s="298">
        <v>4</v>
      </c>
      <c r="J19" s="148">
        <v>32</v>
      </c>
      <c r="K19" s="298">
        <v>1</v>
      </c>
      <c r="L19" s="298">
        <v>20</v>
      </c>
      <c r="M19" s="298">
        <v>7</v>
      </c>
      <c r="N19" s="298">
        <v>0</v>
      </c>
      <c r="O19" s="123">
        <v>1</v>
      </c>
      <c r="P19" s="298"/>
      <c r="Q19" s="298">
        <v>0</v>
      </c>
      <c r="R19" s="124">
        <v>4</v>
      </c>
      <c r="S19" s="124">
        <v>2</v>
      </c>
      <c r="T19" s="124">
        <v>21</v>
      </c>
      <c r="U19" s="124">
        <v>51</v>
      </c>
      <c r="V19" s="124">
        <v>97</v>
      </c>
      <c r="W19" s="124">
        <v>86</v>
      </c>
      <c r="X19" s="124">
        <v>102</v>
      </c>
      <c r="Y19" s="27">
        <v>136</v>
      </c>
    </row>
    <row r="20" spans="1:25" ht="21" customHeight="1">
      <c r="A20" s="424" t="s">
        <v>32</v>
      </c>
      <c r="B20" s="296">
        <v>538</v>
      </c>
      <c r="C20" s="297">
        <v>327</v>
      </c>
      <c r="D20" s="297">
        <v>211</v>
      </c>
      <c r="E20" s="298">
        <v>275</v>
      </c>
      <c r="F20" s="298">
        <v>64</v>
      </c>
      <c r="G20" s="298">
        <v>70</v>
      </c>
      <c r="H20" s="298">
        <v>47</v>
      </c>
      <c r="I20" s="298">
        <v>3</v>
      </c>
      <c r="J20" s="148">
        <v>28</v>
      </c>
      <c r="K20" s="298">
        <v>2</v>
      </c>
      <c r="L20" s="298">
        <v>23</v>
      </c>
      <c r="M20" s="298">
        <v>11</v>
      </c>
      <c r="N20" s="298">
        <v>3</v>
      </c>
      <c r="O20" s="123">
        <v>4</v>
      </c>
      <c r="P20" s="124">
        <v>1</v>
      </c>
      <c r="Q20" s="298">
        <v>1</v>
      </c>
      <c r="R20" s="124">
        <v>4</v>
      </c>
      <c r="S20" s="124">
        <v>2</v>
      </c>
      <c r="T20" s="124">
        <v>33</v>
      </c>
      <c r="U20" s="124">
        <v>65</v>
      </c>
      <c r="V20" s="124">
        <v>85</v>
      </c>
      <c r="W20" s="124">
        <v>107</v>
      </c>
      <c r="X20" s="124">
        <v>98</v>
      </c>
      <c r="Y20" s="27">
        <v>150</v>
      </c>
    </row>
    <row r="21" spans="1:25" ht="21" customHeight="1">
      <c r="A21" s="424" t="s">
        <v>31</v>
      </c>
      <c r="B21" s="296">
        <v>814</v>
      </c>
      <c r="C21" s="297">
        <v>522</v>
      </c>
      <c r="D21" s="297">
        <v>292</v>
      </c>
      <c r="E21" s="124">
        <v>442</v>
      </c>
      <c r="F21" s="298">
        <v>86</v>
      </c>
      <c r="G21" s="298">
        <v>87</v>
      </c>
      <c r="H21" s="298">
        <v>66</v>
      </c>
      <c r="I21" s="298">
        <v>5</v>
      </c>
      <c r="J21" s="148">
        <v>61</v>
      </c>
      <c r="K21" s="298">
        <v>1</v>
      </c>
      <c r="L21" s="298">
        <v>31</v>
      </c>
      <c r="M21" s="298">
        <v>22</v>
      </c>
      <c r="N21" s="298">
        <v>3</v>
      </c>
      <c r="O21" s="123">
        <v>3</v>
      </c>
      <c r="P21" s="124">
        <v>1</v>
      </c>
      <c r="Q21" s="124">
        <v>1</v>
      </c>
      <c r="R21" s="124">
        <v>2</v>
      </c>
      <c r="S21" s="124">
        <v>3</v>
      </c>
      <c r="T21" s="124">
        <v>38</v>
      </c>
      <c r="U21" s="124">
        <v>109</v>
      </c>
      <c r="V21" s="124">
        <v>119</v>
      </c>
      <c r="W21" s="124">
        <v>140</v>
      </c>
      <c r="X21" s="124">
        <v>169</v>
      </c>
      <c r="Y21" s="27">
        <v>239</v>
      </c>
    </row>
    <row r="22" spans="1:25" ht="21" customHeight="1">
      <c r="A22" s="424" t="s">
        <v>30</v>
      </c>
      <c r="B22" s="296">
        <v>553</v>
      </c>
      <c r="C22" s="297">
        <v>357</v>
      </c>
      <c r="D22" s="297">
        <v>196</v>
      </c>
      <c r="E22" s="298">
        <v>283</v>
      </c>
      <c r="F22" s="298">
        <v>48</v>
      </c>
      <c r="G22" s="298">
        <v>76</v>
      </c>
      <c r="H22" s="298">
        <v>53</v>
      </c>
      <c r="I22" s="298">
        <v>6</v>
      </c>
      <c r="J22" s="148">
        <v>37</v>
      </c>
      <c r="K22" s="298">
        <v>6</v>
      </c>
      <c r="L22" s="298">
        <v>14</v>
      </c>
      <c r="M22" s="298">
        <v>11</v>
      </c>
      <c r="N22" s="298">
        <v>2</v>
      </c>
      <c r="O22" s="123">
        <v>3</v>
      </c>
      <c r="P22" s="124">
        <v>3</v>
      </c>
      <c r="Q22" s="124">
        <v>1</v>
      </c>
      <c r="R22" s="124">
        <v>7</v>
      </c>
      <c r="S22" s="124">
        <v>3</v>
      </c>
      <c r="T22" s="124">
        <v>28</v>
      </c>
      <c r="U22" s="124">
        <v>51</v>
      </c>
      <c r="V22" s="124">
        <v>82</v>
      </c>
      <c r="W22" s="124">
        <v>106</v>
      </c>
      <c r="X22" s="124">
        <v>112</v>
      </c>
      <c r="Y22" s="27">
        <v>174</v>
      </c>
    </row>
    <row r="23" spans="1:25" ht="21" customHeight="1">
      <c r="A23" s="424" t="s">
        <v>29</v>
      </c>
      <c r="B23" s="296">
        <v>442</v>
      </c>
      <c r="C23" s="297">
        <v>258</v>
      </c>
      <c r="D23" s="297">
        <v>184</v>
      </c>
      <c r="E23" s="298">
        <v>223</v>
      </c>
      <c r="F23" s="298">
        <v>49</v>
      </c>
      <c r="G23" s="298">
        <v>46</v>
      </c>
      <c r="H23" s="298">
        <v>56</v>
      </c>
      <c r="I23" s="298">
        <v>4</v>
      </c>
      <c r="J23" s="148">
        <v>25</v>
      </c>
      <c r="K23" s="298">
        <v>3</v>
      </c>
      <c r="L23" s="298">
        <v>14</v>
      </c>
      <c r="M23" s="298">
        <v>15</v>
      </c>
      <c r="N23" s="298">
        <v>1</v>
      </c>
      <c r="O23" s="298">
        <v>1</v>
      </c>
      <c r="P23" s="298">
        <v>0</v>
      </c>
      <c r="Q23" s="124">
        <v>2</v>
      </c>
      <c r="R23" s="124">
        <v>1</v>
      </c>
      <c r="S23" s="124">
        <v>2</v>
      </c>
      <c r="T23" s="124">
        <v>37</v>
      </c>
      <c r="U23" s="124">
        <v>58</v>
      </c>
      <c r="V23" s="124">
        <v>77</v>
      </c>
      <c r="W23" s="124">
        <v>83</v>
      </c>
      <c r="X23" s="124">
        <v>72</v>
      </c>
      <c r="Y23" s="27">
        <v>115</v>
      </c>
    </row>
    <row r="24" spans="1:25" ht="21" customHeight="1">
      <c r="A24" s="424" t="s">
        <v>28</v>
      </c>
      <c r="B24" s="296">
        <v>788</v>
      </c>
      <c r="C24" s="297">
        <v>502</v>
      </c>
      <c r="D24" s="297">
        <v>286</v>
      </c>
      <c r="E24" s="298">
        <v>404</v>
      </c>
      <c r="F24" s="298">
        <v>90</v>
      </c>
      <c r="G24" s="298">
        <v>84</v>
      </c>
      <c r="H24" s="298">
        <v>61</v>
      </c>
      <c r="I24" s="298">
        <v>6</v>
      </c>
      <c r="J24" s="148">
        <v>63</v>
      </c>
      <c r="K24" s="298">
        <v>3</v>
      </c>
      <c r="L24" s="298">
        <v>46</v>
      </c>
      <c r="M24" s="298">
        <v>19</v>
      </c>
      <c r="N24" s="298">
        <v>4</v>
      </c>
      <c r="O24" s="123">
        <v>2</v>
      </c>
      <c r="P24" s="298">
        <v>0</v>
      </c>
      <c r="Q24" s="124">
        <v>2</v>
      </c>
      <c r="R24" s="124">
        <v>1</v>
      </c>
      <c r="S24" s="124">
        <v>3</v>
      </c>
      <c r="T24" s="124">
        <v>56</v>
      </c>
      <c r="U24" s="124">
        <v>106</v>
      </c>
      <c r="V24" s="124">
        <v>149</v>
      </c>
      <c r="W24" s="124">
        <v>133</v>
      </c>
      <c r="X24" s="124">
        <v>154</v>
      </c>
      <c r="Y24" s="27">
        <v>190</v>
      </c>
    </row>
    <row r="25" spans="1:25" ht="21" customHeight="1">
      <c r="A25" s="424" t="s">
        <v>27</v>
      </c>
      <c r="B25" s="296">
        <v>891</v>
      </c>
      <c r="C25" s="297">
        <v>526</v>
      </c>
      <c r="D25" s="297">
        <v>365</v>
      </c>
      <c r="E25" s="298">
        <v>479</v>
      </c>
      <c r="F25" s="298">
        <v>108</v>
      </c>
      <c r="G25" s="298">
        <v>103</v>
      </c>
      <c r="H25" s="298">
        <v>76</v>
      </c>
      <c r="I25" s="298">
        <v>3</v>
      </c>
      <c r="J25" s="148">
        <v>59</v>
      </c>
      <c r="K25" s="298">
        <v>2</v>
      </c>
      <c r="L25" s="298">
        <v>27</v>
      </c>
      <c r="M25" s="298">
        <v>19</v>
      </c>
      <c r="N25" s="298">
        <v>3</v>
      </c>
      <c r="O25" s="123">
        <v>2</v>
      </c>
      <c r="P25" s="124">
        <v>4</v>
      </c>
      <c r="Q25" s="298">
        <v>0</v>
      </c>
      <c r="R25" s="124">
        <v>3</v>
      </c>
      <c r="S25" s="124">
        <v>3</v>
      </c>
      <c r="T25" s="124">
        <v>52</v>
      </c>
      <c r="U25" s="124">
        <v>114</v>
      </c>
      <c r="V25" s="124">
        <v>149</v>
      </c>
      <c r="W25" s="124">
        <v>125</v>
      </c>
      <c r="X25" s="124">
        <v>185</v>
      </c>
      <c r="Y25" s="27">
        <v>266</v>
      </c>
    </row>
    <row r="26" spans="1:25" ht="21" customHeight="1">
      <c r="A26" s="424" t="s">
        <v>26</v>
      </c>
      <c r="B26" s="296">
        <v>420</v>
      </c>
      <c r="C26" s="297">
        <v>261</v>
      </c>
      <c r="D26" s="297">
        <v>159</v>
      </c>
      <c r="E26" s="298">
        <v>208</v>
      </c>
      <c r="F26" s="298">
        <v>57</v>
      </c>
      <c r="G26" s="298">
        <v>32</v>
      </c>
      <c r="H26" s="298">
        <v>37</v>
      </c>
      <c r="I26" s="298">
        <v>6</v>
      </c>
      <c r="J26" s="148">
        <v>32</v>
      </c>
      <c r="K26" s="298">
        <v>3</v>
      </c>
      <c r="L26" s="298">
        <v>25</v>
      </c>
      <c r="M26" s="298">
        <v>8</v>
      </c>
      <c r="N26" s="298">
        <v>0</v>
      </c>
      <c r="O26" s="123">
        <v>2</v>
      </c>
      <c r="P26" s="124">
        <v>4</v>
      </c>
      <c r="Q26" s="124">
        <v>1</v>
      </c>
      <c r="R26" s="298">
        <v>2</v>
      </c>
      <c r="S26" s="124">
        <v>3</v>
      </c>
      <c r="T26" s="124">
        <v>31</v>
      </c>
      <c r="U26" s="124">
        <v>57</v>
      </c>
      <c r="V26" s="124">
        <v>74</v>
      </c>
      <c r="W26" s="124">
        <v>66</v>
      </c>
      <c r="X26" s="124">
        <v>71</v>
      </c>
      <c r="Y26" s="27">
        <v>121</v>
      </c>
    </row>
    <row r="27" spans="1:25" ht="21" customHeight="1">
      <c r="A27" s="424" t="s">
        <v>25</v>
      </c>
      <c r="B27" s="296">
        <v>528</v>
      </c>
      <c r="C27" s="297">
        <v>334</v>
      </c>
      <c r="D27" s="297">
        <v>194</v>
      </c>
      <c r="E27" s="298">
        <v>254</v>
      </c>
      <c r="F27" s="298">
        <v>64</v>
      </c>
      <c r="G27" s="298">
        <v>67</v>
      </c>
      <c r="H27" s="298">
        <v>48</v>
      </c>
      <c r="I27" s="298">
        <v>8</v>
      </c>
      <c r="J27" s="148">
        <v>43</v>
      </c>
      <c r="K27" s="298">
        <v>2</v>
      </c>
      <c r="L27" s="298">
        <v>19</v>
      </c>
      <c r="M27" s="298">
        <v>9</v>
      </c>
      <c r="N27" s="298">
        <v>2</v>
      </c>
      <c r="O27" s="123">
        <v>3</v>
      </c>
      <c r="P27" s="124">
        <v>0</v>
      </c>
      <c r="Q27" s="124">
        <v>1</v>
      </c>
      <c r="R27" s="124">
        <v>4</v>
      </c>
      <c r="S27" s="124">
        <v>4</v>
      </c>
      <c r="T27" s="124">
        <v>36</v>
      </c>
      <c r="U27" s="124">
        <v>53</v>
      </c>
      <c r="V27" s="124">
        <v>107</v>
      </c>
      <c r="W27" s="124">
        <v>84</v>
      </c>
      <c r="X27" s="124">
        <v>103</v>
      </c>
      <c r="Y27" s="27">
        <v>145</v>
      </c>
    </row>
    <row r="28" spans="1:25" ht="21" customHeight="1">
      <c r="A28" s="424" t="s">
        <v>572</v>
      </c>
      <c r="B28" s="296">
        <v>1017</v>
      </c>
      <c r="C28" s="297">
        <v>606</v>
      </c>
      <c r="D28" s="297">
        <v>411</v>
      </c>
      <c r="E28" s="298">
        <v>519</v>
      </c>
      <c r="F28" s="298">
        <v>119</v>
      </c>
      <c r="G28" s="298">
        <v>101</v>
      </c>
      <c r="H28" s="298">
        <v>116</v>
      </c>
      <c r="I28" s="298">
        <v>10</v>
      </c>
      <c r="J28" s="148">
        <v>69</v>
      </c>
      <c r="K28" s="298">
        <v>4</v>
      </c>
      <c r="L28" s="298">
        <v>37</v>
      </c>
      <c r="M28" s="298">
        <v>27</v>
      </c>
      <c r="N28" s="298">
        <v>2</v>
      </c>
      <c r="O28" s="123">
        <v>4</v>
      </c>
      <c r="P28" s="124">
        <v>2</v>
      </c>
      <c r="Q28" s="124">
        <v>1</v>
      </c>
      <c r="R28" s="124">
        <v>4</v>
      </c>
      <c r="S28" s="124">
        <v>2</v>
      </c>
      <c r="T28" s="124">
        <v>73</v>
      </c>
      <c r="U28" s="124">
        <v>151</v>
      </c>
      <c r="V28" s="124">
        <v>162</v>
      </c>
      <c r="W28" s="124">
        <v>162</v>
      </c>
      <c r="X28" s="124">
        <v>204</v>
      </c>
      <c r="Y28" s="27">
        <v>265</v>
      </c>
    </row>
    <row r="29" spans="1:25" ht="21" customHeight="1">
      <c r="A29" s="424" t="s">
        <v>23</v>
      </c>
      <c r="B29" s="296">
        <v>696</v>
      </c>
      <c r="C29" s="297">
        <v>407</v>
      </c>
      <c r="D29" s="297">
        <v>289</v>
      </c>
      <c r="E29" s="298">
        <v>382</v>
      </c>
      <c r="F29" s="298">
        <v>72</v>
      </c>
      <c r="G29" s="298">
        <v>71</v>
      </c>
      <c r="H29" s="298">
        <v>61</v>
      </c>
      <c r="I29" s="298">
        <v>3</v>
      </c>
      <c r="J29" s="148">
        <v>32</v>
      </c>
      <c r="K29" s="298">
        <v>0</v>
      </c>
      <c r="L29" s="298">
        <v>46</v>
      </c>
      <c r="M29" s="298">
        <v>18</v>
      </c>
      <c r="N29" s="298">
        <v>1</v>
      </c>
      <c r="O29" s="123">
        <v>2</v>
      </c>
      <c r="P29" s="124">
        <v>0</v>
      </c>
      <c r="Q29" s="298">
        <v>0</v>
      </c>
      <c r="R29" s="124">
        <v>5</v>
      </c>
      <c r="S29" s="124">
        <v>3</v>
      </c>
      <c r="T29" s="124">
        <v>34</v>
      </c>
      <c r="U29" s="124">
        <v>93</v>
      </c>
      <c r="V29" s="124">
        <v>119</v>
      </c>
      <c r="W29" s="124">
        <v>101</v>
      </c>
      <c r="X29" s="124">
        <v>157</v>
      </c>
      <c r="Y29" s="27">
        <v>192</v>
      </c>
    </row>
    <row r="30" spans="1:25" ht="15" customHeight="1">
      <c r="A30" s="299"/>
      <c r="B30" s="300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20.25" customHeight="1">
      <c r="A31" s="109" t="s">
        <v>438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</sheetData>
  <sheetProtection/>
  <mergeCells count="5">
    <mergeCell ref="A3:Y3"/>
    <mergeCell ref="A4:A5"/>
    <mergeCell ref="B4:D4"/>
    <mergeCell ref="E4:S4"/>
    <mergeCell ref="T4:Y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3" sqref="F13"/>
    </sheetView>
  </sheetViews>
  <sheetFormatPr defaultColWidth="8.88671875" defaultRowHeight="13.5"/>
  <sheetData>
    <row r="1" spans="1:11" ht="13.5">
      <c r="A1" s="389" t="s">
        <v>737</v>
      </c>
      <c r="B1" s="311"/>
      <c r="C1" s="168"/>
      <c r="D1" s="311"/>
      <c r="E1" s="311"/>
      <c r="F1" s="311"/>
      <c r="G1" s="311"/>
      <c r="H1" s="311"/>
      <c r="I1" s="311"/>
      <c r="J1" s="311"/>
      <c r="K1" s="311"/>
    </row>
    <row r="2" spans="1:11" ht="13.5">
      <c r="A2" s="39" t="s">
        <v>176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3.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13.5">
      <c r="A4" s="229" t="s">
        <v>738</v>
      </c>
      <c r="B4" s="347"/>
      <c r="C4" s="347"/>
      <c r="D4" s="347"/>
      <c r="E4" s="347"/>
      <c r="F4" s="347"/>
      <c r="G4" s="347"/>
      <c r="H4" s="347"/>
      <c r="I4" s="229" t="s">
        <v>176</v>
      </c>
      <c r="J4" s="347"/>
      <c r="K4" s="347"/>
    </row>
    <row r="5" spans="1:11" ht="13.5">
      <c r="A5" s="542" t="s">
        <v>739</v>
      </c>
      <c r="B5" s="483" t="s">
        <v>176</v>
      </c>
      <c r="C5" s="448" t="s">
        <v>740</v>
      </c>
      <c r="D5" s="448" t="s">
        <v>352</v>
      </c>
      <c r="E5" s="484"/>
      <c r="F5" s="532" t="s">
        <v>741</v>
      </c>
      <c r="G5" s="583"/>
      <c r="H5" s="536"/>
      <c r="I5" s="532" t="s">
        <v>742</v>
      </c>
      <c r="J5" s="583"/>
      <c r="K5" s="583"/>
    </row>
    <row r="6" spans="1:11" ht="13.5">
      <c r="A6" s="542"/>
      <c r="B6" s="531" t="s">
        <v>403</v>
      </c>
      <c r="C6" s="531" t="s">
        <v>542</v>
      </c>
      <c r="D6" s="531" t="s">
        <v>543</v>
      </c>
      <c r="E6" s="540" t="s">
        <v>544</v>
      </c>
      <c r="F6" s="531" t="s">
        <v>542</v>
      </c>
      <c r="G6" s="531" t="s">
        <v>543</v>
      </c>
      <c r="H6" s="540" t="s">
        <v>544</v>
      </c>
      <c r="I6" s="531" t="s">
        <v>542</v>
      </c>
      <c r="J6" s="531" t="s">
        <v>543</v>
      </c>
      <c r="K6" s="541" t="s">
        <v>544</v>
      </c>
    </row>
    <row r="7" spans="1:11" ht="13.5">
      <c r="A7" s="542"/>
      <c r="B7" s="531"/>
      <c r="C7" s="531"/>
      <c r="D7" s="531"/>
      <c r="E7" s="540"/>
      <c r="F7" s="531"/>
      <c r="G7" s="531"/>
      <c r="H7" s="540"/>
      <c r="I7" s="531"/>
      <c r="J7" s="531"/>
      <c r="K7" s="541"/>
    </row>
    <row r="8" spans="1:11" ht="20.25" customHeight="1">
      <c r="A8" s="48" t="s">
        <v>3</v>
      </c>
      <c r="B8" s="298">
        <v>0</v>
      </c>
      <c r="C8" s="298">
        <v>0</v>
      </c>
      <c r="D8" s="298">
        <v>0</v>
      </c>
      <c r="E8" s="298">
        <v>0</v>
      </c>
      <c r="F8" s="298">
        <v>0</v>
      </c>
      <c r="G8" s="298">
        <v>0</v>
      </c>
      <c r="H8" s="298">
        <v>0</v>
      </c>
      <c r="I8" s="298">
        <v>0</v>
      </c>
      <c r="J8" s="298">
        <v>0</v>
      </c>
      <c r="K8" s="123">
        <v>0</v>
      </c>
    </row>
    <row r="9" spans="1:11" ht="20.25" customHeight="1">
      <c r="A9" s="48" t="s">
        <v>2</v>
      </c>
      <c r="B9" s="298">
        <v>0</v>
      </c>
      <c r="C9" s="298">
        <v>0</v>
      </c>
      <c r="D9" s="298">
        <v>0</v>
      </c>
      <c r="E9" s="298">
        <v>0</v>
      </c>
      <c r="F9" s="298">
        <v>0</v>
      </c>
      <c r="G9" s="298">
        <v>0</v>
      </c>
      <c r="H9" s="298">
        <v>0</v>
      </c>
      <c r="I9" s="298">
        <v>0</v>
      </c>
      <c r="J9" s="298">
        <v>0</v>
      </c>
      <c r="K9" s="123">
        <v>0</v>
      </c>
    </row>
    <row r="10" spans="1:11" ht="13.5">
      <c r="A10" s="390"/>
      <c r="B10" s="391"/>
      <c r="C10" s="185"/>
      <c r="D10" s="185"/>
      <c r="E10" s="185"/>
      <c r="F10" s="185"/>
      <c r="G10" s="185"/>
      <c r="H10" s="185"/>
      <c r="I10" s="185"/>
      <c r="J10" s="185"/>
      <c r="K10" s="185"/>
    </row>
    <row r="11" spans="1:11" ht="13.5">
      <c r="A11" s="39" t="s">
        <v>743</v>
      </c>
      <c r="B11" s="311"/>
      <c r="C11" s="311"/>
      <c r="D11" s="311"/>
      <c r="E11" s="39" t="s">
        <v>176</v>
      </c>
      <c r="F11" s="311"/>
      <c r="G11" s="311"/>
      <c r="H11" s="39"/>
      <c r="I11" s="311"/>
      <c r="J11" s="311"/>
      <c r="K11" s="39"/>
    </row>
  </sheetData>
  <sheetProtection/>
  <mergeCells count="13">
    <mergeCell ref="F6:F7"/>
    <mergeCell ref="G6:G7"/>
    <mergeCell ref="H6:H7"/>
    <mergeCell ref="I6:I7"/>
    <mergeCell ref="J6:J7"/>
    <mergeCell ref="K6:K7"/>
    <mergeCell ref="A5:A7"/>
    <mergeCell ref="F5:H5"/>
    <mergeCell ref="I5:K5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15" sqref="F15"/>
    </sheetView>
  </sheetViews>
  <sheetFormatPr defaultColWidth="8.88671875" defaultRowHeight="13.5"/>
  <cols>
    <col min="1" max="1" width="7.5546875" style="0" customWidth="1"/>
    <col min="2" max="2" width="8.6640625" style="0" customWidth="1"/>
    <col min="3" max="5" width="5.10546875" style="0" customWidth="1"/>
    <col min="6" max="6" width="7.6640625" style="0" customWidth="1"/>
    <col min="7" max="7" width="5.77734375" style="0" customWidth="1"/>
    <col min="8" max="9" width="5.10546875" style="0" customWidth="1"/>
    <col min="10" max="10" width="6.77734375" style="0" customWidth="1"/>
    <col min="11" max="12" width="5.10546875" style="0" customWidth="1"/>
    <col min="13" max="13" width="7.10546875" style="0" customWidth="1"/>
    <col min="14" max="14" width="5.77734375" style="0" customWidth="1"/>
  </cols>
  <sheetData>
    <row r="1" spans="1:13" ht="20.25" customHeight="1">
      <c r="A1" s="519" t="s">
        <v>591</v>
      </c>
      <c r="B1" s="519"/>
      <c r="C1" s="519"/>
      <c r="D1" s="519"/>
      <c r="E1" s="519"/>
      <c r="F1" s="519"/>
      <c r="G1" s="301"/>
      <c r="H1" s="301"/>
      <c r="I1" s="301"/>
      <c r="J1" s="301"/>
      <c r="K1" s="301"/>
      <c r="L1" s="301"/>
      <c r="M1" s="301"/>
    </row>
    <row r="2" spans="1:6" ht="15" customHeight="1">
      <c r="A2" s="38"/>
      <c r="B2" s="302"/>
      <c r="C2" s="302"/>
      <c r="D2" s="303"/>
      <c r="E2" s="302"/>
      <c r="F2" s="302"/>
    </row>
    <row r="3" spans="1:13" ht="20.25" customHeight="1">
      <c r="A3" s="530" t="s">
        <v>574</v>
      </c>
      <c r="B3" s="668"/>
      <c r="C3" s="668"/>
      <c r="D3" s="668"/>
      <c r="E3" s="668"/>
      <c r="F3" s="668"/>
      <c r="G3" s="668"/>
      <c r="H3" s="304"/>
      <c r="I3" s="304"/>
      <c r="J3" s="304"/>
      <c r="K3" s="304"/>
      <c r="L3" s="304"/>
      <c r="M3" s="304"/>
    </row>
    <row r="4" spans="1:13" s="305" customFormat="1" ht="20.25" customHeight="1">
      <c r="A4" s="667" t="s">
        <v>19</v>
      </c>
      <c r="B4" s="666" t="s">
        <v>575</v>
      </c>
      <c r="C4" s="662" t="s">
        <v>576</v>
      </c>
      <c r="D4" s="570"/>
      <c r="E4" s="570"/>
      <c r="F4" s="570"/>
      <c r="G4" s="571"/>
      <c r="H4" s="485"/>
      <c r="I4" s="570" t="s">
        <v>577</v>
      </c>
      <c r="J4" s="570"/>
      <c r="K4" s="570"/>
      <c r="L4" s="570"/>
      <c r="M4" s="570"/>
    </row>
    <row r="5" spans="1:13" s="305" customFormat="1" ht="17.25" customHeight="1">
      <c r="A5" s="667"/>
      <c r="B5" s="667"/>
      <c r="C5" s="667" t="s">
        <v>578</v>
      </c>
      <c r="D5" s="666" t="s">
        <v>579</v>
      </c>
      <c r="E5" s="667" t="s">
        <v>580</v>
      </c>
      <c r="F5" s="666" t="s">
        <v>581</v>
      </c>
      <c r="G5" s="666" t="s">
        <v>582</v>
      </c>
      <c r="H5" s="667" t="s">
        <v>583</v>
      </c>
      <c r="I5" s="667"/>
      <c r="J5" s="667"/>
      <c r="K5" s="667" t="s">
        <v>584</v>
      </c>
      <c r="L5" s="667"/>
      <c r="M5" s="662"/>
    </row>
    <row r="6" spans="1:13" s="305" customFormat="1" ht="34.5" customHeight="1">
      <c r="A6" s="667"/>
      <c r="B6" s="667"/>
      <c r="C6" s="667"/>
      <c r="D6" s="667"/>
      <c r="E6" s="667"/>
      <c r="F6" s="667"/>
      <c r="G6" s="667"/>
      <c r="H6" s="486" t="s">
        <v>585</v>
      </c>
      <c r="I6" s="486" t="s">
        <v>586</v>
      </c>
      <c r="J6" s="486" t="s">
        <v>587</v>
      </c>
      <c r="K6" s="487" t="s">
        <v>588</v>
      </c>
      <c r="L6" s="486" t="s">
        <v>589</v>
      </c>
      <c r="M6" s="487" t="s">
        <v>590</v>
      </c>
    </row>
    <row r="7" spans="1:13" s="305" customFormat="1" ht="30" customHeight="1">
      <c r="A7" s="306" t="s">
        <v>6</v>
      </c>
      <c r="B7" s="84">
        <v>5</v>
      </c>
      <c r="C7" s="84">
        <v>0</v>
      </c>
      <c r="D7" s="84">
        <v>0</v>
      </c>
      <c r="E7" s="84">
        <v>0</v>
      </c>
      <c r="F7" s="84">
        <v>1</v>
      </c>
      <c r="G7" s="84">
        <v>4</v>
      </c>
      <c r="H7" s="84">
        <v>4</v>
      </c>
      <c r="I7" s="84">
        <v>0</v>
      </c>
      <c r="J7" s="84">
        <v>0</v>
      </c>
      <c r="K7" s="230">
        <v>1</v>
      </c>
      <c r="L7" s="84">
        <v>0</v>
      </c>
      <c r="M7" s="230">
        <v>0</v>
      </c>
    </row>
    <row r="8" spans="1:13" s="305" customFormat="1" ht="30" customHeight="1">
      <c r="A8" s="306" t="s">
        <v>5</v>
      </c>
      <c r="B8" s="84">
        <v>4</v>
      </c>
      <c r="C8" s="84">
        <v>0</v>
      </c>
      <c r="D8" s="84">
        <v>0</v>
      </c>
      <c r="E8" s="84">
        <v>0</v>
      </c>
      <c r="F8" s="84">
        <v>0</v>
      </c>
      <c r="G8" s="84">
        <v>4</v>
      </c>
      <c r="H8" s="84">
        <v>4</v>
      </c>
      <c r="I8" s="84">
        <v>0</v>
      </c>
      <c r="J8" s="84">
        <v>0</v>
      </c>
      <c r="K8" s="230">
        <v>0</v>
      </c>
      <c r="L8" s="84">
        <v>0</v>
      </c>
      <c r="M8" s="230">
        <v>0</v>
      </c>
    </row>
    <row r="9" spans="1:13" s="305" customFormat="1" ht="30" customHeight="1">
      <c r="A9" s="307" t="s">
        <v>4</v>
      </c>
      <c r="B9" s="84">
        <v>8</v>
      </c>
      <c r="C9" s="84">
        <v>0</v>
      </c>
      <c r="D9" s="84">
        <v>0</v>
      </c>
      <c r="E9" s="84">
        <v>0</v>
      </c>
      <c r="F9" s="84">
        <v>0</v>
      </c>
      <c r="G9" s="84">
        <v>8</v>
      </c>
      <c r="H9" s="84">
        <v>8</v>
      </c>
      <c r="I9" s="84">
        <v>0</v>
      </c>
      <c r="J9" s="84">
        <v>0</v>
      </c>
      <c r="K9" s="230">
        <v>0</v>
      </c>
      <c r="L9" s="84">
        <v>0</v>
      </c>
      <c r="M9" s="230">
        <v>0</v>
      </c>
    </row>
    <row r="10" spans="1:13" s="305" customFormat="1" ht="30" customHeight="1">
      <c r="A10" s="306" t="s">
        <v>3</v>
      </c>
      <c r="B10" s="128">
        <f>SUM(C10:G10)</f>
        <v>11</v>
      </c>
      <c r="C10" s="128">
        <v>2</v>
      </c>
      <c r="D10" s="128">
        <v>4</v>
      </c>
      <c r="E10" s="128">
        <v>0</v>
      </c>
      <c r="F10" s="128">
        <v>0</v>
      </c>
      <c r="G10" s="128">
        <v>5</v>
      </c>
      <c r="H10" s="128">
        <v>5</v>
      </c>
      <c r="I10" s="128">
        <v>0</v>
      </c>
      <c r="J10" s="128">
        <v>0</v>
      </c>
      <c r="K10" s="128">
        <v>3</v>
      </c>
      <c r="L10" s="128">
        <v>3</v>
      </c>
      <c r="M10" s="207">
        <v>0</v>
      </c>
    </row>
    <row r="11" spans="1:13" s="312" customFormat="1" ht="30" customHeight="1">
      <c r="A11" s="397" t="s">
        <v>2</v>
      </c>
      <c r="B11" s="31">
        <f>SUM(C11:G11)</f>
        <v>21</v>
      </c>
      <c r="C11" s="128">
        <v>1</v>
      </c>
      <c r="D11" s="128">
        <v>2</v>
      </c>
      <c r="E11" s="128">
        <v>0</v>
      </c>
      <c r="F11" s="128">
        <v>0</v>
      </c>
      <c r="G11" s="128">
        <v>18</v>
      </c>
      <c r="H11" s="128">
        <v>11</v>
      </c>
      <c r="I11" s="128">
        <v>0</v>
      </c>
      <c r="J11" s="128">
        <v>1</v>
      </c>
      <c r="K11" s="128">
        <v>7</v>
      </c>
      <c r="L11" s="128">
        <v>0</v>
      </c>
      <c r="M11" s="207">
        <v>2</v>
      </c>
    </row>
    <row r="12" spans="1:14" ht="15" customHeight="1">
      <c r="A12" s="308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</row>
    <row r="13" ht="20.25" customHeight="1">
      <c r="A13" s="109" t="s">
        <v>438</v>
      </c>
    </row>
  </sheetData>
  <sheetProtection/>
  <mergeCells count="13">
    <mergeCell ref="D5:D6"/>
    <mergeCell ref="E5:E6"/>
    <mergeCell ref="F5:F6"/>
    <mergeCell ref="G5:G6"/>
    <mergeCell ref="H5:J5"/>
    <mergeCell ref="K5:M5"/>
    <mergeCell ref="A1:F1"/>
    <mergeCell ref="A3:G3"/>
    <mergeCell ref="A4:A6"/>
    <mergeCell ref="B4:B6"/>
    <mergeCell ref="C4:G4"/>
    <mergeCell ref="I4:M4"/>
    <mergeCell ref="C5:C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11" sqref="B11"/>
    </sheetView>
  </sheetViews>
  <sheetFormatPr defaultColWidth="8.88671875" defaultRowHeight="13.5"/>
  <sheetData>
    <row r="1" spans="1:9" ht="20.25" customHeight="1">
      <c r="A1" s="107" t="s">
        <v>600</v>
      </c>
      <c r="B1" s="136"/>
      <c r="C1" s="136"/>
      <c r="D1" s="310"/>
      <c r="E1" s="311"/>
      <c r="F1" s="311"/>
      <c r="G1" s="311"/>
      <c r="H1" s="312"/>
      <c r="I1" s="312"/>
    </row>
    <row r="2" spans="1:9" ht="15" customHeight="1">
      <c r="A2" s="136"/>
      <c r="B2" s="136"/>
      <c r="C2" s="136"/>
      <c r="D2" s="310"/>
      <c r="E2" s="311"/>
      <c r="F2" s="311"/>
      <c r="G2" s="311"/>
      <c r="H2" s="312"/>
      <c r="I2" s="312"/>
    </row>
    <row r="3" spans="1:9" ht="20.25" customHeight="1">
      <c r="A3" s="669" t="s">
        <v>20</v>
      </c>
      <c r="B3" s="669"/>
      <c r="C3" s="669"/>
      <c r="D3" s="669"/>
      <c r="E3" s="669"/>
      <c r="F3" s="669"/>
      <c r="G3" s="669"/>
      <c r="H3" s="669"/>
      <c r="I3" s="669"/>
    </row>
    <row r="4" spans="1:9" ht="24.75" customHeight="1">
      <c r="A4" s="665" t="s">
        <v>592</v>
      </c>
      <c r="B4" s="631" t="s">
        <v>430</v>
      </c>
      <c r="C4" s="636"/>
      <c r="D4" s="633" t="s">
        <v>593</v>
      </c>
      <c r="E4" s="633"/>
      <c r="F4" s="633" t="s">
        <v>594</v>
      </c>
      <c r="G4" s="633"/>
      <c r="H4" s="633" t="s">
        <v>595</v>
      </c>
      <c r="I4" s="631"/>
    </row>
    <row r="5" spans="1:9" ht="24.75" customHeight="1">
      <c r="A5" s="665"/>
      <c r="B5" s="473" t="s">
        <v>596</v>
      </c>
      <c r="C5" s="473" t="s">
        <v>597</v>
      </c>
      <c r="D5" s="473" t="s">
        <v>598</v>
      </c>
      <c r="E5" s="473" t="s">
        <v>597</v>
      </c>
      <c r="F5" s="473" t="s">
        <v>596</v>
      </c>
      <c r="G5" s="473" t="s">
        <v>597</v>
      </c>
      <c r="H5" s="473" t="s">
        <v>598</v>
      </c>
      <c r="I5" s="482" t="s">
        <v>597</v>
      </c>
    </row>
    <row r="6" spans="1:9" ht="25.5" customHeight="1">
      <c r="A6" s="291" t="s">
        <v>7</v>
      </c>
      <c r="B6" s="256">
        <v>1240</v>
      </c>
      <c r="C6" s="256">
        <v>3274</v>
      </c>
      <c r="D6" s="256">
        <v>545</v>
      </c>
      <c r="E6" s="256">
        <v>1384</v>
      </c>
      <c r="F6" s="256">
        <v>695</v>
      </c>
      <c r="G6" s="256">
        <v>1890</v>
      </c>
      <c r="H6" s="256">
        <v>0</v>
      </c>
      <c r="I6" s="258">
        <v>0</v>
      </c>
    </row>
    <row r="7" spans="1:9" ht="25.5" customHeight="1">
      <c r="A7" s="291" t="s">
        <v>6</v>
      </c>
      <c r="B7" s="256">
        <v>1267</v>
      </c>
      <c r="C7" s="256">
        <v>3382</v>
      </c>
      <c r="D7" s="256">
        <v>582</v>
      </c>
      <c r="E7" s="256">
        <v>1471</v>
      </c>
      <c r="F7" s="256">
        <v>685</v>
      </c>
      <c r="G7" s="256">
        <v>1911</v>
      </c>
      <c r="H7" s="256">
        <v>0</v>
      </c>
      <c r="I7" s="258">
        <v>0</v>
      </c>
    </row>
    <row r="8" spans="1:9" ht="25.5" customHeight="1">
      <c r="A8" s="291" t="s">
        <v>5</v>
      </c>
      <c r="B8" s="252">
        <v>1400</v>
      </c>
      <c r="C8" s="252">
        <v>3710</v>
      </c>
      <c r="D8" s="252">
        <v>653</v>
      </c>
      <c r="E8" s="252">
        <v>1655</v>
      </c>
      <c r="F8" s="252">
        <v>747</v>
      </c>
      <c r="G8" s="252">
        <v>2055</v>
      </c>
      <c r="H8" s="256">
        <v>0</v>
      </c>
      <c r="I8" s="258">
        <v>0</v>
      </c>
    </row>
    <row r="9" spans="1:9" ht="25.5" customHeight="1">
      <c r="A9" s="135" t="s">
        <v>4</v>
      </c>
      <c r="B9" s="256">
        <v>1346</v>
      </c>
      <c r="C9" s="256">
        <v>3461</v>
      </c>
      <c r="D9" s="256">
        <v>733</v>
      </c>
      <c r="E9" s="256">
        <v>1817</v>
      </c>
      <c r="F9" s="256">
        <v>613</v>
      </c>
      <c r="G9" s="256">
        <v>1644</v>
      </c>
      <c r="H9" s="256">
        <v>0</v>
      </c>
      <c r="I9" s="258">
        <v>0</v>
      </c>
    </row>
    <row r="10" spans="1:9" ht="25.5" customHeight="1">
      <c r="A10" s="133" t="s">
        <v>3</v>
      </c>
      <c r="B10" s="256">
        <v>1259</v>
      </c>
      <c r="C10" s="256">
        <v>3233</v>
      </c>
      <c r="D10" s="313">
        <v>962</v>
      </c>
      <c r="E10" s="313">
        <v>2328</v>
      </c>
      <c r="F10" s="313">
        <v>297</v>
      </c>
      <c r="G10" s="313">
        <v>905</v>
      </c>
      <c r="H10" s="313">
        <v>0</v>
      </c>
      <c r="I10" s="314">
        <v>0</v>
      </c>
    </row>
    <row r="11" spans="1:9" s="329" customFormat="1" ht="25.5" customHeight="1">
      <c r="A11" s="4" t="s">
        <v>2</v>
      </c>
      <c r="B11" s="256">
        <v>1705</v>
      </c>
      <c r="C11" s="316">
        <f>SUM(E11+G11+I11)</f>
        <v>4509</v>
      </c>
      <c r="D11" s="90">
        <f>SUM(D13:D29)</f>
        <v>916</v>
      </c>
      <c r="E11" s="90">
        <f>SUM(E13:E29)</f>
        <v>2339</v>
      </c>
      <c r="F11" s="90">
        <v>789</v>
      </c>
      <c r="G11" s="90">
        <v>2170</v>
      </c>
      <c r="H11" s="90">
        <v>0</v>
      </c>
      <c r="I11" s="315">
        <v>0</v>
      </c>
    </row>
    <row r="12" spans="1:9" ht="15" customHeight="1">
      <c r="A12" s="317"/>
      <c r="B12" s="318"/>
      <c r="C12" s="318"/>
      <c r="D12" s="318"/>
      <c r="E12" s="319"/>
      <c r="F12" s="319"/>
      <c r="G12" s="319"/>
      <c r="H12" s="319"/>
      <c r="I12" s="319"/>
    </row>
    <row r="13" spans="1:9" ht="25.5" customHeight="1">
      <c r="A13" s="425" t="s">
        <v>39</v>
      </c>
      <c r="B13" s="272">
        <f>D13+F13</f>
        <v>81</v>
      </c>
      <c r="C13" s="272">
        <f>E13+G13</f>
        <v>214</v>
      </c>
      <c r="D13" s="320">
        <v>46</v>
      </c>
      <c r="E13" s="272">
        <v>121</v>
      </c>
      <c r="F13" s="128">
        <v>35</v>
      </c>
      <c r="G13" s="321">
        <v>93</v>
      </c>
      <c r="H13" s="313">
        <v>0</v>
      </c>
      <c r="I13" s="314">
        <v>0</v>
      </c>
    </row>
    <row r="14" spans="1:9" ht="25.5" customHeight="1">
      <c r="A14" s="425" t="s">
        <v>570</v>
      </c>
      <c r="B14" s="272">
        <f aca="true" t="shared" si="0" ref="B14:C29">D14+F14</f>
        <v>99</v>
      </c>
      <c r="C14" s="272">
        <f t="shared" si="0"/>
        <v>274</v>
      </c>
      <c r="D14" s="320">
        <v>51</v>
      </c>
      <c r="E14" s="272">
        <v>139</v>
      </c>
      <c r="F14" s="128">
        <v>48</v>
      </c>
      <c r="G14" s="321">
        <v>135</v>
      </c>
      <c r="H14" s="313">
        <v>0</v>
      </c>
      <c r="I14" s="314">
        <v>0</v>
      </c>
    </row>
    <row r="15" spans="1:9" ht="25.5" customHeight="1">
      <c r="A15" s="425" t="s">
        <v>37</v>
      </c>
      <c r="B15" s="272">
        <f t="shared" si="0"/>
        <v>112</v>
      </c>
      <c r="C15" s="272">
        <f t="shared" si="0"/>
        <v>296</v>
      </c>
      <c r="D15" s="320">
        <v>62</v>
      </c>
      <c r="E15" s="272">
        <v>163</v>
      </c>
      <c r="F15" s="128">
        <v>50</v>
      </c>
      <c r="G15" s="321">
        <v>133</v>
      </c>
      <c r="H15" s="313">
        <v>0</v>
      </c>
      <c r="I15" s="314">
        <v>0</v>
      </c>
    </row>
    <row r="16" spans="1:9" ht="25.5" customHeight="1">
      <c r="A16" s="425" t="s">
        <v>36</v>
      </c>
      <c r="B16" s="272">
        <f t="shared" si="0"/>
        <v>124</v>
      </c>
      <c r="C16" s="272">
        <f t="shared" si="0"/>
        <v>313</v>
      </c>
      <c r="D16" s="320">
        <v>59</v>
      </c>
      <c r="E16" s="272">
        <v>144</v>
      </c>
      <c r="F16" s="128">
        <v>65</v>
      </c>
      <c r="G16" s="321">
        <v>169</v>
      </c>
      <c r="H16" s="313">
        <v>0</v>
      </c>
      <c r="I16" s="314">
        <v>0</v>
      </c>
    </row>
    <row r="17" spans="1:9" ht="25.5" customHeight="1">
      <c r="A17" s="425" t="s">
        <v>571</v>
      </c>
      <c r="B17" s="272">
        <f t="shared" si="0"/>
        <v>87</v>
      </c>
      <c r="C17" s="272">
        <f t="shared" si="0"/>
        <v>236</v>
      </c>
      <c r="D17" s="320">
        <v>49</v>
      </c>
      <c r="E17" s="272">
        <v>125</v>
      </c>
      <c r="F17" s="128">
        <v>38</v>
      </c>
      <c r="G17" s="321">
        <v>111</v>
      </c>
      <c r="H17" s="313">
        <v>0</v>
      </c>
      <c r="I17" s="314">
        <v>0</v>
      </c>
    </row>
    <row r="18" spans="1:9" ht="25.5" customHeight="1">
      <c r="A18" s="425" t="s">
        <v>34</v>
      </c>
      <c r="B18" s="272">
        <f t="shared" si="0"/>
        <v>108</v>
      </c>
      <c r="C18" s="272">
        <f t="shared" si="0"/>
        <v>276</v>
      </c>
      <c r="D18" s="320">
        <v>55</v>
      </c>
      <c r="E18" s="272">
        <v>136</v>
      </c>
      <c r="F18" s="128">
        <v>53</v>
      </c>
      <c r="G18" s="321">
        <v>140</v>
      </c>
      <c r="H18" s="313">
        <v>0</v>
      </c>
      <c r="I18" s="314">
        <v>0</v>
      </c>
    </row>
    <row r="19" spans="1:9" ht="25.5" customHeight="1">
      <c r="A19" s="425" t="s">
        <v>33</v>
      </c>
      <c r="B19" s="272">
        <f t="shared" si="0"/>
        <v>70</v>
      </c>
      <c r="C19" s="272">
        <f t="shared" si="0"/>
        <v>186</v>
      </c>
      <c r="D19" s="320">
        <v>33</v>
      </c>
      <c r="E19" s="272">
        <v>88</v>
      </c>
      <c r="F19" s="128">
        <v>37</v>
      </c>
      <c r="G19" s="321">
        <v>98</v>
      </c>
      <c r="H19" s="313">
        <v>0</v>
      </c>
      <c r="I19" s="314">
        <v>0</v>
      </c>
    </row>
    <row r="20" spans="1:9" ht="25.5" customHeight="1">
      <c r="A20" s="425" t="s">
        <v>32</v>
      </c>
      <c r="B20" s="272">
        <f t="shared" si="0"/>
        <v>76</v>
      </c>
      <c r="C20" s="272">
        <f t="shared" si="0"/>
        <v>202</v>
      </c>
      <c r="D20" s="320">
        <v>43</v>
      </c>
      <c r="E20" s="272">
        <v>112</v>
      </c>
      <c r="F20" s="128">
        <v>33</v>
      </c>
      <c r="G20" s="321">
        <v>90</v>
      </c>
      <c r="H20" s="313">
        <v>0</v>
      </c>
      <c r="I20" s="314">
        <v>0</v>
      </c>
    </row>
    <row r="21" spans="1:9" ht="25.5" customHeight="1">
      <c r="A21" s="425" t="s">
        <v>31</v>
      </c>
      <c r="B21" s="272">
        <f t="shared" si="0"/>
        <v>114</v>
      </c>
      <c r="C21" s="272">
        <f t="shared" si="0"/>
        <v>307</v>
      </c>
      <c r="D21" s="272">
        <v>60</v>
      </c>
      <c r="E21" s="272">
        <v>160</v>
      </c>
      <c r="F21" s="128">
        <v>54</v>
      </c>
      <c r="G21" s="321">
        <v>147</v>
      </c>
      <c r="H21" s="313">
        <v>0</v>
      </c>
      <c r="I21" s="314">
        <v>0</v>
      </c>
    </row>
    <row r="22" spans="1:9" ht="25.5" customHeight="1">
      <c r="A22" s="425" t="s">
        <v>30</v>
      </c>
      <c r="B22" s="272">
        <f t="shared" si="0"/>
        <v>84</v>
      </c>
      <c r="C22" s="272">
        <f t="shared" si="0"/>
        <v>224</v>
      </c>
      <c r="D22" s="272">
        <v>46</v>
      </c>
      <c r="E22" s="272">
        <v>119</v>
      </c>
      <c r="F22" s="128">
        <v>38</v>
      </c>
      <c r="G22" s="321">
        <v>105</v>
      </c>
      <c r="H22" s="313">
        <v>0</v>
      </c>
      <c r="I22" s="314">
        <v>0</v>
      </c>
    </row>
    <row r="23" spans="1:9" ht="25.5" customHeight="1">
      <c r="A23" s="425" t="s">
        <v>29</v>
      </c>
      <c r="B23" s="272">
        <f t="shared" si="0"/>
        <v>69</v>
      </c>
      <c r="C23" s="272">
        <f t="shared" si="0"/>
        <v>181</v>
      </c>
      <c r="D23" s="272">
        <v>35</v>
      </c>
      <c r="E23" s="272">
        <v>89</v>
      </c>
      <c r="F23" s="128">
        <v>34</v>
      </c>
      <c r="G23" s="321">
        <v>92</v>
      </c>
      <c r="H23" s="313">
        <v>0</v>
      </c>
      <c r="I23" s="314">
        <v>0</v>
      </c>
    </row>
    <row r="24" spans="1:9" ht="25.5" customHeight="1">
      <c r="A24" s="425" t="s">
        <v>28</v>
      </c>
      <c r="B24" s="272">
        <f t="shared" si="0"/>
        <v>150</v>
      </c>
      <c r="C24" s="272">
        <f t="shared" si="0"/>
        <v>409</v>
      </c>
      <c r="D24" s="272">
        <v>53</v>
      </c>
      <c r="E24" s="272">
        <v>130</v>
      </c>
      <c r="F24" s="128">
        <v>97</v>
      </c>
      <c r="G24" s="321">
        <v>279</v>
      </c>
      <c r="H24" s="313">
        <v>0</v>
      </c>
      <c r="I24" s="314">
        <v>0</v>
      </c>
    </row>
    <row r="25" spans="1:9" ht="25.5" customHeight="1">
      <c r="A25" s="425" t="s">
        <v>27</v>
      </c>
      <c r="B25" s="272">
        <f t="shared" si="0"/>
        <v>122</v>
      </c>
      <c r="C25" s="272">
        <f t="shared" si="0"/>
        <v>323</v>
      </c>
      <c r="D25" s="272">
        <v>67</v>
      </c>
      <c r="E25" s="272">
        <v>171</v>
      </c>
      <c r="F25" s="128">
        <v>55</v>
      </c>
      <c r="G25" s="321">
        <v>152</v>
      </c>
      <c r="H25" s="313">
        <v>0</v>
      </c>
      <c r="I25" s="314">
        <v>0</v>
      </c>
    </row>
    <row r="26" spans="1:9" ht="25.5" customHeight="1">
      <c r="A26" s="425" t="s">
        <v>26</v>
      </c>
      <c r="B26" s="272">
        <f t="shared" si="0"/>
        <v>56</v>
      </c>
      <c r="C26" s="272">
        <f t="shared" si="0"/>
        <v>153</v>
      </c>
      <c r="D26" s="272">
        <v>30</v>
      </c>
      <c r="E26" s="272">
        <v>76</v>
      </c>
      <c r="F26" s="128">
        <v>26</v>
      </c>
      <c r="G26" s="321">
        <v>77</v>
      </c>
      <c r="H26" s="313">
        <v>0</v>
      </c>
      <c r="I26" s="314">
        <v>0</v>
      </c>
    </row>
    <row r="27" spans="1:9" ht="25.5" customHeight="1">
      <c r="A27" s="425" t="s">
        <v>25</v>
      </c>
      <c r="B27" s="272">
        <f t="shared" si="0"/>
        <v>64</v>
      </c>
      <c r="C27" s="272">
        <f t="shared" si="0"/>
        <v>167</v>
      </c>
      <c r="D27" s="272">
        <v>35</v>
      </c>
      <c r="E27" s="272">
        <v>90</v>
      </c>
      <c r="F27" s="128">
        <v>29</v>
      </c>
      <c r="G27" s="321">
        <v>77</v>
      </c>
      <c r="H27" s="313">
        <v>0</v>
      </c>
      <c r="I27" s="314">
        <v>0</v>
      </c>
    </row>
    <row r="28" spans="1:9" ht="25.5" customHeight="1">
      <c r="A28" s="425" t="s">
        <v>572</v>
      </c>
      <c r="B28" s="272">
        <f t="shared" si="0"/>
        <v>185</v>
      </c>
      <c r="C28" s="272">
        <f t="shared" si="0"/>
        <v>486</v>
      </c>
      <c r="D28" s="272">
        <v>128</v>
      </c>
      <c r="E28" s="272">
        <v>324</v>
      </c>
      <c r="F28" s="128">
        <v>57</v>
      </c>
      <c r="G28" s="321">
        <v>162</v>
      </c>
      <c r="H28" s="313">
        <v>0</v>
      </c>
      <c r="I28" s="314">
        <v>0</v>
      </c>
    </row>
    <row r="29" spans="1:9" ht="25.5" customHeight="1">
      <c r="A29" s="425" t="s">
        <v>23</v>
      </c>
      <c r="B29" s="272">
        <f t="shared" si="0"/>
        <v>104</v>
      </c>
      <c r="C29" s="272">
        <f t="shared" si="0"/>
        <v>262</v>
      </c>
      <c r="D29" s="272">
        <v>64</v>
      </c>
      <c r="E29" s="272">
        <v>152</v>
      </c>
      <c r="F29" s="128">
        <v>40</v>
      </c>
      <c r="G29" s="321">
        <v>110</v>
      </c>
      <c r="H29" s="313">
        <v>0</v>
      </c>
      <c r="I29" s="314">
        <v>0</v>
      </c>
    </row>
    <row r="30" spans="1:9" ht="15" customHeight="1">
      <c r="A30" s="322"/>
      <c r="B30" s="46"/>
      <c r="C30" s="46"/>
      <c r="D30" s="46"/>
      <c r="E30" s="46"/>
      <c r="F30" s="46"/>
      <c r="G30" s="46"/>
      <c r="H30" s="323"/>
      <c r="I30" s="323"/>
    </row>
    <row r="31" spans="1:9" ht="20.25" customHeight="1">
      <c r="A31" s="7" t="s">
        <v>599</v>
      </c>
      <c r="B31" s="324"/>
      <c r="C31" s="325"/>
      <c r="D31" s="325"/>
      <c r="E31" s="325"/>
      <c r="F31" s="325"/>
      <c r="G31" s="326"/>
      <c r="H31" s="327"/>
      <c r="I31" s="327"/>
    </row>
    <row r="32" spans="1:9" ht="24.75" customHeight="1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 ht="24.75" customHeight="1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 ht="24.75" customHeight="1">
      <c r="A34" s="312"/>
      <c r="B34" s="312"/>
      <c r="C34" s="312"/>
      <c r="D34" s="312"/>
      <c r="E34" s="312"/>
      <c r="F34" s="312"/>
      <c r="G34" s="312"/>
      <c r="H34" s="312"/>
      <c r="I34" s="312"/>
    </row>
    <row r="35" ht="24.75" customHeight="1"/>
  </sheetData>
  <sheetProtection/>
  <mergeCells count="6">
    <mergeCell ref="A3:I3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1">
      <selection activeCell="H20" sqref="H20"/>
    </sheetView>
  </sheetViews>
  <sheetFormatPr defaultColWidth="8.88671875" defaultRowHeight="13.5"/>
  <sheetData>
    <row r="1" spans="1:28" ht="13.5">
      <c r="A1" s="389" t="s">
        <v>792</v>
      </c>
      <c r="B1" s="39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</row>
    <row r="2" spans="1:28" ht="13.5">
      <c r="A2" s="312" t="s">
        <v>74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</row>
    <row r="3" spans="1:28" ht="13.5">
      <c r="A3" s="426" t="s">
        <v>767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3.5">
      <c r="A4" s="517" t="s">
        <v>768</v>
      </c>
      <c r="B4" s="531" t="s">
        <v>769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 t="s">
        <v>770</v>
      </c>
      <c r="O4" s="531"/>
      <c r="P4" s="531"/>
      <c r="Q4" s="531"/>
      <c r="R4" s="531"/>
      <c r="S4" s="531"/>
      <c r="T4" s="531" t="s">
        <v>771</v>
      </c>
      <c r="U4" s="531"/>
      <c r="V4" s="531"/>
      <c r="W4" s="531"/>
      <c r="X4" s="531"/>
      <c r="Y4" s="531"/>
      <c r="Z4" s="531"/>
      <c r="AA4" s="531"/>
      <c r="AB4" s="532"/>
    </row>
    <row r="5" spans="1:28" ht="13.5">
      <c r="A5" s="582"/>
      <c r="B5" s="531" t="s">
        <v>123</v>
      </c>
      <c r="C5" s="531"/>
      <c r="D5" s="531"/>
      <c r="E5" s="531"/>
      <c r="F5" s="531" t="s">
        <v>772</v>
      </c>
      <c r="G5" s="531"/>
      <c r="H5" s="531"/>
      <c r="I5" s="531"/>
      <c r="J5" s="531" t="s">
        <v>773</v>
      </c>
      <c r="K5" s="531"/>
      <c r="L5" s="531"/>
      <c r="M5" s="531"/>
      <c r="N5" s="531" t="s">
        <v>123</v>
      </c>
      <c r="O5" s="531"/>
      <c r="P5" s="531" t="s">
        <v>774</v>
      </c>
      <c r="Q5" s="531"/>
      <c r="R5" s="531" t="s">
        <v>775</v>
      </c>
      <c r="S5" s="531" t="s">
        <v>776</v>
      </c>
      <c r="T5" s="531" t="s">
        <v>777</v>
      </c>
      <c r="U5" s="531"/>
      <c r="V5" s="531"/>
      <c r="W5" s="531" t="s">
        <v>778</v>
      </c>
      <c r="X5" s="531"/>
      <c r="Y5" s="531"/>
      <c r="Z5" s="531" t="s">
        <v>779</v>
      </c>
      <c r="AA5" s="531"/>
      <c r="AB5" s="532"/>
    </row>
    <row r="6" spans="1:28" ht="13.5">
      <c r="A6" s="582"/>
      <c r="B6" s="536" t="s">
        <v>780</v>
      </c>
      <c r="C6" s="531" t="s">
        <v>781</v>
      </c>
      <c r="D6" s="531"/>
      <c r="E6" s="540" t="s">
        <v>782</v>
      </c>
      <c r="F6" s="531" t="s">
        <v>780</v>
      </c>
      <c r="G6" s="531" t="s">
        <v>781</v>
      </c>
      <c r="H6" s="531"/>
      <c r="I6" s="540" t="s">
        <v>783</v>
      </c>
      <c r="J6" s="531" t="s">
        <v>780</v>
      </c>
      <c r="K6" s="531" t="s">
        <v>781</v>
      </c>
      <c r="L6" s="531"/>
      <c r="M6" s="540" t="s">
        <v>782</v>
      </c>
      <c r="N6" s="531" t="s">
        <v>780</v>
      </c>
      <c r="O6" s="531" t="s">
        <v>784</v>
      </c>
      <c r="P6" s="531" t="s">
        <v>780</v>
      </c>
      <c r="Q6" s="531" t="s">
        <v>784</v>
      </c>
      <c r="R6" s="531" t="s">
        <v>780</v>
      </c>
      <c r="S6" s="531" t="s">
        <v>784</v>
      </c>
      <c r="T6" s="531" t="s">
        <v>785</v>
      </c>
      <c r="U6" s="531" t="s">
        <v>786</v>
      </c>
      <c r="V6" s="531" t="s">
        <v>787</v>
      </c>
      <c r="W6" s="531" t="s">
        <v>785</v>
      </c>
      <c r="X6" s="531" t="s">
        <v>786</v>
      </c>
      <c r="Y6" s="531" t="s">
        <v>787</v>
      </c>
      <c r="Z6" s="531" t="s">
        <v>785</v>
      </c>
      <c r="AA6" s="531" t="s">
        <v>786</v>
      </c>
      <c r="AB6" s="532" t="s">
        <v>787</v>
      </c>
    </row>
    <row r="7" spans="1:28" ht="13.5">
      <c r="A7" s="580"/>
      <c r="B7" s="536"/>
      <c r="C7" s="450" t="s">
        <v>788</v>
      </c>
      <c r="D7" s="450" t="s">
        <v>789</v>
      </c>
      <c r="E7" s="540"/>
      <c r="F7" s="531"/>
      <c r="G7" s="450" t="s">
        <v>788</v>
      </c>
      <c r="H7" s="450" t="s">
        <v>789</v>
      </c>
      <c r="I7" s="540"/>
      <c r="J7" s="531"/>
      <c r="K7" s="450" t="s">
        <v>788</v>
      </c>
      <c r="L7" s="450" t="s">
        <v>789</v>
      </c>
      <c r="M7" s="540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2"/>
    </row>
    <row r="8" spans="1:28" ht="26.25" customHeight="1">
      <c r="A8" s="48" t="s">
        <v>3</v>
      </c>
      <c r="B8" s="151">
        <f aca="true" t="shared" si="0" ref="B8:E9">SUM(F8,J8)</f>
        <v>0</v>
      </c>
      <c r="C8" s="151">
        <f t="shared" si="0"/>
        <v>0</v>
      </c>
      <c r="D8" s="151">
        <f t="shared" si="0"/>
        <v>0</v>
      </c>
      <c r="E8" s="151">
        <f t="shared" si="0"/>
        <v>0</v>
      </c>
      <c r="F8" s="313">
        <v>0</v>
      </c>
      <c r="G8" s="313">
        <v>0</v>
      </c>
      <c r="H8" s="313">
        <v>0</v>
      </c>
      <c r="I8" s="313">
        <v>0</v>
      </c>
      <c r="J8" s="313">
        <v>0</v>
      </c>
      <c r="K8" s="313">
        <v>0</v>
      </c>
      <c r="L8" s="313">
        <v>0</v>
      </c>
      <c r="M8" s="313">
        <v>0</v>
      </c>
      <c r="N8" s="151">
        <f>SUM(P8,R8)</f>
        <v>0</v>
      </c>
      <c r="O8" s="151">
        <f>SUM(Q8,S8)</f>
        <v>0</v>
      </c>
      <c r="P8" s="313">
        <v>0</v>
      </c>
      <c r="Q8" s="313">
        <v>0</v>
      </c>
      <c r="R8" s="313">
        <v>0</v>
      </c>
      <c r="S8" s="313">
        <v>0</v>
      </c>
      <c r="T8" s="151">
        <f>SUM(U8:V8)</f>
        <v>0</v>
      </c>
      <c r="U8" s="313">
        <v>0</v>
      </c>
      <c r="V8" s="313">
        <v>0</v>
      </c>
      <c r="W8" s="151">
        <f>SUM(X8:Y8)</f>
        <v>0</v>
      </c>
      <c r="X8" s="313">
        <v>0</v>
      </c>
      <c r="Y8" s="313">
        <v>0</v>
      </c>
      <c r="Z8" s="151">
        <f>SUM(AA8:AB8)</f>
        <v>0</v>
      </c>
      <c r="AA8" s="313">
        <v>0</v>
      </c>
      <c r="AB8" s="314">
        <v>0</v>
      </c>
    </row>
    <row r="9" spans="1:28" ht="26.25" customHeight="1">
      <c r="A9" s="48" t="s">
        <v>794</v>
      </c>
      <c r="B9" s="151">
        <f t="shared" si="0"/>
        <v>0</v>
      </c>
      <c r="C9" s="151">
        <f t="shared" si="0"/>
        <v>0</v>
      </c>
      <c r="D9" s="151">
        <f t="shared" si="0"/>
        <v>0</v>
      </c>
      <c r="E9" s="151">
        <f t="shared" si="0"/>
        <v>0</v>
      </c>
      <c r="F9" s="313">
        <v>0</v>
      </c>
      <c r="G9" s="313">
        <v>0</v>
      </c>
      <c r="H9" s="313">
        <v>0</v>
      </c>
      <c r="I9" s="313">
        <v>0</v>
      </c>
      <c r="J9" s="313">
        <v>0</v>
      </c>
      <c r="K9" s="313">
        <v>0</v>
      </c>
      <c r="L9" s="313">
        <v>0</v>
      </c>
      <c r="M9" s="313">
        <v>0</v>
      </c>
      <c r="N9" s="151">
        <f>SUM(P9,R9)</f>
        <v>0</v>
      </c>
      <c r="O9" s="151">
        <f>SUM(Q9,S9)</f>
        <v>0</v>
      </c>
      <c r="P9" s="313">
        <v>0</v>
      </c>
      <c r="Q9" s="313">
        <v>0</v>
      </c>
      <c r="R9" s="313">
        <v>0</v>
      </c>
      <c r="S9" s="313">
        <v>0</v>
      </c>
      <c r="T9" s="151">
        <f>SUM(U9:V9)</f>
        <v>0</v>
      </c>
      <c r="U9" s="313">
        <v>0</v>
      </c>
      <c r="V9" s="313">
        <v>0</v>
      </c>
      <c r="W9" s="151">
        <f>SUM(X9:Y9)</f>
        <v>0</v>
      </c>
      <c r="X9" s="313">
        <v>0</v>
      </c>
      <c r="Y9" s="313">
        <v>0</v>
      </c>
      <c r="Z9" s="151">
        <f>SUM(AA9:AB9)</f>
        <v>0</v>
      </c>
      <c r="AA9" s="313">
        <v>0</v>
      </c>
      <c r="AB9" s="314">
        <v>0</v>
      </c>
    </row>
    <row r="10" spans="1:28" ht="13.5">
      <c r="A10" s="427" t="s">
        <v>176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</row>
    <row r="11" spans="1:28" ht="13.5">
      <c r="A11" s="39" t="s">
        <v>793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1"/>
      <c r="X11" s="311"/>
      <c r="Y11" s="311"/>
      <c r="Z11" s="311"/>
      <c r="AA11" s="311"/>
      <c r="AB11" s="311"/>
    </row>
    <row r="12" spans="1:28" ht="13.5">
      <c r="A12" s="39" t="s">
        <v>790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</row>
    <row r="13" spans="1:28" ht="13.5">
      <c r="A13" s="616" t="s">
        <v>791</v>
      </c>
      <c r="B13" s="616"/>
      <c r="C13" s="616"/>
      <c r="D13" s="616"/>
      <c r="E13" s="616"/>
      <c r="F13" s="616"/>
      <c r="G13" s="61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428"/>
      <c r="X13" s="428"/>
      <c r="Y13" s="428"/>
      <c r="Z13" s="428"/>
      <c r="AA13" s="428"/>
      <c r="AB13" s="428"/>
    </row>
  </sheetData>
  <sheetProtection/>
  <mergeCells count="38">
    <mergeCell ref="A4:A7"/>
    <mergeCell ref="B4:M4"/>
    <mergeCell ref="N4:S4"/>
    <mergeCell ref="T4:AB4"/>
    <mergeCell ref="B5:E5"/>
    <mergeCell ref="F5:I5"/>
    <mergeCell ref="J5:M5"/>
    <mergeCell ref="N5:O5"/>
    <mergeCell ref="P5:Q5"/>
    <mergeCell ref="R5:S5"/>
    <mergeCell ref="T5:V5"/>
    <mergeCell ref="W5:Y5"/>
    <mergeCell ref="Z5:AB5"/>
    <mergeCell ref="B6:B7"/>
    <mergeCell ref="C6:D6"/>
    <mergeCell ref="E6:E7"/>
    <mergeCell ref="F6:F7"/>
    <mergeCell ref="G6:H6"/>
    <mergeCell ref="I6:I7"/>
    <mergeCell ref="J6:J7"/>
    <mergeCell ref="V6:V7"/>
    <mergeCell ref="W6:W7"/>
    <mergeCell ref="K6:L6"/>
    <mergeCell ref="M6:M7"/>
    <mergeCell ref="N6:N7"/>
    <mergeCell ref="O6:O7"/>
    <mergeCell ref="P6:P7"/>
    <mergeCell ref="Q6:Q7"/>
    <mergeCell ref="X6:X7"/>
    <mergeCell ref="Y6:Y7"/>
    <mergeCell ref="Z6:Z7"/>
    <mergeCell ref="AA6:AA7"/>
    <mergeCell ref="AB6:AB7"/>
    <mergeCell ref="A13:G13"/>
    <mergeCell ref="R6:R7"/>
    <mergeCell ref="S6:S7"/>
    <mergeCell ref="T6:T7"/>
    <mergeCell ref="U6:U7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G14" sqref="G14"/>
    </sheetView>
  </sheetViews>
  <sheetFormatPr defaultColWidth="8.88671875" defaultRowHeight="13.5"/>
  <cols>
    <col min="1" max="1" width="7.99609375" style="108" customWidth="1"/>
    <col min="2" max="2" width="10.21484375" style="108" customWidth="1"/>
    <col min="3" max="4" width="7.77734375" style="108" customWidth="1"/>
    <col min="5" max="5" width="7.10546875" style="108" customWidth="1"/>
    <col min="6" max="13" width="6.4453125" style="108" customWidth="1"/>
    <col min="14" max="14" width="8.21484375" style="108" customWidth="1"/>
    <col min="15" max="16384" width="8.88671875" style="108" customWidth="1"/>
  </cols>
  <sheetData>
    <row r="1" spans="1:10" ht="20.25" customHeight="1">
      <c r="A1" s="606" t="s">
        <v>397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0.25" customHeight="1">
      <c r="A3" s="650" t="s">
        <v>286</v>
      </c>
      <c r="B3" s="650"/>
      <c r="C3" s="650"/>
      <c r="D3" s="650"/>
      <c r="E3" s="109"/>
      <c r="F3" s="109"/>
      <c r="G3" s="109"/>
      <c r="H3" s="109"/>
      <c r="I3" s="109"/>
      <c r="J3" s="109"/>
    </row>
    <row r="4" spans="1:14" ht="27" customHeight="1">
      <c r="A4" s="665" t="s">
        <v>178</v>
      </c>
      <c r="B4" s="488"/>
      <c r="C4" s="632" t="s">
        <v>285</v>
      </c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0"/>
    </row>
    <row r="5" spans="1:14" ht="27" customHeight="1">
      <c r="A5" s="665"/>
      <c r="B5" s="670" t="s">
        <v>284</v>
      </c>
      <c r="C5" s="632" t="s">
        <v>283</v>
      </c>
      <c r="D5" s="632" t="s">
        <v>282</v>
      </c>
      <c r="E5" s="632" t="s">
        <v>281</v>
      </c>
      <c r="F5" s="632"/>
      <c r="G5" s="632"/>
      <c r="H5" s="632"/>
      <c r="I5" s="632"/>
      <c r="J5" s="632"/>
      <c r="K5" s="632"/>
      <c r="L5" s="632"/>
      <c r="M5" s="632"/>
      <c r="N5" s="630" t="s">
        <v>280</v>
      </c>
    </row>
    <row r="6" spans="1:14" ht="27" customHeight="1">
      <c r="A6" s="665"/>
      <c r="B6" s="671"/>
      <c r="C6" s="632"/>
      <c r="D6" s="632"/>
      <c r="E6" s="476" t="s">
        <v>279</v>
      </c>
      <c r="F6" s="476" t="s">
        <v>278</v>
      </c>
      <c r="G6" s="476" t="s">
        <v>277</v>
      </c>
      <c r="H6" s="476" t="s">
        <v>276</v>
      </c>
      <c r="I6" s="476" t="s">
        <v>275</v>
      </c>
      <c r="J6" s="476" t="s">
        <v>274</v>
      </c>
      <c r="K6" s="476" t="s">
        <v>273</v>
      </c>
      <c r="L6" s="476" t="s">
        <v>272</v>
      </c>
      <c r="M6" s="476" t="s">
        <v>271</v>
      </c>
      <c r="N6" s="630"/>
    </row>
    <row r="7" spans="1:14" s="111" customFormat="1" ht="27" customHeight="1">
      <c r="A7" s="135" t="s">
        <v>7</v>
      </c>
      <c r="B7" s="134" t="s">
        <v>182</v>
      </c>
      <c r="C7" s="131">
        <v>2675</v>
      </c>
      <c r="D7" s="131">
        <v>12098</v>
      </c>
      <c r="E7" s="131">
        <v>6299</v>
      </c>
      <c r="F7" s="131">
        <v>104</v>
      </c>
      <c r="G7" s="131">
        <v>589</v>
      </c>
      <c r="H7" s="131">
        <v>1374</v>
      </c>
      <c r="I7" s="131">
        <v>1712</v>
      </c>
      <c r="J7" s="131">
        <v>263</v>
      </c>
      <c r="K7" s="131">
        <v>61</v>
      </c>
      <c r="L7" s="131">
        <v>52</v>
      </c>
      <c r="M7" s="131">
        <v>2144</v>
      </c>
      <c r="N7" s="130">
        <v>16372</v>
      </c>
    </row>
    <row r="8" spans="1:14" ht="27" customHeight="1">
      <c r="A8" s="135" t="s">
        <v>6</v>
      </c>
      <c r="B8" s="134" t="s">
        <v>182</v>
      </c>
      <c r="C8" s="131">
        <v>3810</v>
      </c>
      <c r="D8" s="131">
        <v>20399</v>
      </c>
      <c r="E8" s="131">
        <v>5510</v>
      </c>
      <c r="F8" s="131">
        <v>151</v>
      </c>
      <c r="G8" s="131">
        <v>765</v>
      </c>
      <c r="H8" s="131">
        <v>1850</v>
      </c>
      <c r="I8" s="131">
        <v>2379</v>
      </c>
      <c r="J8" s="131">
        <v>297</v>
      </c>
      <c r="K8" s="131">
        <v>58</v>
      </c>
      <c r="L8" s="131">
        <v>10</v>
      </c>
      <c r="M8" s="131" t="s">
        <v>182</v>
      </c>
      <c r="N8" s="130">
        <v>11430</v>
      </c>
    </row>
    <row r="9" spans="1:14" ht="27" customHeight="1">
      <c r="A9" s="135" t="s">
        <v>5</v>
      </c>
      <c r="B9" s="134" t="s">
        <v>182</v>
      </c>
      <c r="C9" s="131">
        <v>5483</v>
      </c>
      <c r="D9" s="131">
        <v>24332</v>
      </c>
      <c r="E9" s="131">
        <v>14855</v>
      </c>
      <c r="F9" s="131">
        <v>195</v>
      </c>
      <c r="G9" s="131">
        <v>1090</v>
      </c>
      <c r="H9" s="131">
        <v>2493</v>
      </c>
      <c r="I9" s="131">
        <v>3643</v>
      </c>
      <c r="J9" s="131">
        <v>432</v>
      </c>
      <c r="K9" s="131">
        <v>58</v>
      </c>
      <c r="L9" s="131">
        <v>41</v>
      </c>
      <c r="M9" s="131">
        <v>6903</v>
      </c>
      <c r="N9" s="130">
        <v>24657</v>
      </c>
    </row>
    <row r="10" spans="1:14" ht="27" customHeight="1">
      <c r="A10" s="135" t="s">
        <v>40</v>
      </c>
      <c r="B10" s="134" t="s">
        <v>182</v>
      </c>
      <c r="C10" s="131">
        <v>4864</v>
      </c>
      <c r="D10" s="131">
        <v>20156</v>
      </c>
      <c r="E10" s="131">
        <v>7087</v>
      </c>
      <c r="F10" s="131">
        <v>179</v>
      </c>
      <c r="G10" s="131">
        <v>998</v>
      </c>
      <c r="H10" s="131">
        <v>2246</v>
      </c>
      <c r="I10" s="131">
        <v>3224</v>
      </c>
      <c r="J10" s="131">
        <v>355</v>
      </c>
      <c r="K10" s="131">
        <v>54</v>
      </c>
      <c r="L10" s="131">
        <v>31</v>
      </c>
      <c r="M10" s="131" t="s">
        <v>145</v>
      </c>
      <c r="N10" s="130">
        <v>21796</v>
      </c>
    </row>
    <row r="11" spans="1:14" ht="27" customHeight="1">
      <c r="A11" s="133" t="s">
        <v>3</v>
      </c>
      <c r="B11" s="132" t="s">
        <v>182</v>
      </c>
      <c r="C11" s="131">
        <v>4751</v>
      </c>
      <c r="D11" s="131">
        <v>18067</v>
      </c>
      <c r="E11" s="131">
        <v>7124</v>
      </c>
      <c r="F11" s="131">
        <v>160</v>
      </c>
      <c r="G11" s="131">
        <v>1055</v>
      </c>
      <c r="H11" s="131">
        <v>2329</v>
      </c>
      <c r="I11" s="131">
        <v>3157</v>
      </c>
      <c r="J11" s="131">
        <v>337</v>
      </c>
      <c r="K11" s="131">
        <v>50</v>
      </c>
      <c r="L11" s="131">
        <v>21</v>
      </c>
      <c r="M11" s="131">
        <v>15</v>
      </c>
      <c r="N11" s="130">
        <v>1816</v>
      </c>
    </row>
    <row r="12" spans="1:14" ht="27" customHeight="1">
      <c r="A12" s="4" t="s">
        <v>2</v>
      </c>
      <c r="B12" s="132" t="s">
        <v>182</v>
      </c>
      <c r="C12" s="65">
        <v>4730</v>
      </c>
      <c r="D12" s="167">
        <v>16557</v>
      </c>
      <c r="E12" s="65">
        <f>SUM(F12:M12)</f>
        <v>7493</v>
      </c>
      <c r="F12" s="65">
        <v>241</v>
      </c>
      <c r="G12" s="65">
        <v>1070</v>
      </c>
      <c r="H12" s="65">
        <v>2342</v>
      </c>
      <c r="I12" s="65">
        <v>3082</v>
      </c>
      <c r="J12" s="65">
        <v>343</v>
      </c>
      <c r="K12" s="65">
        <v>271</v>
      </c>
      <c r="L12" s="65">
        <v>17</v>
      </c>
      <c r="M12" s="65">
        <v>127</v>
      </c>
      <c r="N12" s="82">
        <v>1794</v>
      </c>
    </row>
    <row r="13" ht="15" customHeight="1">
      <c r="C13" s="129"/>
    </row>
    <row r="14" spans="1:2" ht="20.25" customHeight="1">
      <c r="A14" s="109" t="s">
        <v>1</v>
      </c>
      <c r="B14" s="109"/>
    </row>
    <row r="15" ht="11.25">
      <c r="A15" s="108" t="s">
        <v>270</v>
      </c>
    </row>
  </sheetData>
  <sheetProtection/>
  <mergeCells count="9">
    <mergeCell ref="A3:D3"/>
    <mergeCell ref="A1:J1"/>
    <mergeCell ref="E5:M5"/>
    <mergeCell ref="N5:N6"/>
    <mergeCell ref="C5:C6"/>
    <mergeCell ref="D5:D6"/>
    <mergeCell ref="A4:A6"/>
    <mergeCell ref="C4:N4"/>
    <mergeCell ref="B5:B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4" r:id="rId1"/>
  <ignoredErrors>
    <ignoredError sqref="E12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3">
      <selection activeCell="E5" sqref="E5"/>
    </sheetView>
  </sheetViews>
  <sheetFormatPr defaultColWidth="8.88671875" defaultRowHeight="13.5"/>
  <cols>
    <col min="1" max="1" width="7.21484375" style="108" customWidth="1"/>
    <col min="2" max="11" width="7.77734375" style="108" customWidth="1"/>
    <col min="12" max="12" width="7.99609375" style="108" customWidth="1"/>
    <col min="13" max="16384" width="8.88671875" style="108" customWidth="1"/>
  </cols>
  <sheetData>
    <row r="1" spans="1:9" ht="20.25" customHeight="1">
      <c r="A1" s="519" t="s">
        <v>396</v>
      </c>
      <c r="B1" s="519"/>
      <c r="C1" s="519"/>
      <c r="D1" s="519"/>
      <c r="E1" s="519"/>
      <c r="F1" s="519"/>
      <c r="G1" s="519"/>
      <c r="H1" s="519"/>
      <c r="I1" s="519"/>
    </row>
    <row r="2" spans="1:8" ht="15" customHeight="1">
      <c r="A2" s="109"/>
      <c r="B2" s="109"/>
      <c r="C2" s="109"/>
      <c r="D2" s="109"/>
      <c r="E2" s="109"/>
      <c r="F2" s="109"/>
      <c r="G2" s="109"/>
      <c r="H2" s="109"/>
    </row>
    <row r="3" ht="20.25" customHeight="1">
      <c r="A3" s="137" t="s">
        <v>287</v>
      </c>
    </row>
    <row r="4" spans="1:11" ht="20.25" customHeight="1">
      <c r="A4" s="650" t="s">
        <v>288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</row>
    <row r="5" spans="1:12" ht="38.25" customHeight="1">
      <c r="A5" s="478" t="s">
        <v>289</v>
      </c>
      <c r="B5" s="473" t="s">
        <v>290</v>
      </c>
      <c r="C5" s="473" t="s">
        <v>291</v>
      </c>
      <c r="D5" s="473" t="s">
        <v>292</v>
      </c>
      <c r="E5" s="473" t="s">
        <v>293</v>
      </c>
      <c r="F5" s="473" t="s">
        <v>294</v>
      </c>
      <c r="G5" s="473" t="s">
        <v>295</v>
      </c>
      <c r="H5" s="473" t="s">
        <v>296</v>
      </c>
      <c r="I5" s="476" t="s">
        <v>297</v>
      </c>
      <c r="J5" s="476" t="s">
        <v>298</v>
      </c>
      <c r="K5" s="473" t="s">
        <v>299</v>
      </c>
      <c r="L5" s="477" t="s">
        <v>300</v>
      </c>
    </row>
    <row r="6" spans="1:12" ht="31.5" customHeight="1">
      <c r="A6" s="135" t="s">
        <v>84</v>
      </c>
      <c r="B6" s="138">
        <v>47107</v>
      </c>
      <c r="C6" s="139">
        <v>11121</v>
      </c>
      <c r="D6" s="138">
        <v>10461</v>
      </c>
      <c r="E6" s="138">
        <v>8756</v>
      </c>
      <c r="F6" s="138">
        <v>13967</v>
      </c>
      <c r="G6" s="138" t="s">
        <v>301</v>
      </c>
      <c r="H6" s="138" t="s">
        <v>301</v>
      </c>
      <c r="I6" s="138">
        <v>48</v>
      </c>
      <c r="J6" s="138">
        <v>200</v>
      </c>
      <c r="K6" s="138">
        <v>1490</v>
      </c>
      <c r="L6" s="140">
        <v>1064</v>
      </c>
    </row>
    <row r="7" spans="1:12" ht="36" customHeight="1">
      <c r="A7" s="135" t="s">
        <v>83</v>
      </c>
      <c r="B7" s="138">
        <v>71398</v>
      </c>
      <c r="C7" s="139">
        <v>7593</v>
      </c>
      <c r="D7" s="138">
        <v>17523</v>
      </c>
      <c r="E7" s="138">
        <v>11314</v>
      </c>
      <c r="F7" s="138">
        <v>23949</v>
      </c>
      <c r="G7" s="138" t="s">
        <v>301</v>
      </c>
      <c r="H7" s="138">
        <v>7499</v>
      </c>
      <c r="I7" s="138">
        <v>48</v>
      </c>
      <c r="J7" s="138" t="s">
        <v>301</v>
      </c>
      <c r="K7" s="138">
        <v>1481</v>
      </c>
      <c r="L7" s="140">
        <v>1991</v>
      </c>
    </row>
    <row r="8" spans="1:12" ht="36" customHeight="1">
      <c r="A8" s="135" t="s">
        <v>82</v>
      </c>
      <c r="B8" s="138">
        <v>112536</v>
      </c>
      <c r="C8" s="139">
        <v>10440</v>
      </c>
      <c r="D8" s="138">
        <v>20540</v>
      </c>
      <c r="E8" s="138">
        <v>10554</v>
      </c>
      <c r="F8" s="141">
        <v>39147</v>
      </c>
      <c r="G8" s="138" t="s">
        <v>301</v>
      </c>
      <c r="H8" s="141">
        <v>25808</v>
      </c>
      <c r="I8" s="141">
        <v>4868</v>
      </c>
      <c r="J8" s="141">
        <v>101</v>
      </c>
      <c r="K8" s="141">
        <v>235</v>
      </c>
      <c r="L8" s="142">
        <v>843</v>
      </c>
    </row>
    <row r="9" spans="1:12" ht="36" customHeight="1">
      <c r="A9" s="135" t="s">
        <v>81</v>
      </c>
      <c r="B9" s="138">
        <v>127698</v>
      </c>
      <c r="C9" s="139">
        <v>10440</v>
      </c>
      <c r="D9" s="138">
        <v>20540</v>
      </c>
      <c r="E9" s="138">
        <v>10554</v>
      </c>
      <c r="F9" s="141">
        <v>39147</v>
      </c>
      <c r="G9" s="141">
        <v>39147</v>
      </c>
      <c r="H9" s="141">
        <v>4868</v>
      </c>
      <c r="I9" s="141">
        <v>87</v>
      </c>
      <c r="J9" s="141">
        <v>235</v>
      </c>
      <c r="K9" s="141">
        <v>965</v>
      </c>
      <c r="L9" s="142">
        <v>1715</v>
      </c>
    </row>
    <row r="10" spans="1:12" ht="36" customHeight="1">
      <c r="A10" s="133" t="s">
        <v>80</v>
      </c>
      <c r="B10" s="143">
        <f>SUM(C10:L10)</f>
        <v>210983</v>
      </c>
      <c r="C10" s="144">
        <v>34263</v>
      </c>
      <c r="D10" s="143">
        <v>48492</v>
      </c>
      <c r="E10" s="143">
        <v>34263</v>
      </c>
      <c r="F10" s="145">
        <v>47464</v>
      </c>
      <c r="G10" s="145">
        <v>38883</v>
      </c>
      <c r="H10" s="145">
        <v>7424</v>
      </c>
      <c r="I10" s="145">
        <v>63</v>
      </c>
      <c r="J10" s="145">
        <v>131</v>
      </c>
      <c r="K10" s="143" t="s">
        <v>301</v>
      </c>
      <c r="L10" s="140" t="s">
        <v>301</v>
      </c>
    </row>
    <row r="11" spans="1:13" ht="36" customHeight="1">
      <c r="A11" s="4" t="s">
        <v>2</v>
      </c>
      <c r="B11" s="158">
        <f>SUM(C11:L11)</f>
        <v>110539</v>
      </c>
      <c r="C11" s="165">
        <v>26234</v>
      </c>
      <c r="D11" s="158">
        <v>15716</v>
      </c>
      <c r="E11" s="158">
        <v>10240</v>
      </c>
      <c r="F11" s="158">
        <v>36345</v>
      </c>
      <c r="G11" s="158">
        <v>11230</v>
      </c>
      <c r="H11" s="158">
        <v>6482</v>
      </c>
      <c r="I11" s="158">
        <v>0</v>
      </c>
      <c r="J11" s="158">
        <v>57</v>
      </c>
      <c r="K11" s="158">
        <v>1248</v>
      </c>
      <c r="L11" s="166">
        <v>2987</v>
      </c>
      <c r="M11" s="162"/>
    </row>
    <row r="13" ht="20.25" customHeight="1">
      <c r="A13" s="137" t="s">
        <v>302</v>
      </c>
    </row>
    <row r="14" spans="1:11" ht="20.25" customHeight="1">
      <c r="A14" s="650" t="s">
        <v>98</v>
      </c>
      <c r="B14" s="650"/>
      <c r="C14" s="650"/>
      <c r="D14" s="650"/>
      <c r="E14" s="650"/>
      <c r="F14" s="650"/>
      <c r="G14" s="650"/>
      <c r="H14" s="650"/>
      <c r="I14" s="650"/>
      <c r="J14" s="650"/>
      <c r="K14" s="650"/>
    </row>
    <row r="15" spans="1:11" ht="37.5" customHeight="1">
      <c r="A15" s="478" t="s">
        <v>303</v>
      </c>
      <c r="B15" s="473" t="s">
        <v>304</v>
      </c>
      <c r="C15" s="473" t="s">
        <v>305</v>
      </c>
      <c r="D15" s="473" t="s">
        <v>306</v>
      </c>
      <c r="E15" s="476" t="s">
        <v>307</v>
      </c>
      <c r="F15" s="473" t="s">
        <v>308</v>
      </c>
      <c r="G15" s="489" t="s">
        <v>309</v>
      </c>
      <c r="H15" s="476" t="s">
        <v>310</v>
      </c>
      <c r="I15" s="476" t="s">
        <v>311</v>
      </c>
      <c r="J15" s="473" t="s">
        <v>312</v>
      </c>
      <c r="K15" s="477" t="s">
        <v>313</v>
      </c>
    </row>
    <row r="16" spans="1:11" ht="32.25" customHeight="1">
      <c r="A16" s="146" t="s">
        <v>314</v>
      </c>
      <c r="B16" s="138">
        <v>3939</v>
      </c>
      <c r="C16" s="139">
        <v>1096</v>
      </c>
      <c r="D16" s="138">
        <v>767</v>
      </c>
      <c r="E16" s="138">
        <v>329</v>
      </c>
      <c r="F16" s="138" t="s">
        <v>315</v>
      </c>
      <c r="G16" s="138" t="s">
        <v>315</v>
      </c>
      <c r="H16" s="138">
        <v>1072</v>
      </c>
      <c r="I16" s="138">
        <v>135</v>
      </c>
      <c r="J16" s="138">
        <v>540</v>
      </c>
      <c r="K16" s="140" t="s">
        <v>315</v>
      </c>
    </row>
    <row r="17" spans="1:11" ht="34.5" customHeight="1">
      <c r="A17" s="146" t="s">
        <v>316</v>
      </c>
      <c r="B17" s="138">
        <f>SUM(C17:K17)</f>
        <v>10022</v>
      </c>
      <c r="C17" s="139">
        <v>4161</v>
      </c>
      <c r="D17" s="138">
        <v>1948</v>
      </c>
      <c r="E17" s="138">
        <v>442</v>
      </c>
      <c r="F17" s="138">
        <v>154</v>
      </c>
      <c r="G17" s="138" t="s">
        <v>315</v>
      </c>
      <c r="H17" s="138">
        <v>2744</v>
      </c>
      <c r="I17" s="138" t="s">
        <v>315</v>
      </c>
      <c r="J17" s="138">
        <v>573</v>
      </c>
      <c r="K17" s="140" t="s">
        <v>315</v>
      </c>
    </row>
    <row r="18" spans="1:11" ht="34.5" customHeight="1">
      <c r="A18" s="146" t="s">
        <v>317</v>
      </c>
      <c r="B18" s="138">
        <v>31899</v>
      </c>
      <c r="C18" s="139">
        <v>10327</v>
      </c>
      <c r="D18" s="138">
        <v>10088</v>
      </c>
      <c r="E18" s="138">
        <v>2435</v>
      </c>
      <c r="F18" s="138">
        <v>85</v>
      </c>
      <c r="G18" s="138" t="s">
        <v>315</v>
      </c>
      <c r="H18" s="141">
        <v>8384</v>
      </c>
      <c r="I18" s="141">
        <v>0</v>
      </c>
      <c r="J18" s="141">
        <v>580</v>
      </c>
      <c r="K18" s="140" t="s">
        <v>315</v>
      </c>
    </row>
    <row r="19" spans="1:11" ht="34.5" customHeight="1">
      <c r="A19" s="135" t="s">
        <v>318</v>
      </c>
      <c r="B19" s="138">
        <f>SUM(C19:K19)</f>
        <v>28864</v>
      </c>
      <c r="C19" s="147">
        <v>11649</v>
      </c>
      <c r="D19" s="147">
        <v>10137</v>
      </c>
      <c r="E19" s="147">
        <v>3103</v>
      </c>
      <c r="F19" s="138" t="s">
        <v>315</v>
      </c>
      <c r="G19" s="138" t="s">
        <v>315</v>
      </c>
      <c r="H19" s="141">
        <v>2475</v>
      </c>
      <c r="I19" s="138" t="s">
        <v>315</v>
      </c>
      <c r="J19" s="141">
        <v>1500</v>
      </c>
      <c r="K19" s="140" t="s">
        <v>315</v>
      </c>
    </row>
    <row r="20" spans="1:11" ht="34.5" customHeight="1">
      <c r="A20" s="133" t="s">
        <v>319</v>
      </c>
      <c r="B20" s="143">
        <f>SUM(C20:K20)</f>
        <v>27362</v>
      </c>
      <c r="C20" s="145">
        <v>10028</v>
      </c>
      <c r="D20" s="145">
        <v>9970</v>
      </c>
      <c r="E20" s="145">
        <v>2702</v>
      </c>
      <c r="F20" s="138" t="s">
        <v>315</v>
      </c>
      <c r="G20" s="138" t="s">
        <v>315</v>
      </c>
      <c r="H20" s="145">
        <v>2762</v>
      </c>
      <c r="I20" s="138" t="s">
        <v>315</v>
      </c>
      <c r="J20" s="145">
        <v>1900</v>
      </c>
      <c r="K20" s="140" t="s">
        <v>315</v>
      </c>
    </row>
    <row r="21" spans="1:11" ht="34.5" customHeight="1">
      <c r="A21" s="4" t="s">
        <v>2</v>
      </c>
      <c r="B21" s="158">
        <f>SUM(C21:K21)</f>
        <v>42029</v>
      </c>
      <c r="C21" s="163">
        <v>16813</v>
      </c>
      <c r="D21" s="163">
        <v>14621</v>
      </c>
      <c r="E21" s="163">
        <v>3880</v>
      </c>
      <c r="F21" s="163">
        <v>1248</v>
      </c>
      <c r="G21" s="163">
        <v>4312</v>
      </c>
      <c r="H21" s="163">
        <v>343</v>
      </c>
      <c r="I21" s="163">
        <v>0</v>
      </c>
      <c r="J21" s="163">
        <v>812</v>
      </c>
      <c r="K21" s="164">
        <v>0</v>
      </c>
    </row>
    <row r="22" ht="15" customHeight="1"/>
    <row r="23" ht="20.25" customHeight="1">
      <c r="A23" s="108" t="s">
        <v>320</v>
      </c>
    </row>
  </sheetData>
  <sheetProtection/>
  <mergeCells count="3">
    <mergeCell ref="A1:I1"/>
    <mergeCell ref="A4:K4"/>
    <mergeCell ref="A14:K1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H30" sqref="H30"/>
    </sheetView>
  </sheetViews>
  <sheetFormatPr defaultColWidth="8.88671875" defaultRowHeight="13.5"/>
  <cols>
    <col min="2" max="2" width="6.4453125" style="0" customWidth="1"/>
    <col min="3" max="3" width="6.99609375" style="0" customWidth="1"/>
    <col min="4" max="4" width="5.5546875" style="0" customWidth="1"/>
    <col min="5" max="5" width="6.5546875" style="0" customWidth="1"/>
    <col min="6" max="6" width="6.21484375" style="0" customWidth="1"/>
    <col min="7" max="7" width="6.4453125" style="0" customWidth="1"/>
    <col min="8" max="8" width="6.99609375" style="0" customWidth="1"/>
    <col min="9" max="9" width="7.4453125" style="0" customWidth="1"/>
    <col min="10" max="10" width="6.99609375" style="0" customWidth="1"/>
    <col min="11" max="13" width="6.88671875" style="0" customWidth="1"/>
    <col min="14" max="14" width="6.99609375" style="0" customWidth="1"/>
    <col min="15" max="15" width="6.88671875" style="0" customWidth="1"/>
    <col min="16" max="17" width="7.21484375" style="0" customWidth="1"/>
    <col min="18" max="18" width="7.5546875" style="0" customWidth="1"/>
    <col min="19" max="19" width="6.88671875" style="0" customWidth="1"/>
    <col min="20" max="20" width="6.77734375" style="0" customWidth="1"/>
    <col min="21" max="21" width="7.5546875" style="0" customWidth="1"/>
  </cols>
  <sheetData>
    <row r="1" spans="1:21" ht="20.25" customHeight="1">
      <c r="A1" s="519" t="s">
        <v>616</v>
      </c>
      <c r="B1" s="519"/>
      <c r="C1" s="519"/>
      <c r="D1" s="519"/>
      <c r="E1" s="519"/>
      <c r="F1" s="519"/>
      <c r="G1" s="519"/>
      <c r="H1" s="519"/>
      <c r="I1" s="519"/>
      <c r="J1" s="519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20.25" customHeight="1">
      <c r="A3" s="650" t="s">
        <v>399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</row>
    <row r="4" spans="1:21" ht="21" customHeight="1">
      <c r="A4" s="632" t="s">
        <v>601</v>
      </c>
      <c r="B4" s="634" t="s">
        <v>602</v>
      </c>
      <c r="C4" s="633"/>
      <c r="D4" s="633"/>
      <c r="E4" s="633"/>
      <c r="F4" s="633"/>
      <c r="G4" s="633"/>
      <c r="H4" s="633"/>
      <c r="I4" s="633"/>
      <c r="J4" s="633"/>
      <c r="K4" s="633" t="s">
        <v>603</v>
      </c>
      <c r="L4" s="633"/>
      <c r="M4" s="633"/>
      <c r="N4" s="633"/>
      <c r="O4" s="633"/>
      <c r="P4" s="633"/>
      <c r="Q4" s="633"/>
      <c r="R4" s="633"/>
      <c r="S4" s="633"/>
      <c r="T4" s="633"/>
      <c r="U4" s="631"/>
    </row>
    <row r="5" spans="1:21" ht="21" customHeight="1">
      <c r="A5" s="632"/>
      <c r="B5" s="635"/>
      <c r="C5" s="633" t="s">
        <v>604</v>
      </c>
      <c r="D5" s="633" t="s">
        <v>605</v>
      </c>
      <c r="E5" s="633" t="s">
        <v>606</v>
      </c>
      <c r="F5" s="633"/>
      <c r="G5" s="633"/>
      <c r="H5" s="632" t="s">
        <v>607</v>
      </c>
      <c r="I5" s="633" t="s">
        <v>608</v>
      </c>
      <c r="J5" s="633" t="s">
        <v>609</v>
      </c>
      <c r="K5" s="631" t="s">
        <v>126</v>
      </c>
      <c r="L5" s="490"/>
      <c r="M5" s="478"/>
      <c r="N5" s="633" t="s">
        <v>604</v>
      </c>
      <c r="O5" s="633" t="s">
        <v>605</v>
      </c>
      <c r="P5" s="633" t="s">
        <v>610</v>
      </c>
      <c r="Q5" s="633"/>
      <c r="R5" s="633"/>
      <c r="S5" s="632" t="s">
        <v>611</v>
      </c>
      <c r="T5" s="633" t="s">
        <v>608</v>
      </c>
      <c r="U5" s="631" t="s">
        <v>609</v>
      </c>
    </row>
    <row r="6" spans="1:21" ht="27.75" customHeight="1">
      <c r="A6" s="632"/>
      <c r="B6" s="633"/>
      <c r="C6" s="633"/>
      <c r="D6" s="633"/>
      <c r="E6" s="473" t="s">
        <v>334</v>
      </c>
      <c r="F6" s="473" t="s">
        <v>612</v>
      </c>
      <c r="G6" s="476" t="s">
        <v>613</v>
      </c>
      <c r="H6" s="633"/>
      <c r="I6" s="633"/>
      <c r="J6" s="633"/>
      <c r="K6" s="633"/>
      <c r="L6" s="473" t="s">
        <v>125</v>
      </c>
      <c r="M6" s="473" t="s">
        <v>124</v>
      </c>
      <c r="N6" s="633"/>
      <c r="O6" s="633"/>
      <c r="P6" s="473" t="s">
        <v>334</v>
      </c>
      <c r="Q6" s="473" t="s">
        <v>612</v>
      </c>
      <c r="R6" s="476" t="s">
        <v>614</v>
      </c>
      <c r="S6" s="633"/>
      <c r="T6" s="633"/>
      <c r="U6" s="631"/>
    </row>
    <row r="7" spans="1:21" ht="21" customHeight="1">
      <c r="A7" s="134" t="s">
        <v>7</v>
      </c>
      <c r="B7" s="131">
        <v>128</v>
      </c>
      <c r="C7" s="131">
        <v>6</v>
      </c>
      <c r="D7" s="131">
        <v>7</v>
      </c>
      <c r="E7" s="131">
        <v>98</v>
      </c>
      <c r="F7" s="131">
        <v>96</v>
      </c>
      <c r="G7" s="131">
        <v>2</v>
      </c>
      <c r="H7" s="131">
        <v>0</v>
      </c>
      <c r="I7" s="131">
        <v>1</v>
      </c>
      <c r="J7" s="131">
        <v>16</v>
      </c>
      <c r="K7" s="131">
        <v>5878</v>
      </c>
      <c r="L7" s="84" t="s">
        <v>325</v>
      </c>
      <c r="M7" s="84" t="s">
        <v>325</v>
      </c>
      <c r="N7" s="131">
        <v>366</v>
      </c>
      <c r="O7" s="131">
        <v>527</v>
      </c>
      <c r="P7" s="131">
        <v>4708</v>
      </c>
      <c r="Q7" s="131">
        <v>4537</v>
      </c>
      <c r="R7" s="131">
        <v>171</v>
      </c>
      <c r="S7" s="131">
        <v>0</v>
      </c>
      <c r="T7" s="131">
        <v>38</v>
      </c>
      <c r="U7" s="130">
        <v>239</v>
      </c>
    </row>
    <row r="8" spans="1:21" ht="21" customHeight="1">
      <c r="A8" s="134" t="s">
        <v>6</v>
      </c>
      <c r="B8" s="131">
        <v>130</v>
      </c>
      <c r="C8" s="131">
        <v>6</v>
      </c>
      <c r="D8" s="131">
        <v>7</v>
      </c>
      <c r="E8" s="131">
        <v>97</v>
      </c>
      <c r="F8" s="131">
        <v>95</v>
      </c>
      <c r="G8" s="131">
        <v>2</v>
      </c>
      <c r="H8" s="131">
        <v>0</v>
      </c>
      <c r="I8" s="131">
        <v>1</v>
      </c>
      <c r="J8" s="131">
        <v>19</v>
      </c>
      <c r="K8" s="131">
        <v>5684</v>
      </c>
      <c r="L8" s="84" t="s">
        <v>325</v>
      </c>
      <c r="M8" s="84" t="s">
        <v>325</v>
      </c>
      <c r="N8" s="131">
        <v>372</v>
      </c>
      <c r="O8" s="131">
        <v>500</v>
      </c>
      <c r="P8" s="131">
        <v>4536</v>
      </c>
      <c r="Q8" s="131">
        <v>4377</v>
      </c>
      <c r="R8" s="131">
        <v>159</v>
      </c>
      <c r="S8" s="131">
        <v>0</v>
      </c>
      <c r="T8" s="131">
        <v>38</v>
      </c>
      <c r="U8" s="130">
        <v>238</v>
      </c>
    </row>
    <row r="9" spans="1:21" ht="21" customHeight="1">
      <c r="A9" s="134" t="s">
        <v>5</v>
      </c>
      <c r="B9" s="131">
        <v>133</v>
      </c>
      <c r="C9" s="131">
        <v>6</v>
      </c>
      <c r="D9" s="131">
        <v>7</v>
      </c>
      <c r="E9" s="131">
        <v>95</v>
      </c>
      <c r="F9" s="131">
        <v>93</v>
      </c>
      <c r="G9" s="131">
        <v>2</v>
      </c>
      <c r="H9" s="131">
        <v>0</v>
      </c>
      <c r="I9" s="131">
        <v>1</v>
      </c>
      <c r="J9" s="131">
        <v>24</v>
      </c>
      <c r="K9" s="131">
        <v>5564</v>
      </c>
      <c r="L9" s="84" t="s">
        <v>325</v>
      </c>
      <c r="M9" s="84" t="s">
        <v>325</v>
      </c>
      <c r="N9" s="131">
        <v>374</v>
      </c>
      <c r="O9" s="131">
        <v>493</v>
      </c>
      <c r="P9" s="131">
        <v>4350</v>
      </c>
      <c r="Q9" s="131">
        <v>4184</v>
      </c>
      <c r="R9" s="131">
        <v>166</v>
      </c>
      <c r="S9" s="131">
        <v>0</v>
      </c>
      <c r="T9" s="328">
        <v>39</v>
      </c>
      <c r="U9" s="130">
        <v>308</v>
      </c>
    </row>
    <row r="10" spans="1:22" ht="21" customHeight="1">
      <c r="A10" s="134" t="s">
        <v>4</v>
      </c>
      <c r="B10" s="271">
        <v>138</v>
      </c>
      <c r="C10" s="131">
        <v>6</v>
      </c>
      <c r="D10" s="131">
        <v>7</v>
      </c>
      <c r="E10" s="131">
        <v>95</v>
      </c>
      <c r="F10" s="131">
        <v>92</v>
      </c>
      <c r="G10" s="131">
        <v>3</v>
      </c>
      <c r="H10" s="131">
        <v>0</v>
      </c>
      <c r="I10" s="131">
        <v>1</v>
      </c>
      <c r="J10" s="131">
        <v>29</v>
      </c>
      <c r="K10" s="271">
        <v>5910</v>
      </c>
      <c r="L10" s="84" t="s">
        <v>325</v>
      </c>
      <c r="M10" s="84" t="s">
        <v>325</v>
      </c>
      <c r="N10" s="131">
        <v>366</v>
      </c>
      <c r="O10" s="131">
        <v>441</v>
      </c>
      <c r="P10" s="131">
        <v>4647</v>
      </c>
      <c r="Q10" s="131">
        <v>4446</v>
      </c>
      <c r="R10" s="131">
        <v>201</v>
      </c>
      <c r="S10" s="131">
        <v>0</v>
      </c>
      <c r="T10" s="328">
        <v>39</v>
      </c>
      <c r="U10" s="51">
        <v>417</v>
      </c>
      <c r="V10" s="329"/>
    </row>
    <row r="11" spans="1:22" ht="21" customHeight="1">
      <c r="A11" s="132" t="s">
        <v>3</v>
      </c>
      <c r="B11" s="272">
        <v>141</v>
      </c>
      <c r="C11" s="272">
        <v>6</v>
      </c>
      <c r="D11" s="272">
        <v>6</v>
      </c>
      <c r="E11" s="272">
        <v>95</v>
      </c>
      <c r="F11" s="272">
        <v>91</v>
      </c>
      <c r="G11" s="272">
        <v>4</v>
      </c>
      <c r="H11" s="272">
        <v>0</v>
      </c>
      <c r="I11" s="272">
        <v>1</v>
      </c>
      <c r="J11" s="272">
        <v>33</v>
      </c>
      <c r="K11" s="272">
        <v>5898</v>
      </c>
      <c r="L11" s="84" t="s">
        <v>325</v>
      </c>
      <c r="M11" s="84" t="s">
        <v>325</v>
      </c>
      <c r="N11" s="272">
        <v>350</v>
      </c>
      <c r="O11" s="272">
        <v>325</v>
      </c>
      <c r="P11" s="272">
        <v>4758</v>
      </c>
      <c r="Q11" s="272">
        <v>4451</v>
      </c>
      <c r="R11" s="272">
        <v>307</v>
      </c>
      <c r="S11" s="272">
        <v>0</v>
      </c>
      <c r="T11" s="330">
        <v>39</v>
      </c>
      <c r="U11" s="331">
        <v>426</v>
      </c>
      <c r="V11" s="329"/>
    </row>
    <row r="12" spans="1:21" s="329" customFormat="1" ht="21" customHeight="1">
      <c r="A12" s="4" t="s">
        <v>2</v>
      </c>
      <c r="B12" s="56">
        <f>SUM(J12+I12+E12+C12+H12+D12)</f>
        <v>140</v>
      </c>
      <c r="C12" s="128">
        <v>6</v>
      </c>
      <c r="D12" s="128">
        <v>6</v>
      </c>
      <c r="E12" s="56">
        <f>SUM(F12:G12)</f>
        <v>93</v>
      </c>
      <c r="F12" s="128">
        <v>89</v>
      </c>
      <c r="G12" s="128">
        <v>4</v>
      </c>
      <c r="H12" s="272">
        <v>0</v>
      </c>
      <c r="I12" s="128">
        <v>1</v>
      </c>
      <c r="J12" s="128">
        <v>34</v>
      </c>
      <c r="K12" s="56">
        <f>N12+O12+P12+S12+T12+U12</f>
        <v>6156</v>
      </c>
      <c r="L12" s="128">
        <v>3167</v>
      </c>
      <c r="M12" s="128">
        <v>2989</v>
      </c>
      <c r="N12" s="128">
        <v>381</v>
      </c>
      <c r="O12" s="128">
        <v>311</v>
      </c>
      <c r="P12" s="128">
        <v>4929</v>
      </c>
      <c r="Q12" s="128">
        <v>4641</v>
      </c>
      <c r="R12" s="128">
        <v>288</v>
      </c>
      <c r="S12" s="128">
        <v>0</v>
      </c>
      <c r="T12" s="128">
        <v>39</v>
      </c>
      <c r="U12" s="332">
        <v>496</v>
      </c>
    </row>
    <row r="13" spans="1:21" ht="15" customHeight="1">
      <c r="A13" s="333"/>
      <c r="B13" s="334"/>
      <c r="C13" s="334"/>
      <c r="D13" s="334"/>
      <c r="E13" s="334"/>
      <c r="F13" s="334"/>
      <c r="G13" s="334"/>
      <c r="H13" s="334"/>
      <c r="I13" s="334"/>
      <c r="J13" s="334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</row>
    <row r="14" spans="1:21" ht="21.75" customHeight="1">
      <c r="A14" s="425" t="s">
        <v>39</v>
      </c>
      <c r="B14" s="272">
        <v>6</v>
      </c>
      <c r="C14" s="272">
        <v>0</v>
      </c>
      <c r="D14" s="272">
        <v>1</v>
      </c>
      <c r="E14" s="272">
        <v>3</v>
      </c>
      <c r="F14" s="272">
        <v>3</v>
      </c>
      <c r="G14" s="272">
        <v>0</v>
      </c>
      <c r="H14" s="272">
        <v>0</v>
      </c>
      <c r="I14" s="272">
        <v>0</v>
      </c>
      <c r="J14" s="272">
        <v>2</v>
      </c>
      <c r="K14" s="272">
        <v>196</v>
      </c>
      <c r="L14" s="272">
        <f>K14*51.5%</f>
        <v>100.94</v>
      </c>
      <c r="M14" s="272">
        <f>K14*48.5%</f>
        <v>95.06</v>
      </c>
      <c r="N14" s="272">
        <f>K14*6.2%</f>
        <v>12.152</v>
      </c>
      <c r="O14" s="272">
        <f>K14*5.05%</f>
        <v>9.898</v>
      </c>
      <c r="P14" s="272">
        <f>SUM(Q14+R14)</f>
        <v>156.99599999999998</v>
      </c>
      <c r="Q14" s="272">
        <f>K14*75.4%</f>
        <v>147.784</v>
      </c>
      <c r="R14" s="272">
        <f>K14*4.7%</f>
        <v>9.212</v>
      </c>
      <c r="S14" s="272">
        <v>0</v>
      </c>
      <c r="T14" s="272">
        <v>0</v>
      </c>
      <c r="U14" s="273">
        <v>17</v>
      </c>
    </row>
    <row r="15" spans="1:21" ht="21.75" customHeight="1">
      <c r="A15" s="425" t="s">
        <v>570</v>
      </c>
      <c r="B15" s="272">
        <v>4</v>
      </c>
      <c r="C15" s="272">
        <v>0</v>
      </c>
      <c r="D15" s="272">
        <v>1</v>
      </c>
      <c r="E15" s="272">
        <v>3</v>
      </c>
      <c r="F15" s="272">
        <v>3</v>
      </c>
      <c r="G15" s="272">
        <v>0</v>
      </c>
      <c r="H15" s="272">
        <v>0</v>
      </c>
      <c r="I15" s="272">
        <v>0</v>
      </c>
      <c r="J15" s="272">
        <v>0</v>
      </c>
      <c r="K15" s="272">
        <v>328</v>
      </c>
      <c r="L15" s="272">
        <f aca="true" t="shared" si="0" ref="L15:L30">K15*51.5%</f>
        <v>168.92000000000002</v>
      </c>
      <c r="M15" s="272">
        <f aca="true" t="shared" si="1" ref="M15:M30">K15*48.5%</f>
        <v>159.07999999999998</v>
      </c>
      <c r="N15" s="272">
        <f aca="true" t="shared" si="2" ref="N15:N30">K15*6.2%</f>
        <v>20.336</v>
      </c>
      <c r="O15" s="272">
        <f aca="true" t="shared" si="3" ref="O15:O30">K15*5.05%</f>
        <v>16.564</v>
      </c>
      <c r="P15" s="272">
        <f aca="true" t="shared" si="4" ref="P15:P29">SUM(Q15+R15)</f>
        <v>262.728</v>
      </c>
      <c r="Q15" s="272">
        <f aca="true" t="shared" si="5" ref="Q15:Q29">K15*75.4%</f>
        <v>247.312</v>
      </c>
      <c r="R15" s="272">
        <f aca="true" t="shared" si="6" ref="R15:R29">K15*4.7%</f>
        <v>15.416</v>
      </c>
      <c r="S15" s="272">
        <v>0</v>
      </c>
      <c r="T15" s="272">
        <v>0</v>
      </c>
      <c r="U15" s="273">
        <v>28</v>
      </c>
    </row>
    <row r="16" spans="1:21" ht="21.75" customHeight="1">
      <c r="A16" s="425" t="s">
        <v>37</v>
      </c>
      <c r="B16" s="272">
        <v>10</v>
      </c>
      <c r="C16" s="272">
        <v>0</v>
      </c>
      <c r="D16" s="272">
        <v>0</v>
      </c>
      <c r="E16" s="272">
        <v>4</v>
      </c>
      <c r="F16" s="272">
        <v>3</v>
      </c>
      <c r="G16" s="272">
        <v>1</v>
      </c>
      <c r="H16" s="272">
        <v>0</v>
      </c>
      <c r="I16" s="272">
        <v>0</v>
      </c>
      <c r="J16" s="272">
        <v>6</v>
      </c>
      <c r="K16" s="272">
        <v>256</v>
      </c>
      <c r="L16" s="272">
        <f t="shared" si="0"/>
        <v>131.84</v>
      </c>
      <c r="M16" s="272">
        <f t="shared" si="1"/>
        <v>124.16</v>
      </c>
      <c r="N16" s="272">
        <f t="shared" si="2"/>
        <v>15.872</v>
      </c>
      <c r="O16" s="272">
        <f t="shared" si="3"/>
        <v>12.927999999999999</v>
      </c>
      <c r="P16" s="272">
        <f t="shared" si="4"/>
        <v>205.056</v>
      </c>
      <c r="Q16" s="272">
        <f t="shared" si="5"/>
        <v>193.024</v>
      </c>
      <c r="R16" s="272">
        <f t="shared" si="6"/>
        <v>12.032</v>
      </c>
      <c r="S16" s="272">
        <v>0</v>
      </c>
      <c r="T16" s="272">
        <v>0</v>
      </c>
      <c r="U16" s="273">
        <v>22</v>
      </c>
    </row>
    <row r="17" spans="1:21" ht="21.75" customHeight="1">
      <c r="A17" s="425" t="s">
        <v>36</v>
      </c>
      <c r="B17" s="272">
        <v>5</v>
      </c>
      <c r="C17" s="272">
        <v>1</v>
      </c>
      <c r="D17" s="272">
        <v>0</v>
      </c>
      <c r="E17" s="272">
        <v>4</v>
      </c>
      <c r="F17" s="272">
        <v>4</v>
      </c>
      <c r="G17" s="272">
        <v>0</v>
      </c>
      <c r="H17" s="272">
        <v>0</v>
      </c>
      <c r="I17" s="272">
        <v>0</v>
      </c>
      <c r="J17" s="272">
        <v>0</v>
      </c>
      <c r="K17" s="272">
        <v>273</v>
      </c>
      <c r="L17" s="272">
        <f t="shared" si="0"/>
        <v>140.595</v>
      </c>
      <c r="M17" s="272">
        <f t="shared" si="1"/>
        <v>132.405</v>
      </c>
      <c r="N17" s="272">
        <f t="shared" si="2"/>
        <v>16.926</v>
      </c>
      <c r="O17" s="272">
        <f t="shared" si="3"/>
        <v>13.786499999999998</v>
      </c>
      <c r="P17" s="272">
        <f t="shared" si="4"/>
        <v>218.673</v>
      </c>
      <c r="Q17" s="272">
        <f t="shared" si="5"/>
        <v>205.842</v>
      </c>
      <c r="R17" s="272">
        <f t="shared" si="6"/>
        <v>12.831</v>
      </c>
      <c r="S17" s="272">
        <v>0</v>
      </c>
      <c r="T17" s="272">
        <v>0</v>
      </c>
      <c r="U17" s="273">
        <v>23</v>
      </c>
    </row>
    <row r="18" spans="1:21" ht="21.75" customHeight="1">
      <c r="A18" s="425" t="s">
        <v>571</v>
      </c>
      <c r="B18" s="272">
        <v>9</v>
      </c>
      <c r="C18" s="272">
        <v>0</v>
      </c>
      <c r="D18" s="272">
        <v>1</v>
      </c>
      <c r="E18" s="272">
        <v>8</v>
      </c>
      <c r="F18" s="272">
        <v>8</v>
      </c>
      <c r="G18" s="272">
        <v>0</v>
      </c>
      <c r="H18" s="272">
        <v>0</v>
      </c>
      <c r="I18" s="272">
        <v>0</v>
      </c>
      <c r="J18" s="272">
        <v>0</v>
      </c>
      <c r="K18" s="272">
        <v>445</v>
      </c>
      <c r="L18" s="272">
        <f t="shared" si="0"/>
        <v>229.175</v>
      </c>
      <c r="M18" s="272">
        <f t="shared" si="1"/>
        <v>215.825</v>
      </c>
      <c r="N18" s="272">
        <v>27</v>
      </c>
      <c r="O18" s="272">
        <f t="shared" si="3"/>
        <v>22.472499999999997</v>
      </c>
      <c r="P18" s="272">
        <f t="shared" si="4"/>
        <v>356.44500000000005</v>
      </c>
      <c r="Q18" s="272">
        <f t="shared" si="5"/>
        <v>335.53000000000003</v>
      </c>
      <c r="R18" s="272">
        <f t="shared" si="6"/>
        <v>20.915</v>
      </c>
      <c r="S18" s="272">
        <v>0</v>
      </c>
      <c r="T18" s="272">
        <v>0</v>
      </c>
      <c r="U18" s="273">
        <f>K18*8%</f>
        <v>35.6</v>
      </c>
    </row>
    <row r="19" spans="1:21" ht="21.75" customHeight="1">
      <c r="A19" s="425" t="s">
        <v>34</v>
      </c>
      <c r="B19" s="272">
        <v>6</v>
      </c>
      <c r="C19" s="272">
        <v>1</v>
      </c>
      <c r="D19" s="272">
        <v>0</v>
      </c>
      <c r="E19" s="272">
        <v>4</v>
      </c>
      <c r="F19" s="272">
        <v>4</v>
      </c>
      <c r="G19" s="272">
        <v>0</v>
      </c>
      <c r="H19" s="272">
        <v>0</v>
      </c>
      <c r="I19" s="272">
        <v>0</v>
      </c>
      <c r="J19" s="272">
        <v>1</v>
      </c>
      <c r="K19" s="272">
        <v>328</v>
      </c>
      <c r="L19" s="272">
        <f t="shared" si="0"/>
        <v>168.92000000000002</v>
      </c>
      <c r="M19" s="272">
        <f t="shared" si="1"/>
        <v>159.07999999999998</v>
      </c>
      <c r="N19" s="272">
        <f t="shared" si="2"/>
        <v>20.336</v>
      </c>
      <c r="O19" s="272">
        <f t="shared" si="3"/>
        <v>16.564</v>
      </c>
      <c r="P19" s="272">
        <f t="shared" si="4"/>
        <v>262.728</v>
      </c>
      <c r="Q19" s="272">
        <f t="shared" si="5"/>
        <v>247.312</v>
      </c>
      <c r="R19" s="272">
        <f t="shared" si="6"/>
        <v>15.416</v>
      </c>
      <c r="S19" s="272">
        <v>0</v>
      </c>
      <c r="T19" s="272">
        <v>0</v>
      </c>
      <c r="U19" s="273">
        <v>28</v>
      </c>
    </row>
    <row r="20" spans="1:21" ht="21.75" customHeight="1">
      <c r="A20" s="425" t="s">
        <v>33</v>
      </c>
      <c r="B20" s="272">
        <v>5</v>
      </c>
      <c r="C20" s="272">
        <v>0</v>
      </c>
      <c r="D20" s="272">
        <v>0</v>
      </c>
      <c r="E20" s="272">
        <v>5</v>
      </c>
      <c r="F20" s="272">
        <v>5</v>
      </c>
      <c r="G20" s="272">
        <v>0</v>
      </c>
      <c r="H20" s="272">
        <v>0</v>
      </c>
      <c r="I20" s="272">
        <v>0</v>
      </c>
      <c r="J20" s="272">
        <v>0</v>
      </c>
      <c r="K20" s="272">
        <v>152</v>
      </c>
      <c r="L20" s="272">
        <f t="shared" si="0"/>
        <v>78.28</v>
      </c>
      <c r="M20" s="272">
        <f t="shared" si="1"/>
        <v>73.72</v>
      </c>
      <c r="N20" s="272">
        <f t="shared" si="2"/>
        <v>9.424</v>
      </c>
      <c r="O20" s="272">
        <f t="shared" si="3"/>
        <v>7.675999999999999</v>
      </c>
      <c r="P20" s="272">
        <f t="shared" si="4"/>
        <v>121.75200000000001</v>
      </c>
      <c r="Q20" s="272">
        <f t="shared" si="5"/>
        <v>114.608</v>
      </c>
      <c r="R20" s="272">
        <f t="shared" si="6"/>
        <v>7.144</v>
      </c>
      <c r="S20" s="272">
        <v>0</v>
      </c>
      <c r="T20" s="272">
        <v>0</v>
      </c>
      <c r="U20" s="273">
        <v>13</v>
      </c>
    </row>
    <row r="21" spans="1:21" ht="21.75" customHeight="1">
      <c r="A21" s="425" t="s">
        <v>32</v>
      </c>
      <c r="B21" s="272">
        <v>3</v>
      </c>
      <c r="C21" s="272">
        <v>0</v>
      </c>
      <c r="D21" s="272">
        <v>0</v>
      </c>
      <c r="E21" s="272">
        <v>3</v>
      </c>
      <c r="F21" s="272">
        <v>3</v>
      </c>
      <c r="G21" s="272">
        <v>0</v>
      </c>
      <c r="H21" s="272">
        <v>0</v>
      </c>
      <c r="I21" s="272">
        <v>0</v>
      </c>
      <c r="J21" s="272">
        <v>0</v>
      </c>
      <c r="K21" s="272">
        <v>125</v>
      </c>
      <c r="L21" s="272">
        <f t="shared" si="0"/>
        <v>64.375</v>
      </c>
      <c r="M21" s="272">
        <f t="shared" si="1"/>
        <v>60.625</v>
      </c>
      <c r="N21" s="272">
        <f t="shared" si="2"/>
        <v>7.75</v>
      </c>
      <c r="O21" s="272">
        <f t="shared" si="3"/>
        <v>6.312499999999999</v>
      </c>
      <c r="P21" s="272">
        <f t="shared" si="4"/>
        <v>100.125</v>
      </c>
      <c r="Q21" s="272">
        <f t="shared" si="5"/>
        <v>94.25</v>
      </c>
      <c r="R21" s="272">
        <f t="shared" si="6"/>
        <v>5.875</v>
      </c>
      <c r="S21" s="272">
        <v>0</v>
      </c>
      <c r="T21" s="272">
        <v>0</v>
      </c>
      <c r="U21" s="273">
        <v>11</v>
      </c>
    </row>
    <row r="22" spans="1:21" ht="21.75" customHeight="1">
      <c r="A22" s="425" t="s">
        <v>31</v>
      </c>
      <c r="B22" s="272">
        <v>5</v>
      </c>
      <c r="C22" s="272">
        <v>1</v>
      </c>
      <c r="D22" s="272">
        <v>0</v>
      </c>
      <c r="E22" s="272">
        <v>4</v>
      </c>
      <c r="F22" s="272">
        <v>4</v>
      </c>
      <c r="G22" s="272">
        <v>0</v>
      </c>
      <c r="H22" s="272">
        <v>0</v>
      </c>
      <c r="I22" s="272">
        <v>0</v>
      </c>
      <c r="J22" s="272">
        <v>0</v>
      </c>
      <c r="K22" s="272">
        <v>329</v>
      </c>
      <c r="L22" s="272">
        <f t="shared" si="0"/>
        <v>169.435</v>
      </c>
      <c r="M22" s="272">
        <f t="shared" si="1"/>
        <v>159.565</v>
      </c>
      <c r="N22" s="272">
        <f t="shared" si="2"/>
        <v>20.398</v>
      </c>
      <c r="O22" s="272">
        <f t="shared" si="3"/>
        <v>16.6145</v>
      </c>
      <c r="P22" s="272">
        <f t="shared" si="4"/>
        <v>263.529</v>
      </c>
      <c r="Q22" s="272">
        <f t="shared" si="5"/>
        <v>248.066</v>
      </c>
      <c r="R22" s="272">
        <f t="shared" si="6"/>
        <v>15.463</v>
      </c>
      <c r="S22" s="272">
        <v>0</v>
      </c>
      <c r="T22" s="272">
        <v>0</v>
      </c>
      <c r="U22" s="273">
        <v>28</v>
      </c>
    </row>
    <row r="23" spans="1:21" ht="21.75" customHeight="1">
      <c r="A23" s="425" t="s">
        <v>30</v>
      </c>
      <c r="B23" s="272">
        <v>7</v>
      </c>
      <c r="C23" s="272">
        <v>0</v>
      </c>
      <c r="D23" s="272">
        <v>1</v>
      </c>
      <c r="E23" s="272">
        <v>5</v>
      </c>
      <c r="F23" s="272">
        <v>5</v>
      </c>
      <c r="G23" s="272">
        <v>0</v>
      </c>
      <c r="H23" s="272">
        <v>0</v>
      </c>
      <c r="I23" s="272">
        <v>0</v>
      </c>
      <c r="J23" s="272">
        <v>1</v>
      </c>
      <c r="K23" s="272">
        <v>429</v>
      </c>
      <c r="L23" s="272">
        <f t="shared" si="0"/>
        <v>220.935</v>
      </c>
      <c r="M23" s="272">
        <f t="shared" si="1"/>
        <v>208.065</v>
      </c>
      <c r="N23" s="272">
        <f t="shared" si="2"/>
        <v>26.598</v>
      </c>
      <c r="O23" s="272">
        <f t="shared" si="3"/>
        <v>21.664499999999997</v>
      </c>
      <c r="P23" s="272">
        <f t="shared" si="4"/>
        <v>343.629</v>
      </c>
      <c r="Q23" s="272">
        <f t="shared" si="5"/>
        <v>323.466</v>
      </c>
      <c r="R23" s="272">
        <f t="shared" si="6"/>
        <v>20.163</v>
      </c>
      <c r="S23" s="272">
        <v>0</v>
      </c>
      <c r="T23" s="272">
        <v>0</v>
      </c>
      <c r="U23" s="273">
        <v>36</v>
      </c>
    </row>
    <row r="24" spans="1:21" ht="21.75" customHeight="1">
      <c r="A24" s="425" t="s">
        <v>29</v>
      </c>
      <c r="B24" s="272">
        <v>9</v>
      </c>
      <c r="C24" s="272">
        <v>0</v>
      </c>
      <c r="D24" s="272">
        <v>1</v>
      </c>
      <c r="E24" s="272">
        <v>4</v>
      </c>
      <c r="F24" s="272">
        <v>4</v>
      </c>
      <c r="G24" s="272">
        <v>0</v>
      </c>
      <c r="H24" s="272">
        <v>0</v>
      </c>
      <c r="I24" s="272">
        <v>0</v>
      </c>
      <c r="J24" s="272">
        <v>4</v>
      </c>
      <c r="K24" s="272">
        <v>339</v>
      </c>
      <c r="L24" s="272">
        <f t="shared" si="0"/>
        <v>174.585</v>
      </c>
      <c r="M24" s="272">
        <f t="shared" si="1"/>
        <v>164.415</v>
      </c>
      <c r="N24" s="272">
        <f t="shared" si="2"/>
        <v>21.018</v>
      </c>
      <c r="O24" s="272">
        <f t="shared" si="3"/>
        <v>17.1195</v>
      </c>
      <c r="P24" s="272">
        <f t="shared" si="4"/>
        <v>271.539</v>
      </c>
      <c r="Q24" s="272">
        <f t="shared" si="5"/>
        <v>255.606</v>
      </c>
      <c r="R24" s="272">
        <f t="shared" si="6"/>
        <v>15.933</v>
      </c>
      <c r="S24" s="272">
        <v>0</v>
      </c>
      <c r="T24" s="272">
        <v>0</v>
      </c>
      <c r="U24" s="273">
        <v>29</v>
      </c>
    </row>
    <row r="25" spans="1:21" ht="21.75" customHeight="1">
      <c r="A25" s="425" t="s">
        <v>28</v>
      </c>
      <c r="B25" s="272">
        <v>11</v>
      </c>
      <c r="C25" s="272">
        <v>0</v>
      </c>
      <c r="D25" s="272">
        <v>0</v>
      </c>
      <c r="E25" s="272">
        <v>9</v>
      </c>
      <c r="F25" s="272">
        <v>9</v>
      </c>
      <c r="G25" s="272">
        <v>0</v>
      </c>
      <c r="H25" s="272">
        <v>0</v>
      </c>
      <c r="I25" s="272">
        <v>0</v>
      </c>
      <c r="J25" s="272">
        <v>2</v>
      </c>
      <c r="K25" s="272">
        <v>499</v>
      </c>
      <c r="L25" s="272">
        <f t="shared" si="0"/>
        <v>256.985</v>
      </c>
      <c r="M25" s="272">
        <f t="shared" si="1"/>
        <v>242.015</v>
      </c>
      <c r="N25" s="272">
        <f t="shared" si="2"/>
        <v>30.938</v>
      </c>
      <c r="O25" s="272">
        <f t="shared" si="3"/>
        <v>25.199499999999997</v>
      </c>
      <c r="P25" s="272">
        <f t="shared" si="4"/>
        <v>399.69899999999996</v>
      </c>
      <c r="Q25" s="272">
        <f t="shared" si="5"/>
        <v>376.246</v>
      </c>
      <c r="R25" s="272">
        <f t="shared" si="6"/>
        <v>23.453</v>
      </c>
      <c r="S25" s="272">
        <v>0</v>
      </c>
      <c r="T25" s="272">
        <v>0</v>
      </c>
      <c r="U25" s="273">
        <v>43</v>
      </c>
    </row>
    <row r="26" spans="1:21" ht="21.75" customHeight="1">
      <c r="A26" s="425" t="s">
        <v>27</v>
      </c>
      <c r="B26" s="272">
        <v>16</v>
      </c>
      <c r="C26" s="272">
        <v>0</v>
      </c>
      <c r="D26" s="272">
        <v>0</v>
      </c>
      <c r="E26" s="272">
        <v>10</v>
      </c>
      <c r="F26" s="272">
        <v>10</v>
      </c>
      <c r="G26" s="272">
        <v>0</v>
      </c>
      <c r="H26" s="272">
        <v>0</v>
      </c>
      <c r="I26" s="272">
        <v>0</v>
      </c>
      <c r="J26" s="272">
        <v>6</v>
      </c>
      <c r="K26" s="272">
        <v>685</v>
      </c>
      <c r="L26" s="272">
        <f t="shared" si="0"/>
        <v>352.77500000000003</v>
      </c>
      <c r="M26" s="272">
        <f t="shared" si="1"/>
        <v>332.22499999999997</v>
      </c>
      <c r="N26" s="272">
        <f t="shared" si="2"/>
        <v>42.47</v>
      </c>
      <c r="O26" s="272">
        <f t="shared" si="3"/>
        <v>34.592499999999994</v>
      </c>
      <c r="P26" s="272">
        <f t="shared" si="4"/>
        <v>548.6850000000001</v>
      </c>
      <c r="Q26" s="272">
        <f t="shared" si="5"/>
        <v>516.49</v>
      </c>
      <c r="R26" s="272">
        <f t="shared" si="6"/>
        <v>32.195</v>
      </c>
      <c r="S26" s="272">
        <v>0</v>
      </c>
      <c r="T26" s="272">
        <v>0</v>
      </c>
      <c r="U26" s="273">
        <v>59</v>
      </c>
    </row>
    <row r="27" spans="1:21" ht="21.75" customHeight="1">
      <c r="A27" s="425" t="s">
        <v>26</v>
      </c>
      <c r="B27" s="272">
        <v>4</v>
      </c>
      <c r="C27" s="272">
        <v>0</v>
      </c>
      <c r="D27" s="272">
        <v>0</v>
      </c>
      <c r="E27" s="272">
        <v>2</v>
      </c>
      <c r="F27" s="272">
        <v>2</v>
      </c>
      <c r="G27" s="272">
        <v>0</v>
      </c>
      <c r="H27" s="272">
        <v>0</v>
      </c>
      <c r="I27" s="272">
        <v>0</v>
      </c>
      <c r="J27" s="272">
        <v>2</v>
      </c>
      <c r="K27" s="272">
        <v>213</v>
      </c>
      <c r="L27" s="272">
        <f t="shared" si="0"/>
        <v>109.69500000000001</v>
      </c>
      <c r="M27" s="272">
        <f t="shared" si="1"/>
        <v>103.30499999999999</v>
      </c>
      <c r="N27" s="272">
        <f t="shared" si="2"/>
        <v>13.206</v>
      </c>
      <c r="O27" s="272">
        <f t="shared" si="3"/>
        <v>10.756499999999999</v>
      </c>
      <c r="P27" s="272">
        <f t="shared" si="4"/>
        <v>170.613</v>
      </c>
      <c r="Q27" s="272">
        <f t="shared" si="5"/>
        <v>160.602</v>
      </c>
      <c r="R27" s="272">
        <f t="shared" si="6"/>
        <v>10.011</v>
      </c>
      <c r="S27" s="272">
        <v>0</v>
      </c>
      <c r="T27" s="272">
        <v>0</v>
      </c>
      <c r="U27" s="273">
        <v>18</v>
      </c>
    </row>
    <row r="28" spans="1:21" ht="21.75" customHeight="1">
      <c r="A28" s="425" t="s">
        <v>25</v>
      </c>
      <c r="B28" s="272">
        <v>7</v>
      </c>
      <c r="C28" s="272">
        <v>1</v>
      </c>
      <c r="D28" s="272">
        <v>1</v>
      </c>
      <c r="E28" s="272">
        <v>4</v>
      </c>
      <c r="F28" s="272">
        <v>4</v>
      </c>
      <c r="G28" s="272">
        <v>0</v>
      </c>
      <c r="H28" s="272">
        <v>0</v>
      </c>
      <c r="I28" s="272">
        <v>0</v>
      </c>
      <c r="J28" s="272">
        <v>1</v>
      </c>
      <c r="K28" s="272">
        <v>241</v>
      </c>
      <c r="L28" s="272">
        <f t="shared" si="0"/>
        <v>124.11500000000001</v>
      </c>
      <c r="M28" s="272">
        <f t="shared" si="1"/>
        <v>116.88499999999999</v>
      </c>
      <c r="N28" s="272">
        <f t="shared" si="2"/>
        <v>14.942</v>
      </c>
      <c r="O28" s="272">
        <f t="shared" si="3"/>
        <v>12.170499999999999</v>
      </c>
      <c r="P28" s="272">
        <f t="shared" si="4"/>
        <v>193.041</v>
      </c>
      <c r="Q28" s="272">
        <f t="shared" si="5"/>
        <v>181.714</v>
      </c>
      <c r="R28" s="272">
        <f t="shared" si="6"/>
        <v>11.327</v>
      </c>
      <c r="S28" s="272">
        <v>0</v>
      </c>
      <c r="T28" s="272">
        <v>0</v>
      </c>
      <c r="U28" s="273">
        <v>21</v>
      </c>
    </row>
    <row r="29" spans="1:21" ht="21.75" customHeight="1">
      <c r="A29" s="425" t="s">
        <v>572</v>
      </c>
      <c r="B29" s="272">
        <v>23</v>
      </c>
      <c r="C29" s="272">
        <v>2</v>
      </c>
      <c r="D29" s="272">
        <v>0</v>
      </c>
      <c r="E29" s="272">
        <v>13</v>
      </c>
      <c r="F29" s="272">
        <v>11</v>
      </c>
      <c r="G29" s="272">
        <v>2</v>
      </c>
      <c r="H29" s="272">
        <v>0</v>
      </c>
      <c r="I29" s="272">
        <v>1</v>
      </c>
      <c r="J29" s="272">
        <v>7</v>
      </c>
      <c r="K29" s="272">
        <v>958</v>
      </c>
      <c r="L29" s="272">
        <v>490</v>
      </c>
      <c r="M29" s="272">
        <v>468</v>
      </c>
      <c r="N29" s="272">
        <f t="shared" si="2"/>
        <v>59.396</v>
      </c>
      <c r="O29" s="272">
        <f t="shared" si="3"/>
        <v>48.379</v>
      </c>
      <c r="P29" s="272">
        <f t="shared" si="4"/>
        <v>767.358</v>
      </c>
      <c r="Q29" s="272">
        <f t="shared" si="5"/>
        <v>722.332</v>
      </c>
      <c r="R29" s="272">
        <f t="shared" si="6"/>
        <v>45.026</v>
      </c>
      <c r="S29" s="272">
        <v>0</v>
      </c>
      <c r="T29" s="272">
        <v>39</v>
      </c>
      <c r="U29" s="273">
        <v>50</v>
      </c>
    </row>
    <row r="30" spans="1:21" ht="21.75" customHeight="1">
      <c r="A30" s="425" t="s">
        <v>23</v>
      </c>
      <c r="B30" s="272">
        <v>10</v>
      </c>
      <c r="C30" s="272">
        <v>0</v>
      </c>
      <c r="D30" s="272">
        <v>0</v>
      </c>
      <c r="E30" s="272">
        <v>8</v>
      </c>
      <c r="F30" s="272">
        <v>7</v>
      </c>
      <c r="G30" s="272">
        <v>1</v>
      </c>
      <c r="H30" s="272">
        <v>0</v>
      </c>
      <c r="I30" s="272">
        <v>0</v>
      </c>
      <c r="J30" s="272">
        <v>2</v>
      </c>
      <c r="K30" s="272">
        <v>360</v>
      </c>
      <c r="L30" s="272">
        <f t="shared" si="0"/>
        <v>185.4</v>
      </c>
      <c r="M30" s="272">
        <f t="shared" si="1"/>
        <v>174.6</v>
      </c>
      <c r="N30" s="272">
        <f t="shared" si="2"/>
        <v>22.32</v>
      </c>
      <c r="O30" s="272">
        <f t="shared" si="3"/>
        <v>18.18</v>
      </c>
      <c r="P30" s="272">
        <v>286</v>
      </c>
      <c r="Q30" s="272">
        <v>271</v>
      </c>
      <c r="R30" s="272">
        <v>16</v>
      </c>
      <c r="S30" s="272">
        <v>0</v>
      </c>
      <c r="T30" s="272">
        <v>0</v>
      </c>
      <c r="U30" s="273">
        <v>34</v>
      </c>
    </row>
    <row r="31" spans="1:21" ht="15" customHeight="1">
      <c r="A31" s="336"/>
      <c r="B31" s="337"/>
      <c r="C31" s="338"/>
      <c r="D31" s="337"/>
      <c r="E31" s="337"/>
      <c r="F31" s="338"/>
      <c r="G31" s="337"/>
      <c r="H31" s="338"/>
      <c r="I31" s="338"/>
      <c r="J31" s="337"/>
      <c r="K31" s="338"/>
      <c r="L31" s="338"/>
      <c r="M31" s="338"/>
      <c r="N31" s="338"/>
      <c r="O31" s="337"/>
      <c r="P31" s="337"/>
      <c r="Q31" s="338"/>
      <c r="R31" s="336"/>
      <c r="S31" s="339"/>
      <c r="T31" s="336"/>
      <c r="U31" s="277"/>
    </row>
    <row r="32" spans="1:21" ht="20.25" customHeight="1">
      <c r="A32" s="109" t="s">
        <v>438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1"/>
      <c r="L32" s="341"/>
      <c r="M32" s="341"/>
      <c r="N32" s="341"/>
      <c r="O32" s="341"/>
      <c r="P32" s="341"/>
      <c r="Q32" s="341"/>
      <c r="R32" s="342"/>
      <c r="S32" s="342"/>
      <c r="T32" s="342"/>
      <c r="U32" s="108"/>
    </row>
    <row r="33" spans="1:21" ht="20.25" customHeight="1">
      <c r="A33" s="111" t="s">
        <v>615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08"/>
      <c r="S33" s="108"/>
      <c r="T33" s="108"/>
      <c r="U33" s="108"/>
    </row>
    <row r="34" spans="1:21" ht="21" customHeight="1">
      <c r="A34" s="108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08"/>
      <c r="S34" s="108"/>
      <c r="T34" s="108"/>
      <c r="U34" s="108"/>
    </row>
  </sheetData>
  <sheetProtection/>
  <mergeCells count="19">
    <mergeCell ref="A1:J1"/>
    <mergeCell ref="A3:U3"/>
    <mergeCell ref="A4:A6"/>
    <mergeCell ref="B4:J4"/>
    <mergeCell ref="K4:U4"/>
    <mergeCell ref="B5:B6"/>
    <mergeCell ref="C5:C6"/>
    <mergeCell ref="D5:D6"/>
    <mergeCell ref="E5:G5"/>
    <mergeCell ref="H5:H6"/>
    <mergeCell ref="S5:S6"/>
    <mergeCell ref="T5:T6"/>
    <mergeCell ref="U5:U6"/>
    <mergeCell ref="I5:I6"/>
    <mergeCell ref="J5:J6"/>
    <mergeCell ref="K5:K6"/>
    <mergeCell ref="N5:N6"/>
    <mergeCell ref="O5:O6"/>
    <mergeCell ref="P5:R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F11" sqref="F11"/>
    </sheetView>
  </sheetViews>
  <sheetFormatPr defaultColWidth="8.88671875" defaultRowHeight="13.5"/>
  <cols>
    <col min="1" max="1" width="7.21484375" style="1" customWidth="1"/>
    <col min="2" max="17" width="6.3359375" style="1" customWidth="1"/>
    <col min="18" max="16384" width="8.88671875" style="1" customWidth="1"/>
  </cols>
  <sheetData>
    <row r="1" spans="1:17" ht="20.25" customHeight="1">
      <c r="A1" s="519" t="s">
        <v>160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0.25" customHeight="1">
      <c r="A3" s="545" t="s">
        <v>159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</row>
    <row r="4" spans="1:17" ht="1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20.25" customHeight="1">
      <c r="A5" s="544" t="s">
        <v>143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</row>
    <row r="6" spans="1:17" s="8" customFormat="1" ht="32.25" customHeight="1">
      <c r="A6" s="504" t="s">
        <v>158</v>
      </c>
      <c r="B6" s="512" t="s">
        <v>157</v>
      </c>
      <c r="C6" s="510"/>
      <c r="D6" s="510"/>
      <c r="E6" s="510"/>
      <c r="F6" s="510"/>
      <c r="G6" s="510"/>
      <c r="H6" s="510"/>
      <c r="I6" s="510"/>
      <c r="J6" s="511"/>
      <c r="K6" s="512" t="s">
        <v>156</v>
      </c>
      <c r="L6" s="510"/>
      <c r="M6" s="510"/>
      <c r="N6" s="510"/>
      <c r="O6" s="510"/>
      <c r="P6" s="510"/>
      <c r="Q6" s="510"/>
    </row>
    <row r="7" spans="1:17" s="8" customFormat="1" ht="48.75" customHeight="1">
      <c r="A7" s="505"/>
      <c r="B7" s="453" t="s">
        <v>123</v>
      </c>
      <c r="C7" s="453" t="s">
        <v>155</v>
      </c>
      <c r="D7" s="453" t="s">
        <v>154</v>
      </c>
      <c r="E7" s="453" t="s">
        <v>153</v>
      </c>
      <c r="F7" s="453" t="s">
        <v>152</v>
      </c>
      <c r="G7" s="453" t="s">
        <v>151</v>
      </c>
      <c r="H7" s="453" t="s">
        <v>150</v>
      </c>
      <c r="I7" s="453" t="s">
        <v>149</v>
      </c>
      <c r="J7" s="453" t="s">
        <v>128</v>
      </c>
      <c r="K7" s="453" t="s">
        <v>123</v>
      </c>
      <c r="L7" s="453" t="s">
        <v>148</v>
      </c>
      <c r="M7" s="453" t="s">
        <v>147</v>
      </c>
      <c r="N7" s="546" t="s">
        <v>146</v>
      </c>
      <c r="O7" s="547"/>
      <c r="P7" s="453" t="s">
        <v>129</v>
      </c>
      <c r="Q7" s="454" t="s">
        <v>128</v>
      </c>
    </row>
    <row r="8" spans="1:17" s="6" customFormat="1" ht="27" customHeight="1">
      <c r="A8" s="5" t="s">
        <v>7</v>
      </c>
      <c r="B8" s="71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71">
        <v>1</v>
      </c>
      <c r="K8" s="71">
        <v>1</v>
      </c>
      <c r="L8" s="19">
        <v>0</v>
      </c>
      <c r="M8" s="19">
        <v>0</v>
      </c>
      <c r="N8" s="501">
        <v>0</v>
      </c>
      <c r="O8" s="549"/>
      <c r="P8" s="71">
        <v>1</v>
      </c>
      <c r="Q8" s="70">
        <v>0</v>
      </c>
    </row>
    <row r="9" spans="1:17" s="6" customFormat="1" ht="27" customHeight="1">
      <c r="A9" s="4" t="s">
        <v>6</v>
      </c>
      <c r="B9" s="72">
        <v>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71">
        <v>2</v>
      </c>
      <c r="K9" s="71">
        <v>2</v>
      </c>
      <c r="L9" s="19">
        <v>0</v>
      </c>
      <c r="M9" s="19">
        <v>0</v>
      </c>
      <c r="N9" s="501">
        <v>0</v>
      </c>
      <c r="O9" s="549"/>
      <c r="P9" s="71">
        <v>1</v>
      </c>
      <c r="Q9" s="70">
        <v>1</v>
      </c>
    </row>
    <row r="10" spans="1:17" s="6" customFormat="1" ht="27" customHeight="1">
      <c r="A10" s="4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 t="s">
        <v>145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501">
        <v>0</v>
      </c>
      <c r="O10" s="502"/>
      <c r="P10" s="19">
        <v>0</v>
      </c>
      <c r="Q10" s="69">
        <v>0</v>
      </c>
    </row>
    <row r="11" spans="1:17" s="6" customFormat="1" ht="27" customHeight="1">
      <c r="A11" s="68" t="s">
        <v>40</v>
      </c>
      <c r="B11" s="67">
        <v>2</v>
      </c>
      <c r="C11" s="67">
        <v>0</v>
      </c>
      <c r="D11" s="67">
        <v>0</v>
      </c>
      <c r="E11" s="67">
        <v>1</v>
      </c>
      <c r="F11" s="67">
        <v>1</v>
      </c>
      <c r="G11" s="67">
        <v>0</v>
      </c>
      <c r="H11" s="67">
        <v>0</v>
      </c>
      <c r="I11" s="67">
        <v>0</v>
      </c>
      <c r="J11" s="67">
        <v>0</v>
      </c>
      <c r="K11" s="67">
        <v>2</v>
      </c>
      <c r="L11" s="67">
        <v>0</v>
      </c>
      <c r="M11" s="67">
        <v>2</v>
      </c>
      <c r="N11" s="501">
        <v>0</v>
      </c>
      <c r="O11" s="502"/>
      <c r="P11" s="67">
        <v>0</v>
      </c>
      <c r="Q11" s="66">
        <v>0</v>
      </c>
    </row>
    <row r="12" spans="1:17" s="6" customFormat="1" ht="27" customHeight="1">
      <c r="A12" s="4" t="s">
        <v>3</v>
      </c>
      <c r="B12" s="65">
        <v>1</v>
      </c>
      <c r="C12" s="19">
        <v>0</v>
      </c>
      <c r="D12" s="19">
        <v>0</v>
      </c>
      <c r="E12" s="19">
        <v>1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65">
        <v>1</v>
      </c>
      <c r="L12" s="19">
        <v>0</v>
      </c>
      <c r="M12" s="19">
        <v>0</v>
      </c>
      <c r="N12" s="501">
        <v>0</v>
      </c>
      <c r="O12" s="502"/>
      <c r="P12" s="19">
        <v>1</v>
      </c>
      <c r="Q12" s="51">
        <v>0</v>
      </c>
    </row>
    <row r="13" spans="1:17" s="6" customFormat="1" ht="27" customHeight="1">
      <c r="A13" s="4" t="s">
        <v>2</v>
      </c>
      <c r="B13" s="65">
        <f>SUM(C13:J13)</f>
        <v>3</v>
      </c>
      <c r="C13" s="19">
        <v>0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2</v>
      </c>
      <c r="K13" s="65">
        <f>SUM(L13:Q13)</f>
        <v>4</v>
      </c>
      <c r="L13" s="19">
        <v>0</v>
      </c>
      <c r="M13" s="19">
        <v>1</v>
      </c>
      <c r="N13" s="501">
        <v>1</v>
      </c>
      <c r="O13" s="502"/>
      <c r="P13" s="19">
        <v>2</v>
      </c>
      <c r="Q13" s="51">
        <v>0</v>
      </c>
    </row>
    <row r="14" spans="1:17" s="61" customFormat="1" ht="14.25" customHeight="1">
      <c r="A14" s="63"/>
      <c r="B14" s="64"/>
      <c r="C14" s="64"/>
      <c r="D14" s="64"/>
      <c r="E14" s="64"/>
      <c r="F14" s="64"/>
      <c r="G14" s="64"/>
      <c r="H14" s="64"/>
      <c r="I14" s="64"/>
      <c r="J14" s="63"/>
      <c r="K14" s="62"/>
      <c r="L14" s="62"/>
      <c r="M14" s="62"/>
      <c r="N14" s="62"/>
      <c r="O14" s="62"/>
      <c r="P14" s="62"/>
      <c r="Q14" s="62"/>
    </row>
    <row r="15" spans="1:17" ht="20.25" customHeight="1">
      <c r="A15" s="545" t="s">
        <v>144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</row>
    <row r="16" spans="1:17" ht="1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20.25" customHeight="1">
      <c r="A17" s="544" t="s">
        <v>143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</row>
    <row r="18" spans="1:17" ht="32.25" customHeight="1">
      <c r="A18" s="504" t="s">
        <v>142</v>
      </c>
      <c r="B18" s="512" t="s">
        <v>141</v>
      </c>
      <c r="C18" s="510"/>
      <c r="D18" s="510"/>
      <c r="E18" s="510"/>
      <c r="F18" s="510"/>
      <c r="G18" s="510"/>
      <c r="H18" s="510"/>
      <c r="I18" s="510"/>
      <c r="J18" s="511"/>
      <c r="K18" s="512" t="s">
        <v>140</v>
      </c>
      <c r="L18" s="510"/>
      <c r="M18" s="510"/>
      <c r="N18" s="510"/>
      <c r="O18" s="510"/>
      <c r="P18" s="510"/>
      <c r="Q18" s="510"/>
    </row>
    <row r="19" spans="1:17" ht="48" customHeight="1">
      <c r="A19" s="548"/>
      <c r="B19" s="453" t="s">
        <v>123</v>
      </c>
      <c r="C19" s="453" t="s">
        <v>139</v>
      </c>
      <c r="D19" s="453" t="s">
        <v>138</v>
      </c>
      <c r="E19" s="453" t="s">
        <v>137</v>
      </c>
      <c r="F19" s="453" t="s">
        <v>136</v>
      </c>
      <c r="G19" s="453" t="s">
        <v>135</v>
      </c>
      <c r="H19" s="453" t="s">
        <v>134</v>
      </c>
      <c r="I19" s="453" t="s">
        <v>133</v>
      </c>
      <c r="J19" s="453" t="s">
        <v>128</v>
      </c>
      <c r="K19" s="453" t="s">
        <v>123</v>
      </c>
      <c r="L19" s="453" t="s">
        <v>132</v>
      </c>
      <c r="M19" s="453" t="s">
        <v>131</v>
      </c>
      <c r="N19" s="454" t="s">
        <v>130</v>
      </c>
      <c r="O19" s="443" t="s">
        <v>324</v>
      </c>
      <c r="P19" s="455" t="s">
        <v>129</v>
      </c>
      <c r="Q19" s="454" t="s">
        <v>128</v>
      </c>
    </row>
    <row r="20" spans="1:17" s="6" customFormat="1" ht="27" customHeight="1">
      <c r="A20" s="59" t="s">
        <v>7</v>
      </c>
      <c r="B20" s="57">
        <v>7</v>
      </c>
      <c r="C20" s="19">
        <v>0</v>
      </c>
      <c r="D20" s="19">
        <v>0</v>
      </c>
      <c r="E20" s="19">
        <v>0</v>
      </c>
      <c r="F20" s="57">
        <v>4</v>
      </c>
      <c r="G20" s="19">
        <v>0</v>
      </c>
      <c r="H20" s="57">
        <v>1</v>
      </c>
      <c r="I20" s="57">
        <v>1</v>
      </c>
      <c r="J20" s="57">
        <v>1</v>
      </c>
      <c r="K20" s="57">
        <v>7</v>
      </c>
      <c r="L20" s="57">
        <v>1</v>
      </c>
      <c r="M20" s="57">
        <v>0</v>
      </c>
      <c r="N20" s="58">
        <v>5</v>
      </c>
      <c r="O20" s="409">
        <v>0</v>
      </c>
      <c r="P20" s="408">
        <v>0</v>
      </c>
      <c r="Q20" s="58">
        <v>1</v>
      </c>
    </row>
    <row r="21" spans="1:17" s="6" customFormat="1" ht="27" customHeight="1">
      <c r="A21" s="59" t="s">
        <v>6</v>
      </c>
      <c r="B21" s="57">
        <v>3</v>
      </c>
      <c r="C21" s="19">
        <v>0</v>
      </c>
      <c r="D21" s="19">
        <v>0</v>
      </c>
      <c r="E21" s="19">
        <v>0</v>
      </c>
      <c r="F21" s="57">
        <v>2</v>
      </c>
      <c r="G21" s="19">
        <v>0</v>
      </c>
      <c r="H21" s="57">
        <v>0</v>
      </c>
      <c r="I21" s="57">
        <v>0</v>
      </c>
      <c r="J21" s="57">
        <v>1</v>
      </c>
      <c r="K21" s="57">
        <v>3</v>
      </c>
      <c r="L21" s="57">
        <v>0</v>
      </c>
      <c r="M21" s="57">
        <v>0</v>
      </c>
      <c r="N21" s="58">
        <v>0</v>
      </c>
      <c r="O21" s="409">
        <v>0</v>
      </c>
      <c r="P21" s="408">
        <v>0</v>
      </c>
      <c r="Q21" s="58">
        <v>3</v>
      </c>
    </row>
    <row r="22" spans="1:17" s="6" customFormat="1" ht="27" customHeight="1">
      <c r="A22" s="59" t="s">
        <v>5</v>
      </c>
      <c r="B22" s="57">
        <v>2</v>
      </c>
      <c r="C22" s="19">
        <v>0</v>
      </c>
      <c r="D22" s="19">
        <v>0</v>
      </c>
      <c r="E22" s="19">
        <v>0</v>
      </c>
      <c r="F22" s="57">
        <v>1</v>
      </c>
      <c r="G22" s="19">
        <v>0</v>
      </c>
      <c r="H22" s="57">
        <v>0</v>
      </c>
      <c r="I22" s="57">
        <v>0</v>
      </c>
      <c r="J22" s="57">
        <v>1</v>
      </c>
      <c r="K22" s="57">
        <v>2</v>
      </c>
      <c r="L22" s="57">
        <v>0</v>
      </c>
      <c r="M22" s="57">
        <v>0</v>
      </c>
      <c r="N22" s="58">
        <v>1</v>
      </c>
      <c r="O22" s="409">
        <v>0</v>
      </c>
      <c r="P22" s="408">
        <v>0</v>
      </c>
      <c r="Q22" s="58">
        <v>1</v>
      </c>
    </row>
    <row r="23" spans="1:17" s="6" customFormat="1" ht="27" customHeight="1">
      <c r="A23" s="5" t="s">
        <v>40</v>
      </c>
      <c r="B23" s="19">
        <v>6</v>
      </c>
      <c r="C23" s="19">
        <v>0</v>
      </c>
      <c r="D23" s="19">
        <v>0</v>
      </c>
      <c r="E23" s="19">
        <v>0</v>
      </c>
      <c r="F23" s="19">
        <v>6</v>
      </c>
      <c r="G23" s="19">
        <v>0</v>
      </c>
      <c r="H23" s="57">
        <v>0</v>
      </c>
      <c r="I23" s="57">
        <v>0</v>
      </c>
      <c r="J23" s="19">
        <v>0</v>
      </c>
      <c r="K23" s="19">
        <v>7</v>
      </c>
      <c r="L23" s="19">
        <v>0</v>
      </c>
      <c r="M23" s="19">
        <v>1</v>
      </c>
      <c r="N23" s="30">
        <v>6</v>
      </c>
      <c r="O23" s="409">
        <v>0</v>
      </c>
      <c r="P23" s="392">
        <v>0</v>
      </c>
      <c r="Q23" s="30">
        <v>0</v>
      </c>
    </row>
    <row r="24" spans="1:17" s="6" customFormat="1" ht="27" customHeight="1">
      <c r="A24" s="4" t="s">
        <v>3</v>
      </c>
      <c r="B24" s="56">
        <v>9</v>
      </c>
      <c r="C24" s="19">
        <v>0</v>
      </c>
      <c r="D24" s="19">
        <v>0</v>
      </c>
      <c r="E24" s="19">
        <v>0</v>
      </c>
      <c r="F24" s="19">
        <v>3</v>
      </c>
      <c r="G24" s="19">
        <v>0</v>
      </c>
      <c r="H24" s="31">
        <v>0</v>
      </c>
      <c r="I24" s="31">
        <v>0</v>
      </c>
      <c r="J24" s="19">
        <v>6</v>
      </c>
      <c r="K24" s="56">
        <v>10</v>
      </c>
      <c r="L24" s="19">
        <v>0</v>
      </c>
      <c r="M24" s="19">
        <v>0</v>
      </c>
      <c r="N24" s="30">
        <v>9</v>
      </c>
      <c r="O24" s="410">
        <v>0</v>
      </c>
      <c r="P24" s="392">
        <v>1</v>
      </c>
      <c r="Q24" s="30">
        <v>0</v>
      </c>
    </row>
    <row r="25" spans="1:17" s="6" customFormat="1" ht="27" customHeight="1">
      <c r="A25" s="4" t="s">
        <v>2</v>
      </c>
      <c r="B25" s="56">
        <v>6</v>
      </c>
      <c r="C25" s="19">
        <v>1</v>
      </c>
      <c r="D25" s="19">
        <v>1</v>
      </c>
      <c r="E25" s="19">
        <v>0</v>
      </c>
      <c r="F25" s="19">
        <v>3</v>
      </c>
      <c r="G25" s="19">
        <v>0</v>
      </c>
      <c r="H25" s="31">
        <v>0</v>
      </c>
      <c r="I25" s="31">
        <v>0</v>
      </c>
      <c r="J25" s="19">
        <v>1</v>
      </c>
      <c r="K25" s="56">
        <f>SUM(L25:R25)</f>
        <v>15</v>
      </c>
      <c r="L25" s="19">
        <v>0</v>
      </c>
      <c r="M25" s="19">
        <v>1</v>
      </c>
      <c r="N25" s="19">
        <v>9</v>
      </c>
      <c r="O25" s="19">
        <v>1</v>
      </c>
      <c r="P25" s="19">
        <v>1</v>
      </c>
      <c r="Q25" s="30">
        <v>3</v>
      </c>
    </row>
    <row r="26" spans="1:17" s="6" customFormat="1" ht="15" customHeight="1">
      <c r="A26" s="55"/>
      <c r="B26" s="53"/>
      <c r="C26" s="53"/>
      <c r="D26" s="53"/>
      <c r="E26" s="53"/>
      <c r="F26" s="53"/>
      <c r="G26" s="53"/>
      <c r="H26" s="54"/>
      <c r="I26" s="54"/>
      <c r="J26" s="53"/>
      <c r="K26" s="53"/>
      <c r="L26" s="53"/>
      <c r="M26" s="53"/>
      <c r="N26" s="53"/>
      <c r="O26" s="53"/>
      <c r="P26" s="53"/>
      <c r="Q26" s="53"/>
    </row>
    <row r="27" spans="1:17" ht="18.75" customHeight="1">
      <c r="A27" s="2" t="s">
        <v>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/>
  <mergeCells count="18">
    <mergeCell ref="A17:Q17"/>
    <mergeCell ref="A18:A19"/>
    <mergeCell ref="B18:J18"/>
    <mergeCell ref="K18:Q18"/>
    <mergeCell ref="N8:O8"/>
    <mergeCell ref="N9:O9"/>
    <mergeCell ref="N10:O10"/>
    <mergeCell ref="N11:O11"/>
    <mergeCell ref="N12:O12"/>
    <mergeCell ref="A1:Q1"/>
    <mergeCell ref="B6:J6"/>
    <mergeCell ref="K6:Q6"/>
    <mergeCell ref="A6:A7"/>
    <mergeCell ref="A5:Q5"/>
    <mergeCell ref="A15:Q15"/>
    <mergeCell ref="A3:Q3"/>
    <mergeCell ref="N7:O7"/>
    <mergeCell ref="N13:O1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H20" sqref="H20"/>
    </sheetView>
  </sheetViews>
  <sheetFormatPr defaultColWidth="8.88671875" defaultRowHeight="13.5"/>
  <cols>
    <col min="1" max="1" width="7.77734375" style="0" customWidth="1"/>
  </cols>
  <sheetData>
    <row r="1" spans="1:25" s="168" customFormat="1" ht="20.25" customHeight="1">
      <c r="A1" s="519" t="s">
        <v>765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107"/>
      <c r="V1" s="107"/>
      <c r="W1" s="1"/>
      <c r="X1" s="1"/>
      <c r="Y1" s="1"/>
    </row>
    <row r="2" spans="1:25" s="168" customFormat="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"/>
      <c r="X2" s="1"/>
      <c r="Y2" s="1"/>
    </row>
    <row r="3" spans="1:25" s="168" customFormat="1" ht="20.25" customHeight="1">
      <c r="A3" s="530" t="s">
        <v>744</v>
      </c>
      <c r="B3" s="530"/>
      <c r="C3" s="530"/>
      <c r="D3" s="53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219"/>
      <c r="Y3" s="219"/>
    </row>
    <row r="4" spans="1:26" ht="24.75" customHeight="1">
      <c r="A4" s="634" t="s">
        <v>289</v>
      </c>
      <c r="B4" s="675" t="s">
        <v>745</v>
      </c>
      <c r="C4" s="655"/>
      <c r="D4" s="657"/>
      <c r="E4" s="633" t="s">
        <v>746</v>
      </c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1"/>
      <c r="Y4" s="631"/>
      <c r="Z4" s="631"/>
    </row>
    <row r="5" spans="1:26" ht="24.75" customHeight="1">
      <c r="A5" s="673"/>
      <c r="B5" s="676"/>
      <c r="C5" s="677"/>
      <c r="D5" s="678"/>
      <c r="E5" s="634" t="s">
        <v>748</v>
      </c>
      <c r="F5" s="631" t="s">
        <v>749</v>
      </c>
      <c r="G5" s="643"/>
      <c r="H5" s="636"/>
      <c r="I5" s="631" t="s">
        <v>750</v>
      </c>
      <c r="J5" s="643"/>
      <c r="K5" s="636"/>
      <c r="L5" s="631" t="s">
        <v>751</v>
      </c>
      <c r="M5" s="643"/>
      <c r="N5" s="636"/>
      <c r="O5" s="631" t="s">
        <v>752</v>
      </c>
      <c r="P5" s="643"/>
      <c r="Q5" s="636"/>
      <c r="R5" s="631" t="s">
        <v>753</v>
      </c>
      <c r="S5" s="643"/>
      <c r="T5" s="636"/>
      <c r="U5" s="532" t="s">
        <v>754</v>
      </c>
      <c r="V5" s="583"/>
      <c r="W5" s="536"/>
      <c r="X5" s="631" t="s">
        <v>755</v>
      </c>
      <c r="Y5" s="643"/>
      <c r="Z5" s="643"/>
    </row>
    <row r="6" spans="1:26" ht="24.75" customHeight="1">
      <c r="A6" s="674"/>
      <c r="B6" s="473" t="s">
        <v>123</v>
      </c>
      <c r="C6" s="473" t="s">
        <v>125</v>
      </c>
      <c r="D6" s="473" t="s">
        <v>747</v>
      </c>
      <c r="E6" s="635"/>
      <c r="F6" s="492" t="s">
        <v>756</v>
      </c>
      <c r="G6" s="492" t="s">
        <v>757</v>
      </c>
      <c r="H6" s="492" t="s">
        <v>758</v>
      </c>
      <c r="I6" s="492" t="s">
        <v>756</v>
      </c>
      <c r="J6" s="492" t="s">
        <v>757</v>
      </c>
      <c r="K6" s="492" t="s">
        <v>758</v>
      </c>
      <c r="L6" s="492" t="s">
        <v>756</v>
      </c>
      <c r="M6" s="492" t="s">
        <v>757</v>
      </c>
      <c r="N6" s="492" t="s">
        <v>758</v>
      </c>
      <c r="O6" s="492" t="s">
        <v>756</v>
      </c>
      <c r="P6" s="492" t="s">
        <v>757</v>
      </c>
      <c r="Q6" s="492" t="s">
        <v>758</v>
      </c>
      <c r="R6" s="492" t="s">
        <v>756</v>
      </c>
      <c r="S6" s="492" t="s">
        <v>757</v>
      </c>
      <c r="T6" s="492" t="s">
        <v>758</v>
      </c>
      <c r="U6" s="492" t="s">
        <v>756</v>
      </c>
      <c r="V6" s="492" t="s">
        <v>757</v>
      </c>
      <c r="W6" s="492" t="s">
        <v>758</v>
      </c>
      <c r="X6" s="492" t="s">
        <v>756</v>
      </c>
      <c r="Y6" s="492" t="s">
        <v>757</v>
      </c>
      <c r="Z6" s="491" t="s">
        <v>758</v>
      </c>
    </row>
    <row r="7" spans="1:26" ht="24.75" customHeight="1">
      <c r="A7" s="132" t="s">
        <v>759</v>
      </c>
      <c r="B7" s="131">
        <v>12186</v>
      </c>
      <c r="C7" s="131">
        <v>5160</v>
      </c>
      <c r="D7" s="131">
        <v>7026</v>
      </c>
      <c r="E7" s="131">
        <v>12186</v>
      </c>
      <c r="F7" s="131">
        <v>1176</v>
      </c>
      <c r="G7" s="131" t="s">
        <v>325</v>
      </c>
      <c r="H7" s="131" t="s">
        <v>325</v>
      </c>
      <c r="I7" s="131">
        <v>1736</v>
      </c>
      <c r="J7" s="131" t="s">
        <v>325</v>
      </c>
      <c r="K7" s="131" t="s">
        <v>325</v>
      </c>
      <c r="L7" s="131">
        <v>1763</v>
      </c>
      <c r="M7" s="131" t="s">
        <v>325</v>
      </c>
      <c r="N7" s="131" t="s">
        <v>325</v>
      </c>
      <c r="O7" s="131">
        <v>3143</v>
      </c>
      <c r="P7" s="131" t="s">
        <v>325</v>
      </c>
      <c r="Q7" s="131" t="s">
        <v>325</v>
      </c>
      <c r="R7" s="131">
        <v>2641</v>
      </c>
      <c r="S7" s="131" t="s">
        <v>325</v>
      </c>
      <c r="T7" s="131" t="s">
        <v>325</v>
      </c>
      <c r="U7" s="131">
        <v>1727</v>
      </c>
      <c r="V7" s="131" t="s">
        <v>325</v>
      </c>
      <c r="W7" s="131" t="s">
        <v>325</v>
      </c>
      <c r="X7" s="130" t="s">
        <v>325</v>
      </c>
      <c r="Y7" s="130" t="s">
        <v>325</v>
      </c>
      <c r="Z7" s="495" t="s">
        <v>325</v>
      </c>
    </row>
    <row r="8" spans="1:26" ht="24.75" customHeight="1">
      <c r="A8" s="132" t="s">
        <v>760</v>
      </c>
      <c r="B8" s="131">
        <v>17613</v>
      </c>
      <c r="C8" s="131">
        <v>7038</v>
      </c>
      <c r="D8" s="131">
        <v>10575</v>
      </c>
      <c r="E8" s="131">
        <v>17613</v>
      </c>
      <c r="F8" s="131">
        <v>2980</v>
      </c>
      <c r="G8" s="131" t="s">
        <v>325</v>
      </c>
      <c r="H8" s="131" t="s">
        <v>325</v>
      </c>
      <c r="I8" s="131">
        <v>2573</v>
      </c>
      <c r="J8" s="131" t="s">
        <v>325</v>
      </c>
      <c r="K8" s="131" t="s">
        <v>325</v>
      </c>
      <c r="L8" s="131">
        <v>2208</v>
      </c>
      <c r="M8" s="131" t="s">
        <v>325</v>
      </c>
      <c r="N8" s="131" t="s">
        <v>325</v>
      </c>
      <c r="O8" s="131">
        <v>4127</v>
      </c>
      <c r="P8" s="131" t="s">
        <v>325</v>
      </c>
      <c r="Q8" s="131" t="s">
        <v>325</v>
      </c>
      <c r="R8" s="131">
        <v>3594</v>
      </c>
      <c r="S8" s="131" t="s">
        <v>325</v>
      </c>
      <c r="T8" s="131" t="s">
        <v>325</v>
      </c>
      <c r="U8" s="131">
        <v>2131</v>
      </c>
      <c r="V8" s="131" t="s">
        <v>325</v>
      </c>
      <c r="W8" s="131" t="s">
        <v>325</v>
      </c>
      <c r="X8" s="130" t="s">
        <v>325</v>
      </c>
      <c r="Y8" s="130" t="s">
        <v>325</v>
      </c>
      <c r="Z8" s="495" t="s">
        <v>325</v>
      </c>
    </row>
    <row r="9" spans="1:26" ht="24.75" customHeight="1">
      <c r="A9" s="132" t="s">
        <v>761</v>
      </c>
      <c r="B9" s="131">
        <v>26591</v>
      </c>
      <c r="C9" s="131">
        <v>11570</v>
      </c>
      <c r="D9" s="131">
        <v>15021</v>
      </c>
      <c r="E9" s="131">
        <v>26591</v>
      </c>
      <c r="F9" s="131">
        <v>9174</v>
      </c>
      <c r="G9" s="131" t="s">
        <v>325</v>
      </c>
      <c r="H9" s="131" t="s">
        <v>325</v>
      </c>
      <c r="I9" s="131">
        <v>3180</v>
      </c>
      <c r="J9" s="131" t="s">
        <v>325</v>
      </c>
      <c r="K9" s="131" t="s">
        <v>325</v>
      </c>
      <c r="L9" s="131">
        <v>2609</v>
      </c>
      <c r="M9" s="131" t="s">
        <v>325</v>
      </c>
      <c r="N9" s="131" t="s">
        <v>325</v>
      </c>
      <c r="O9" s="131">
        <v>4910</v>
      </c>
      <c r="P9" s="131" t="s">
        <v>325</v>
      </c>
      <c r="Q9" s="131" t="s">
        <v>325</v>
      </c>
      <c r="R9" s="131">
        <v>4244</v>
      </c>
      <c r="S9" s="131" t="s">
        <v>325</v>
      </c>
      <c r="T9" s="131" t="s">
        <v>325</v>
      </c>
      <c r="U9" s="131">
        <v>2474</v>
      </c>
      <c r="V9" s="131" t="s">
        <v>325</v>
      </c>
      <c r="W9" s="131" t="s">
        <v>325</v>
      </c>
      <c r="X9" s="130" t="s">
        <v>325</v>
      </c>
      <c r="Y9" s="130" t="s">
        <v>325</v>
      </c>
      <c r="Z9" s="495" t="s">
        <v>325</v>
      </c>
    </row>
    <row r="10" spans="1:26" ht="24.75" customHeight="1">
      <c r="A10" s="132" t="s">
        <v>4</v>
      </c>
      <c r="B10" s="398">
        <v>30771</v>
      </c>
      <c r="C10" s="398">
        <v>13342</v>
      </c>
      <c r="D10" s="398">
        <v>17429</v>
      </c>
      <c r="E10" s="398">
        <v>30771</v>
      </c>
      <c r="F10" s="398">
        <v>9413</v>
      </c>
      <c r="G10" s="131" t="s">
        <v>325</v>
      </c>
      <c r="H10" s="131" t="s">
        <v>325</v>
      </c>
      <c r="I10" s="398">
        <v>4568</v>
      </c>
      <c r="J10" s="131" t="s">
        <v>325</v>
      </c>
      <c r="K10" s="131" t="s">
        <v>325</v>
      </c>
      <c r="L10" s="398">
        <v>2786</v>
      </c>
      <c r="M10" s="131" t="s">
        <v>325</v>
      </c>
      <c r="N10" s="131" t="s">
        <v>325</v>
      </c>
      <c r="O10" s="398">
        <v>5591</v>
      </c>
      <c r="P10" s="131" t="s">
        <v>325</v>
      </c>
      <c r="Q10" s="131" t="s">
        <v>325</v>
      </c>
      <c r="R10" s="398">
        <v>5205</v>
      </c>
      <c r="S10" s="131" t="s">
        <v>325</v>
      </c>
      <c r="T10" s="131" t="s">
        <v>325</v>
      </c>
      <c r="U10" s="398">
        <v>3208</v>
      </c>
      <c r="V10" s="131" t="s">
        <v>325</v>
      </c>
      <c r="W10" s="131" t="s">
        <v>325</v>
      </c>
      <c r="X10" s="130" t="s">
        <v>325</v>
      </c>
      <c r="Y10" s="130" t="s">
        <v>325</v>
      </c>
      <c r="Z10" s="495" t="s">
        <v>325</v>
      </c>
    </row>
    <row r="11" spans="1:26" ht="24.75" customHeight="1">
      <c r="A11" s="132" t="s">
        <v>762</v>
      </c>
      <c r="B11" s="256">
        <f>SUM(C11:D11)</f>
        <v>33378</v>
      </c>
      <c r="C11" s="256">
        <v>14348</v>
      </c>
      <c r="D11" s="256">
        <v>19030</v>
      </c>
      <c r="E11" s="256">
        <f>SUM(H11:W11)</f>
        <v>23172</v>
      </c>
      <c r="F11" s="256">
        <v>10206</v>
      </c>
      <c r="G11" s="131" t="s">
        <v>325</v>
      </c>
      <c r="H11" s="131" t="s">
        <v>325</v>
      </c>
      <c r="I11" s="256">
        <v>5186</v>
      </c>
      <c r="J11" s="131" t="s">
        <v>325</v>
      </c>
      <c r="K11" s="131" t="s">
        <v>325</v>
      </c>
      <c r="L11" s="256">
        <v>3084</v>
      </c>
      <c r="M11" s="131" t="s">
        <v>325</v>
      </c>
      <c r="N11" s="131" t="s">
        <v>325</v>
      </c>
      <c r="O11" s="256">
        <v>6005</v>
      </c>
      <c r="P11" s="131" t="s">
        <v>325</v>
      </c>
      <c r="Q11" s="131" t="s">
        <v>325</v>
      </c>
      <c r="R11" s="256">
        <v>5489</v>
      </c>
      <c r="S11" s="131" t="s">
        <v>325</v>
      </c>
      <c r="T11" s="131" t="s">
        <v>325</v>
      </c>
      <c r="U11" s="256">
        <v>3408</v>
      </c>
      <c r="V11" s="131" t="s">
        <v>325</v>
      </c>
      <c r="W11" s="131" t="s">
        <v>325</v>
      </c>
      <c r="X11" s="130" t="s">
        <v>325</v>
      </c>
      <c r="Y11" s="130" t="s">
        <v>325</v>
      </c>
      <c r="Z11" s="495" t="s">
        <v>325</v>
      </c>
    </row>
    <row r="12" spans="1:26" s="329" customFormat="1" ht="24.75" customHeight="1">
      <c r="A12" s="132" t="s">
        <v>763</v>
      </c>
      <c r="B12" s="56">
        <f>SUM(C12:D12)</f>
        <v>36105</v>
      </c>
      <c r="C12" s="56">
        <v>15513</v>
      </c>
      <c r="D12" s="56">
        <v>20592</v>
      </c>
      <c r="E12" s="148">
        <f>F12+I12+L12+O12+R12+U12+X12</f>
        <v>36105</v>
      </c>
      <c r="F12" s="148">
        <f>G12+H12</f>
        <v>9264</v>
      </c>
      <c r="G12" s="256">
        <v>4603</v>
      </c>
      <c r="H12" s="256">
        <v>4661</v>
      </c>
      <c r="I12" s="148">
        <f>J12+K12</f>
        <v>7304</v>
      </c>
      <c r="J12" s="256">
        <v>4441</v>
      </c>
      <c r="K12" s="256">
        <v>2863</v>
      </c>
      <c r="L12" s="148">
        <f>M12+N12</f>
        <v>3186</v>
      </c>
      <c r="M12" s="256">
        <v>1063</v>
      </c>
      <c r="N12" s="256">
        <v>2123</v>
      </c>
      <c r="O12" s="148">
        <f>P12+Q12</f>
        <v>6371</v>
      </c>
      <c r="P12" s="256">
        <v>1746</v>
      </c>
      <c r="Q12" s="256">
        <v>4625</v>
      </c>
      <c r="R12" s="148">
        <f>S12+T12</f>
        <v>5967</v>
      </c>
      <c r="S12" s="256">
        <v>2145</v>
      </c>
      <c r="T12" s="256">
        <v>3822</v>
      </c>
      <c r="U12" s="148">
        <f>V12+W12</f>
        <v>2635</v>
      </c>
      <c r="V12" s="256">
        <v>954</v>
      </c>
      <c r="W12" s="256">
        <v>1681</v>
      </c>
      <c r="X12" s="148">
        <f>Y12+Z12</f>
        <v>1378</v>
      </c>
      <c r="Y12" s="256">
        <v>561</v>
      </c>
      <c r="Z12" s="496">
        <v>817</v>
      </c>
    </row>
    <row r="13" spans="1:25" ht="15" customHeight="1">
      <c r="A13" s="363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</row>
    <row r="14" spans="1:25" ht="20.25" customHeight="1">
      <c r="A14" s="109" t="s">
        <v>764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ht="20.25" customHeight="1">
      <c r="A15" s="672" t="s">
        <v>865</v>
      </c>
      <c r="B15" s="672"/>
      <c r="C15" s="672"/>
      <c r="D15" s="672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</sheetData>
  <sheetProtection/>
  <mergeCells count="14">
    <mergeCell ref="R5:T5"/>
    <mergeCell ref="A4:A6"/>
    <mergeCell ref="B4:D5"/>
    <mergeCell ref="E5:E6"/>
    <mergeCell ref="U5:W5"/>
    <mergeCell ref="X5:Z5"/>
    <mergeCell ref="A15:D15"/>
    <mergeCell ref="A1:T1"/>
    <mergeCell ref="A3:W3"/>
    <mergeCell ref="E4:Z4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H17" sqref="H17"/>
    </sheetView>
  </sheetViews>
  <sheetFormatPr defaultColWidth="8.88671875" defaultRowHeight="13.5"/>
  <cols>
    <col min="1" max="1" width="8.10546875" style="1" customWidth="1"/>
    <col min="2" max="3" width="5.77734375" style="1" customWidth="1"/>
    <col min="4" max="4" width="6.3359375" style="1" customWidth="1"/>
    <col min="5" max="5" width="5.77734375" style="1" customWidth="1"/>
    <col min="6" max="6" width="6.3359375" style="1" customWidth="1"/>
    <col min="7" max="12" width="5.77734375" style="1" customWidth="1"/>
    <col min="13" max="13" width="6.3359375" style="1" customWidth="1"/>
    <col min="14" max="14" width="5.77734375" style="1" customWidth="1"/>
    <col min="15" max="16" width="6.3359375" style="1" customWidth="1"/>
    <col min="17" max="16384" width="8.88671875" style="1" customWidth="1"/>
  </cols>
  <sheetData>
    <row r="1" spans="1:14" ht="20.25" customHeight="1">
      <c r="A1" s="519" t="s">
        <v>179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1:14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0.25" customHeight="1">
      <c r="A3" s="530" t="s">
        <v>59</v>
      </c>
      <c r="B3" s="530"/>
      <c r="C3" s="530"/>
      <c r="D3" s="530"/>
      <c r="E3" s="530"/>
      <c r="F3" s="530"/>
      <c r="G3" s="530"/>
      <c r="H3" s="520"/>
      <c r="I3" s="520"/>
      <c r="J3" s="520"/>
      <c r="K3" s="520"/>
      <c r="L3" s="520"/>
      <c r="M3" s="520"/>
      <c r="N3" s="520"/>
    </row>
    <row r="4" spans="1:16" s="8" customFormat="1" ht="25.5" customHeight="1">
      <c r="A4" s="540" t="s">
        <v>178</v>
      </c>
      <c r="B4" s="550" t="s">
        <v>177</v>
      </c>
      <c r="C4" s="531"/>
      <c r="D4" s="531"/>
      <c r="E4" s="531"/>
      <c r="F4" s="531"/>
      <c r="G4" s="456" t="s">
        <v>176</v>
      </c>
      <c r="H4" s="536" t="s">
        <v>175</v>
      </c>
      <c r="I4" s="531"/>
      <c r="J4" s="531"/>
      <c r="K4" s="531"/>
      <c r="L4" s="531"/>
      <c r="M4" s="531"/>
      <c r="N4" s="531"/>
      <c r="O4" s="531"/>
      <c r="P4" s="532"/>
    </row>
    <row r="5" spans="1:16" s="8" customFormat="1" ht="9.75" customHeight="1">
      <c r="A5" s="540"/>
      <c r="B5" s="551"/>
      <c r="C5" s="540" t="s">
        <v>174</v>
      </c>
      <c r="D5" s="540" t="s">
        <v>173</v>
      </c>
      <c r="E5" s="540" t="s">
        <v>172</v>
      </c>
      <c r="F5" s="540" t="s">
        <v>171</v>
      </c>
      <c r="G5" s="551"/>
      <c r="H5" s="540" t="s">
        <v>170</v>
      </c>
      <c r="I5" s="540" t="s">
        <v>169</v>
      </c>
      <c r="J5" s="540" t="s">
        <v>168</v>
      </c>
      <c r="K5" s="541" t="s">
        <v>167</v>
      </c>
      <c r="L5" s="449"/>
      <c r="M5" s="540" t="s">
        <v>166</v>
      </c>
      <c r="N5" s="540" t="s">
        <v>165</v>
      </c>
      <c r="O5" s="540" t="s">
        <v>164</v>
      </c>
      <c r="P5" s="541" t="s">
        <v>163</v>
      </c>
    </row>
    <row r="6" spans="1:16" s="8" customFormat="1" ht="32.25" customHeight="1">
      <c r="A6" s="540"/>
      <c r="B6" s="552"/>
      <c r="C6" s="540"/>
      <c r="D6" s="540"/>
      <c r="E6" s="540"/>
      <c r="F6" s="540"/>
      <c r="G6" s="552"/>
      <c r="H6" s="540"/>
      <c r="I6" s="540"/>
      <c r="J6" s="540"/>
      <c r="K6" s="540"/>
      <c r="L6" s="451" t="s">
        <v>162</v>
      </c>
      <c r="M6" s="540"/>
      <c r="N6" s="540"/>
      <c r="O6" s="540"/>
      <c r="P6" s="541"/>
    </row>
    <row r="7" spans="1:16" s="6" customFormat="1" ht="27" customHeight="1">
      <c r="A7" s="4" t="s">
        <v>7</v>
      </c>
      <c r="B7" s="76">
        <v>11</v>
      </c>
      <c r="C7" s="76">
        <v>3</v>
      </c>
      <c r="D7" s="56">
        <v>0</v>
      </c>
      <c r="E7" s="56">
        <v>4</v>
      </c>
      <c r="F7" s="76">
        <v>4</v>
      </c>
      <c r="G7" s="76">
        <v>198</v>
      </c>
      <c r="H7" s="76">
        <v>116</v>
      </c>
      <c r="I7" s="56">
        <v>0</v>
      </c>
      <c r="J7" s="56">
        <v>0</v>
      </c>
      <c r="K7" s="76">
        <v>5</v>
      </c>
      <c r="L7" s="76">
        <v>3</v>
      </c>
      <c r="M7" s="76">
        <v>4</v>
      </c>
      <c r="N7" s="76">
        <v>1</v>
      </c>
      <c r="O7" s="76">
        <v>72</v>
      </c>
      <c r="P7" s="79">
        <v>0</v>
      </c>
    </row>
    <row r="8" spans="1:16" s="6" customFormat="1" ht="27" customHeight="1">
      <c r="A8" s="4" t="s">
        <v>6</v>
      </c>
      <c r="B8" s="76">
        <v>9</v>
      </c>
      <c r="C8" s="76">
        <v>3</v>
      </c>
      <c r="D8" s="56">
        <v>0</v>
      </c>
      <c r="E8" s="56">
        <v>3</v>
      </c>
      <c r="F8" s="76">
        <v>3</v>
      </c>
      <c r="G8" s="76">
        <v>233</v>
      </c>
      <c r="H8" s="76">
        <v>121</v>
      </c>
      <c r="I8" s="56">
        <v>0</v>
      </c>
      <c r="J8" s="56">
        <v>0</v>
      </c>
      <c r="K8" s="76">
        <v>5</v>
      </c>
      <c r="L8" s="76">
        <v>3</v>
      </c>
      <c r="M8" s="76">
        <v>4</v>
      </c>
      <c r="N8" s="76">
        <v>1</v>
      </c>
      <c r="O8" s="76">
        <v>102</v>
      </c>
      <c r="P8" s="79">
        <v>0</v>
      </c>
    </row>
    <row r="9" spans="1:16" s="6" customFormat="1" ht="27" customHeight="1">
      <c r="A9" s="4" t="s">
        <v>5</v>
      </c>
      <c r="B9" s="76">
        <v>14</v>
      </c>
      <c r="C9" s="76">
        <v>3</v>
      </c>
      <c r="D9" s="76">
        <v>3</v>
      </c>
      <c r="E9" s="76">
        <v>4</v>
      </c>
      <c r="F9" s="76">
        <v>4</v>
      </c>
      <c r="G9" s="76">
        <v>234</v>
      </c>
      <c r="H9" s="76">
        <v>120</v>
      </c>
      <c r="I9" s="56">
        <v>0</v>
      </c>
      <c r="J9" s="56">
        <v>0</v>
      </c>
      <c r="K9" s="76">
        <v>12</v>
      </c>
      <c r="L9" s="76">
        <v>5</v>
      </c>
      <c r="M9" s="76">
        <v>4</v>
      </c>
      <c r="N9" s="76">
        <v>0</v>
      </c>
      <c r="O9" s="76">
        <v>98</v>
      </c>
      <c r="P9" s="79">
        <v>0</v>
      </c>
    </row>
    <row r="10" spans="1:16" s="6" customFormat="1" ht="27" customHeight="1">
      <c r="A10" s="4" t="s">
        <v>40</v>
      </c>
      <c r="B10" s="76">
        <v>15</v>
      </c>
      <c r="C10" s="76">
        <v>2</v>
      </c>
      <c r="D10" s="76">
        <v>2</v>
      </c>
      <c r="E10" s="76">
        <v>3</v>
      </c>
      <c r="F10" s="76">
        <v>8</v>
      </c>
      <c r="G10" s="76">
        <f>SUM(H10:O10)-L10</f>
        <v>237</v>
      </c>
      <c r="H10" s="76">
        <v>120</v>
      </c>
      <c r="I10" s="76">
        <v>1</v>
      </c>
      <c r="J10" s="76">
        <v>0</v>
      </c>
      <c r="K10" s="76">
        <v>14</v>
      </c>
      <c r="L10" s="76">
        <v>6</v>
      </c>
      <c r="M10" s="76">
        <v>4</v>
      </c>
      <c r="N10" s="76">
        <v>0</v>
      </c>
      <c r="O10" s="76">
        <v>98</v>
      </c>
      <c r="P10" s="79">
        <v>0</v>
      </c>
    </row>
    <row r="11" spans="1:16" s="6" customFormat="1" ht="27" customHeight="1">
      <c r="A11" s="4" t="s">
        <v>3</v>
      </c>
      <c r="B11" s="76">
        <v>13</v>
      </c>
      <c r="C11" s="76">
        <v>2</v>
      </c>
      <c r="D11" s="76">
        <v>2</v>
      </c>
      <c r="E11" s="76">
        <v>1</v>
      </c>
      <c r="F11" s="76">
        <v>8</v>
      </c>
      <c r="G11" s="76">
        <v>238</v>
      </c>
      <c r="H11" s="76">
        <v>115</v>
      </c>
      <c r="I11" s="76">
        <v>0</v>
      </c>
      <c r="J11" s="76">
        <v>0</v>
      </c>
      <c r="K11" s="76">
        <v>14</v>
      </c>
      <c r="L11" s="76">
        <v>5</v>
      </c>
      <c r="M11" s="76">
        <v>4</v>
      </c>
      <c r="N11" s="76">
        <v>0</v>
      </c>
      <c r="O11" s="76">
        <v>100</v>
      </c>
      <c r="P11" s="79">
        <v>5</v>
      </c>
    </row>
    <row r="12" spans="1:16" s="6" customFormat="1" ht="27" customHeight="1">
      <c r="A12" s="394" t="s">
        <v>2</v>
      </c>
      <c r="B12" s="153">
        <f>SUM(C12:F12)</f>
        <v>15</v>
      </c>
      <c r="C12" s="153">
        <v>2</v>
      </c>
      <c r="D12" s="153">
        <v>2</v>
      </c>
      <c r="E12" s="153">
        <v>3</v>
      </c>
      <c r="F12" s="153">
        <v>8</v>
      </c>
      <c r="G12" s="153">
        <v>275</v>
      </c>
      <c r="H12" s="153">
        <v>118</v>
      </c>
      <c r="I12" s="76">
        <v>0</v>
      </c>
      <c r="J12" s="76">
        <v>0</v>
      </c>
      <c r="K12" s="153">
        <v>18</v>
      </c>
      <c r="L12" s="153">
        <v>6</v>
      </c>
      <c r="M12" s="153">
        <v>4</v>
      </c>
      <c r="N12" s="76">
        <v>0</v>
      </c>
      <c r="O12" s="153">
        <v>129</v>
      </c>
      <c r="P12" s="154">
        <v>6</v>
      </c>
    </row>
    <row r="13" spans="1:16" ht="15" customHeight="1">
      <c r="A13" s="18"/>
      <c r="B13" s="78"/>
      <c r="C13" s="78"/>
      <c r="D13" s="78"/>
      <c r="E13" s="78"/>
      <c r="F13" s="78"/>
      <c r="G13" s="78"/>
      <c r="H13" s="77"/>
      <c r="I13" s="77"/>
      <c r="J13" s="77"/>
      <c r="K13" s="77"/>
      <c r="L13" s="77"/>
      <c r="M13" s="77"/>
      <c r="N13" s="77"/>
      <c r="O13" s="77"/>
      <c r="P13" s="77"/>
    </row>
    <row r="14" spans="1:17" ht="27" customHeight="1">
      <c r="A14" s="411" t="s">
        <v>39</v>
      </c>
      <c r="B14" s="76">
        <v>0</v>
      </c>
      <c r="C14" s="75">
        <v>0</v>
      </c>
      <c r="D14" s="75">
        <v>0</v>
      </c>
      <c r="E14" s="75">
        <v>0</v>
      </c>
      <c r="F14" s="75">
        <v>0</v>
      </c>
      <c r="G14" s="76">
        <f>SUM(H14:K14,M14:O14,P14)</f>
        <v>22</v>
      </c>
      <c r="H14" s="74">
        <v>7</v>
      </c>
      <c r="I14" s="75">
        <v>0</v>
      </c>
      <c r="J14" s="75">
        <v>0</v>
      </c>
      <c r="K14" s="74">
        <v>1</v>
      </c>
      <c r="L14" s="75">
        <v>0</v>
      </c>
      <c r="M14" s="75">
        <v>0</v>
      </c>
      <c r="N14" s="74">
        <v>0</v>
      </c>
      <c r="O14" s="74">
        <v>13</v>
      </c>
      <c r="P14" s="73">
        <v>1</v>
      </c>
      <c r="Q14" s="16"/>
    </row>
    <row r="15" spans="1:17" ht="27" customHeight="1">
      <c r="A15" s="411" t="s">
        <v>38</v>
      </c>
      <c r="B15" s="76">
        <v>0</v>
      </c>
      <c r="C15" s="75">
        <v>0</v>
      </c>
      <c r="D15" s="75">
        <v>0</v>
      </c>
      <c r="E15" s="75">
        <v>0</v>
      </c>
      <c r="F15" s="75">
        <v>0</v>
      </c>
      <c r="G15" s="76">
        <f aca="true" t="shared" si="0" ref="G15:G30">SUM(H15:K15,M15:O15,P15)</f>
        <v>23</v>
      </c>
      <c r="H15" s="74">
        <v>11</v>
      </c>
      <c r="I15" s="75">
        <v>0</v>
      </c>
      <c r="J15" s="75">
        <v>0</v>
      </c>
      <c r="K15" s="74">
        <v>0</v>
      </c>
      <c r="L15" s="75">
        <v>0</v>
      </c>
      <c r="M15" s="75">
        <v>2</v>
      </c>
      <c r="N15" s="74">
        <v>0</v>
      </c>
      <c r="O15" s="74">
        <v>9</v>
      </c>
      <c r="P15" s="73">
        <v>1</v>
      </c>
      <c r="Q15" s="16"/>
    </row>
    <row r="16" spans="1:17" ht="27" customHeight="1">
      <c r="A16" s="411" t="s">
        <v>37</v>
      </c>
      <c r="B16" s="76">
        <v>2</v>
      </c>
      <c r="C16" s="75">
        <v>0</v>
      </c>
      <c r="D16" s="75">
        <v>0</v>
      </c>
      <c r="E16" s="75">
        <v>1</v>
      </c>
      <c r="F16" s="75">
        <v>1</v>
      </c>
      <c r="G16" s="76">
        <f t="shared" si="0"/>
        <v>22</v>
      </c>
      <c r="H16" s="74">
        <v>5</v>
      </c>
      <c r="I16" s="75">
        <v>0</v>
      </c>
      <c r="J16" s="75">
        <v>0</v>
      </c>
      <c r="K16" s="74">
        <v>0</v>
      </c>
      <c r="L16" s="75">
        <v>0</v>
      </c>
      <c r="M16" s="75">
        <v>0</v>
      </c>
      <c r="N16" s="75">
        <v>0</v>
      </c>
      <c r="O16" s="74">
        <v>17</v>
      </c>
      <c r="P16" s="73">
        <v>0</v>
      </c>
      <c r="Q16" s="16"/>
    </row>
    <row r="17" spans="1:17" ht="27" customHeight="1">
      <c r="A17" s="411" t="s">
        <v>36</v>
      </c>
      <c r="B17" s="76">
        <v>0</v>
      </c>
      <c r="C17" s="75">
        <v>0</v>
      </c>
      <c r="D17" s="75">
        <v>0</v>
      </c>
      <c r="E17" s="75">
        <v>0</v>
      </c>
      <c r="F17" s="75">
        <v>0</v>
      </c>
      <c r="G17" s="76">
        <f t="shared" si="0"/>
        <v>4</v>
      </c>
      <c r="H17" s="74">
        <v>3</v>
      </c>
      <c r="I17" s="75">
        <v>0</v>
      </c>
      <c r="J17" s="75">
        <v>0</v>
      </c>
      <c r="K17" s="74">
        <v>0</v>
      </c>
      <c r="L17" s="75">
        <v>0</v>
      </c>
      <c r="M17" s="75">
        <v>0</v>
      </c>
      <c r="N17" s="75">
        <v>0</v>
      </c>
      <c r="O17" s="74">
        <v>1</v>
      </c>
      <c r="P17" s="73">
        <v>0</v>
      </c>
      <c r="Q17" s="16"/>
    </row>
    <row r="18" spans="1:17" ht="27" customHeight="1">
      <c r="A18" s="411" t="s">
        <v>35</v>
      </c>
      <c r="B18" s="76">
        <v>0</v>
      </c>
      <c r="C18" s="75">
        <v>0</v>
      </c>
      <c r="D18" s="75">
        <v>0</v>
      </c>
      <c r="E18" s="75">
        <v>0</v>
      </c>
      <c r="F18" s="75">
        <v>0</v>
      </c>
      <c r="G18" s="76">
        <f t="shared" si="0"/>
        <v>22</v>
      </c>
      <c r="H18" s="74">
        <v>13</v>
      </c>
      <c r="I18" s="75">
        <v>0</v>
      </c>
      <c r="J18" s="75">
        <v>0</v>
      </c>
      <c r="K18" s="74">
        <v>0</v>
      </c>
      <c r="L18" s="75">
        <v>0</v>
      </c>
      <c r="M18" s="75">
        <v>0</v>
      </c>
      <c r="N18" s="75">
        <v>0</v>
      </c>
      <c r="O18" s="74">
        <v>9</v>
      </c>
      <c r="P18" s="73">
        <v>0</v>
      </c>
      <c r="Q18" s="16"/>
    </row>
    <row r="19" spans="1:17" ht="27" customHeight="1">
      <c r="A19" s="411" t="s">
        <v>34</v>
      </c>
      <c r="B19" s="76">
        <v>0</v>
      </c>
      <c r="C19" s="75">
        <v>0</v>
      </c>
      <c r="D19" s="75">
        <v>0</v>
      </c>
      <c r="E19" s="75">
        <v>0</v>
      </c>
      <c r="F19" s="75">
        <v>0</v>
      </c>
      <c r="G19" s="76">
        <f t="shared" si="0"/>
        <v>11</v>
      </c>
      <c r="H19" s="74">
        <v>4</v>
      </c>
      <c r="I19" s="75">
        <v>0</v>
      </c>
      <c r="J19" s="75">
        <v>0</v>
      </c>
      <c r="K19" s="75">
        <v>1</v>
      </c>
      <c r="L19" s="75">
        <v>0</v>
      </c>
      <c r="M19" s="75">
        <v>2</v>
      </c>
      <c r="N19" s="74">
        <v>0</v>
      </c>
      <c r="O19" s="74">
        <v>4</v>
      </c>
      <c r="P19" s="73">
        <v>0</v>
      </c>
      <c r="Q19" s="16"/>
    </row>
    <row r="20" spans="1:17" ht="27" customHeight="1">
      <c r="A20" s="411" t="s">
        <v>33</v>
      </c>
      <c r="B20" s="76">
        <v>0</v>
      </c>
      <c r="C20" s="75">
        <v>0</v>
      </c>
      <c r="D20" s="75">
        <v>0</v>
      </c>
      <c r="E20" s="75">
        <v>0</v>
      </c>
      <c r="F20" s="75">
        <v>0</v>
      </c>
      <c r="G20" s="76">
        <f t="shared" si="0"/>
        <v>7</v>
      </c>
      <c r="H20" s="74">
        <v>4</v>
      </c>
      <c r="I20" s="75">
        <v>0</v>
      </c>
      <c r="J20" s="75">
        <v>0</v>
      </c>
      <c r="K20" s="75">
        <v>1</v>
      </c>
      <c r="L20" s="75">
        <v>0</v>
      </c>
      <c r="M20" s="75">
        <v>0</v>
      </c>
      <c r="N20" s="74">
        <v>0</v>
      </c>
      <c r="O20" s="74">
        <v>1</v>
      </c>
      <c r="P20" s="73">
        <v>1</v>
      </c>
      <c r="Q20" s="16"/>
    </row>
    <row r="21" spans="1:17" ht="27" customHeight="1">
      <c r="A21" s="411" t="s">
        <v>32</v>
      </c>
      <c r="B21" s="76">
        <v>0</v>
      </c>
      <c r="C21" s="75">
        <v>0</v>
      </c>
      <c r="D21" s="75">
        <v>0</v>
      </c>
      <c r="E21" s="75">
        <v>0</v>
      </c>
      <c r="F21" s="75">
        <v>0</v>
      </c>
      <c r="G21" s="76">
        <f t="shared" si="0"/>
        <v>12</v>
      </c>
      <c r="H21" s="74">
        <v>8</v>
      </c>
      <c r="I21" s="75">
        <v>0</v>
      </c>
      <c r="J21" s="75">
        <v>0</v>
      </c>
      <c r="K21" s="75">
        <v>1</v>
      </c>
      <c r="L21" s="75">
        <v>1</v>
      </c>
      <c r="M21" s="75">
        <v>0</v>
      </c>
      <c r="N21" s="74">
        <v>0</v>
      </c>
      <c r="O21" s="74">
        <v>3</v>
      </c>
      <c r="P21" s="73">
        <v>0</v>
      </c>
      <c r="Q21" s="16"/>
    </row>
    <row r="22" spans="1:17" ht="27" customHeight="1">
      <c r="A22" s="411" t="s">
        <v>31</v>
      </c>
      <c r="B22" s="76">
        <v>1</v>
      </c>
      <c r="C22" s="75">
        <v>0</v>
      </c>
      <c r="D22" s="75">
        <v>0</v>
      </c>
      <c r="E22" s="75">
        <v>0</v>
      </c>
      <c r="F22" s="75">
        <v>1</v>
      </c>
      <c r="G22" s="76">
        <f t="shared" si="0"/>
        <v>19</v>
      </c>
      <c r="H22" s="74">
        <v>8</v>
      </c>
      <c r="I22" s="75">
        <v>0</v>
      </c>
      <c r="J22" s="75">
        <v>0</v>
      </c>
      <c r="K22" s="75">
        <v>1</v>
      </c>
      <c r="L22" s="75">
        <v>1</v>
      </c>
      <c r="M22" s="75">
        <v>0</v>
      </c>
      <c r="N22" s="74">
        <v>0</v>
      </c>
      <c r="O22" s="74">
        <v>9</v>
      </c>
      <c r="P22" s="73">
        <v>1</v>
      </c>
      <c r="Q22" s="16"/>
    </row>
    <row r="23" spans="1:17" ht="27" customHeight="1">
      <c r="A23" s="411" t="s">
        <v>30</v>
      </c>
      <c r="B23" s="76">
        <v>0</v>
      </c>
      <c r="C23" s="75">
        <v>0</v>
      </c>
      <c r="D23" s="75">
        <v>0</v>
      </c>
      <c r="E23" s="75">
        <v>0</v>
      </c>
      <c r="F23" s="75">
        <v>0</v>
      </c>
      <c r="G23" s="76">
        <f t="shared" si="0"/>
        <v>17</v>
      </c>
      <c r="H23" s="74">
        <v>3</v>
      </c>
      <c r="I23" s="75">
        <v>0</v>
      </c>
      <c r="J23" s="75">
        <v>0</v>
      </c>
      <c r="K23" s="75">
        <v>3</v>
      </c>
      <c r="L23" s="75">
        <v>0</v>
      </c>
      <c r="M23" s="75">
        <v>0</v>
      </c>
      <c r="N23" s="74">
        <v>0</v>
      </c>
      <c r="O23" s="74">
        <v>10</v>
      </c>
      <c r="P23" s="73">
        <v>1</v>
      </c>
      <c r="Q23" s="16"/>
    </row>
    <row r="24" spans="1:17" ht="27" customHeight="1">
      <c r="A24" s="411" t="s">
        <v>29</v>
      </c>
      <c r="B24" s="76">
        <v>0</v>
      </c>
      <c r="C24" s="75">
        <v>0</v>
      </c>
      <c r="D24" s="75">
        <v>0</v>
      </c>
      <c r="E24" s="75">
        <v>0</v>
      </c>
      <c r="F24" s="75">
        <v>0</v>
      </c>
      <c r="G24" s="76">
        <f t="shared" si="0"/>
        <v>7</v>
      </c>
      <c r="H24" s="74">
        <v>4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4">
        <v>0</v>
      </c>
      <c r="O24" s="74">
        <v>3</v>
      </c>
      <c r="P24" s="73">
        <v>0</v>
      </c>
      <c r="Q24" s="16"/>
    </row>
    <row r="25" spans="1:17" ht="27" customHeight="1">
      <c r="A25" s="411" t="s">
        <v>28</v>
      </c>
      <c r="B25" s="76">
        <v>1</v>
      </c>
      <c r="C25" s="75">
        <v>0</v>
      </c>
      <c r="D25" s="75">
        <v>0</v>
      </c>
      <c r="E25" s="75">
        <v>1</v>
      </c>
      <c r="F25" s="75">
        <v>0</v>
      </c>
      <c r="G25" s="76">
        <f t="shared" si="0"/>
        <v>20</v>
      </c>
      <c r="H25" s="74">
        <v>8</v>
      </c>
      <c r="I25" s="75">
        <v>0</v>
      </c>
      <c r="J25" s="75">
        <v>0</v>
      </c>
      <c r="K25" s="74">
        <v>3</v>
      </c>
      <c r="L25" s="75">
        <v>2</v>
      </c>
      <c r="M25" s="75">
        <v>0</v>
      </c>
      <c r="N25" s="74">
        <v>0</v>
      </c>
      <c r="O25" s="74">
        <v>8</v>
      </c>
      <c r="P25" s="73">
        <v>1</v>
      </c>
      <c r="Q25" s="16"/>
    </row>
    <row r="26" spans="1:17" ht="27" customHeight="1">
      <c r="A26" s="411" t="s">
        <v>27</v>
      </c>
      <c r="B26" s="76">
        <v>0</v>
      </c>
      <c r="C26" s="75">
        <v>0</v>
      </c>
      <c r="D26" s="75">
        <v>0</v>
      </c>
      <c r="E26" s="75">
        <v>0</v>
      </c>
      <c r="F26" s="75">
        <v>0</v>
      </c>
      <c r="G26" s="76">
        <f t="shared" si="0"/>
        <v>27</v>
      </c>
      <c r="H26" s="74">
        <v>14</v>
      </c>
      <c r="I26" s="75">
        <v>0</v>
      </c>
      <c r="J26" s="75">
        <v>0</v>
      </c>
      <c r="K26" s="74">
        <v>2</v>
      </c>
      <c r="L26" s="75">
        <v>1</v>
      </c>
      <c r="M26" s="75">
        <v>0</v>
      </c>
      <c r="N26" s="74">
        <v>0</v>
      </c>
      <c r="O26" s="74">
        <v>11</v>
      </c>
      <c r="P26" s="73">
        <v>0</v>
      </c>
      <c r="Q26" s="16"/>
    </row>
    <row r="27" spans="1:17" ht="27" customHeight="1">
      <c r="A27" s="411" t="s">
        <v>26</v>
      </c>
      <c r="B27" s="76">
        <v>1</v>
      </c>
      <c r="C27" s="75">
        <v>0</v>
      </c>
      <c r="D27" s="75">
        <v>0</v>
      </c>
      <c r="E27" s="75">
        <v>0</v>
      </c>
      <c r="F27" s="75">
        <v>1</v>
      </c>
      <c r="G27" s="76">
        <f t="shared" si="0"/>
        <v>9</v>
      </c>
      <c r="H27" s="74">
        <v>5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4">
        <v>0</v>
      </c>
      <c r="O27" s="74">
        <v>4</v>
      </c>
      <c r="P27" s="73">
        <v>0</v>
      </c>
      <c r="Q27" s="16"/>
    </row>
    <row r="28" spans="1:17" ht="27" customHeight="1">
      <c r="A28" s="411" t="s">
        <v>25</v>
      </c>
      <c r="B28" s="76">
        <v>0</v>
      </c>
      <c r="C28" s="75">
        <v>0</v>
      </c>
      <c r="D28" s="75">
        <v>0</v>
      </c>
      <c r="E28" s="75">
        <v>0</v>
      </c>
      <c r="F28" s="75">
        <v>0</v>
      </c>
      <c r="G28" s="76">
        <f t="shared" si="0"/>
        <v>6</v>
      </c>
      <c r="H28" s="74">
        <v>3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4">
        <v>0</v>
      </c>
      <c r="O28" s="74">
        <v>3</v>
      </c>
      <c r="P28" s="73">
        <v>0</v>
      </c>
      <c r="Q28" s="16"/>
    </row>
    <row r="29" spans="1:17" ht="27" customHeight="1">
      <c r="A29" s="411" t="s">
        <v>24</v>
      </c>
      <c r="B29" s="76">
        <v>10</v>
      </c>
      <c r="C29" s="75">
        <v>2</v>
      </c>
      <c r="D29" s="75">
        <v>2</v>
      </c>
      <c r="E29" s="75">
        <v>1</v>
      </c>
      <c r="F29" s="75">
        <v>5</v>
      </c>
      <c r="G29" s="76">
        <f t="shared" si="0"/>
        <v>30</v>
      </c>
      <c r="H29" s="74">
        <v>11</v>
      </c>
      <c r="I29" s="75">
        <v>0</v>
      </c>
      <c r="J29" s="75">
        <v>0</v>
      </c>
      <c r="K29" s="75">
        <v>4</v>
      </c>
      <c r="L29" s="75">
        <v>0</v>
      </c>
      <c r="M29" s="75">
        <v>0</v>
      </c>
      <c r="N29" s="74">
        <v>0</v>
      </c>
      <c r="O29" s="74">
        <v>15</v>
      </c>
      <c r="P29" s="73">
        <v>0</v>
      </c>
      <c r="Q29" s="16"/>
    </row>
    <row r="30" spans="1:17" ht="27" customHeight="1">
      <c r="A30" s="411" t="s">
        <v>23</v>
      </c>
      <c r="B30" s="76">
        <v>0</v>
      </c>
      <c r="C30" s="75">
        <v>0</v>
      </c>
      <c r="D30" s="75">
        <v>0</v>
      </c>
      <c r="E30" s="75">
        <v>0</v>
      </c>
      <c r="F30" s="75">
        <v>0</v>
      </c>
      <c r="G30" s="76">
        <f t="shared" si="0"/>
        <v>17</v>
      </c>
      <c r="H30" s="74">
        <v>7</v>
      </c>
      <c r="I30" s="75">
        <v>0</v>
      </c>
      <c r="J30" s="75">
        <v>0</v>
      </c>
      <c r="K30" s="75">
        <v>1</v>
      </c>
      <c r="L30" s="75">
        <v>1</v>
      </c>
      <c r="M30" s="75">
        <v>0</v>
      </c>
      <c r="N30" s="74">
        <v>0</v>
      </c>
      <c r="O30" s="74">
        <v>9</v>
      </c>
      <c r="P30" s="73">
        <v>0</v>
      </c>
      <c r="Q30" s="16"/>
    </row>
    <row r="31" spans="1:17" ht="15" customHeight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"/>
    </row>
    <row r="32" spans="1:14" ht="20.25" customHeight="1">
      <c r="A32" s="7" t="s">
        <v>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ht="23.25" customHeight="1">
      <c r="A33" s="1" t="s">
        <v>161</v>
      </c>
    </row>
  </sheetData>
  <sheetProtection/>
  <mergeCells count="19">
    <mergeCell ref="G5:G6"/>
    <mergeCell ref="P5:P6"/>
    <mergeCell ref="H5:H6"/>
    <mergeCell ref="I5:I6"/>
    <mergeCell ref="O5:O6"/>
    <mergeCell ref="J5:J6"/>
    <mergeCell ref="K5:K6"/>
    <mergeCell ref="M5:M6"/>
    <mergeCell ref="N5:N6"/>
    <mergeCell ref="A1:N1"/>
    <mergeCell ref="A3:N3"/>
    <mergeCell ref="B4:F4"/>
    <mergeCell ref="A4:A6"/>
    <mergeCell ref="C5:C6"/>
    <mergeCell ref="D5:D6"/>
    <mergeCell ref="E5:E6"/>
    <mergeCell ref="F5:F6"/>
    <mergeCell ref="H4:P4"/>
    <mergeCell ref="B5:B6"/>
  </mergeCells>
  <printOptions/>
  <pageMargins left="0.58" right="0.17" top="0.984251968503937" bottom="0.984251968503937" header="0.51" footer="0.5118110236220472"/>
  <pageSetup horizontalDpi="300" verticalDpi="3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E9" sqref="E9"/>
    </sheetView>
  </sheetViews>
  <sheetFormatPr defaultColWidth="8.88671875" defaultRowHeight="13.5"/>
  <cols>
    <col min="1" max="1" width="8.88671875" style="168" customWidth="1"/>
    <col min="2" max="2" width="8.10546875" style="168" customWidth="1"/>
    <col min="3" max="17" width="6.77734375" style="168" customWidth="1"/>
    <col min="18" max="18" width="8.88671875" style="168" customWidth="1"/>
    <col min="19" max="26" width="8.3359375" style="168" customWidth="1"/>
    <col min="27" max="16384" width="8.88671875" style="168" customWidth="1"/>
  </cols>
  <sheetData>
    <row r="1" spans="1:13" ht="20.25" customHeight="1">
      <c r="A1" s="519" t="s">
        <v>395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1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1:13" ht="20.25" customHeight="1">
      <c r="A3" s="544" t="s">
        <v>59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1"/>
    </row>
    <row r="4" spans="1:26" ht="21" customHeight="1">
      <c r="A4" s="511" t="s">
        <v>328</v>
      </c>
      <c r="B4" s="553" t="s">
        <v>126</v>
      </c>
      <c r="C4" s="506" t="s">
        <v>329</v>
      </c>
      <c r="D4" s="553"/>
      <c r="E4" s="553"/>
      <c r="F4" s="553"/>
      <c r="G4" s="553"/>
      <c r="H4" s="553"/>
      <c r="I4" s="553"/>
      <c r="J4" s="553"/>
      <c r="K4" s="553"/>
      <c r="L4" s="554" t="s">
        <v>330</v>
      </c>
      <c r="M4" s="563" t="s">
        <v>331</v>
      </c>
      <c r="N4" s="510"/>
      <c r="O4" s="510"/>
      <c r="P4" s="510"/>
      <c r="Q4" s="563"/>
      <c r="R4" s="513" t="s">
        <v>332</v>
      </c>
      <c r="S4" s="555"/>
      <c r="T4" s="555"/>
      <c r="U4" s="555"/>
      <c r="V4" s="542"/>
      <c r="W4" s="513" t="s">
        <v>333</v>
      </c>
      <c r="X4" s="555"/>
      <c r="Y4" s="555"/>
      <c r="Z4" s="555"/>
    </row>
    <row r="5" spans="1:26" ht="21" customHeight="1">
      <c r="A5" s="511"/>
      <c r="B5" s="553"/>
      <c r="C5" s="507" t="s">
        <v>334</v>
      </c>
      <c r="D5" s="506" t="s">
        <v>335</v>
      </c>
      <c r="E5" s="553"/>
      <c r="F5" s="553"/>
      <c r="G5" s="553" t="s">
        <v>336</v>
      </c>
      <c r="H5" s="553" t="s">
        <v>337</v>
      </c>
      <c r="I5" s="553" t="s">
        <v>338</v>
      </c>
      <c r="J5" s="553" t="s">
        <v>339</v>
      </c>
      <c r="K5" s="553" t="s">
        <v>340</v>
      </c>
      <c r="L5" s="554"/>
      <c r="M5" s="560"/>
      <c r="N5" s="506" t="s">
        <v>341</v>
      </c>
      <c r="O5" s="562" t="s">
        <v>342</v>
      </c>
      <c r="P5" s="506" t="s">
        <v>343</v>
      </c>
      <c r="Q5" s="525" t="s">
        <v>344</v>
      </c>
      <c r="R5" s="560"/>
      <c r="S5" s="556" t="s">
        <v>345</v>
      </c>
      <c r="T5" s="540" t="s">
        <v>346</v>
      </c>
      <c r="U5" s="513" t="s">
        <v>347</v>
      </c>
      <c r="V5" s="513" t="s">
        <v>348</v>
      </c>
      <c r="W5" s="558"/>
      <c r="X5" s="548" t="s">
        <v>349</v>
      </c>
      <c r="Y5" s="513" t="s">
        <v>350</v>
      </c>
      <c r="Z5" s="513" t="s">
        <v>351</v>
      </c>
    </row>
    <row r="6" spans="1:26" ht="21" customHeight="1">
      <c r="A6" s="511"/>
      <c r="B6" s="553"/>
      <c r="C6" s="553"/>
      <c r="D6" s="447" t="s">
        <v>352</v>
      </c>
      <c r="E6" s="443" t="s">
        <v>353</v>
      </c>
      <c r="F6" s="443" t="s">
        <v>271</v>
      </c>
      <c r="G6" s="553"/>
      <c r="H6" s="553"/>
      <c r="I6" s="553"/>
      <c r="J6" s="553"/>
      <c r="K6" s="553"/>
      <c r="L6" s="554"/>
      <c r="M6" s="561"/>
      <c r="N6" s="507"/>
      <c r="O6" s="559"/>
      <c r="P6" s="507"/>
      <c r="Q6" s="526"/>
      <c r="R6" s="561"/>
      <c r="S6" s="526"/>
      <c r="T6" s="540"/>
      <c r="U6" s="557"/>
      <c r="V6" s="557"/>
      <c r="W6" s="559"/>
      <c r="X6" s="505"/>
      <c r="Y6" s="515"/>
      <c r="Z6" s="515"/>
    </row>
    <row r="7" spans="1:26" ht="21" customHeight="1">
      <c r="A7" s="59" t="s">
        <v>354</v>
      </c>
      <c r="B7" s="113">
        <v>4304</v>
      </c>
      <c r="C7" s="113">
        <v>3222</v>
      </c>
      <c r="D7" s="113">
        <v>259</v>
      </c>
      <c r="E7" s="113">
        <v>172</v>
      </c>
      <c r="F7" s="113">
        <v>87</v>
      </c>
      <c r="G7" s="113">
        <v>2665</v>
      </c>
      <c r="H7" s="113">
        <v>57</v>
      </c>
      <c r="I7" s="113">
        <v>37</v>
      </c>
      <c r="J7" s="113">
        <v>193</v>
      </c>
      <c r="K7" s="113">
        <v>11</v>
      </c>
      <c r="L7" s="112">
        <v>89</v>
      </c>
      <c r="M7" s="113">
        <v>492</v>
      </c>
      <c r="N7" s="113">
        <v>86</v>
      </c>
      <c r="O7" s="113">
        <v>377</v>
      </c>
      <c r="P7" s="31" t="s">
        <v>355</v>
      </c>
      <c r="Q7" s="113">
        <v>29</v>
      </c>
      <c r="R7" s="113">
        <v>501</v>
      </c>
      <c r="S7" s="113">
        <v>1</v>
      </c>
      <c r="T7" s="112">
        <v>498</v>
      </c>
      <c r="U7" s="169">
        <v>0</v>
      </c>
      <c r="V7" s="169">
        <v>0</v>
      </c>
      <c r="W7" s="170">
        <v>2</v>
      </c>
      <c r="X7" s="171">
        <v>0</v>
      </c>
      <c r="Y7" s="171">
        <v>0</v>
      </c>
      <c r="Z7" s="172">
        <v>0</v>
      </c>
    </row>
    <row r="8" spans="1:26" s="173" customFormat="1" ht="21" customHeight="1">
      <c r="A8" s="59" t="s">
        <v>356</v>
      </c>
      <c r="B8" s="113">
        <v>4510</v>
      </c>
      <c r="C8" s="113">
        <v>3206</v>
      </c>
      <c r="D8" s="113">
        <v>275</v>
      </c>
      <c r="E8" s="113">
        <v>171</v>
      </c>
      <c r="F8" s="113">
        <v>104</v>
      </c>
      <c r="G8" s="113">
        <v>2638</v>
      </c>
      <c r="H8" s="113">
        <v>56</v>
      </c>
      <c r="I8" s="113">
        <v>39</v>
      </c>
      <c r="J8" s="113">
        <v>188</v>
      </c>
      <c r="K8" s="113">
        <v>10</v>
      </c>
      <c r="L8" s="112">
        <v>101</v>
      </c>
      <c r="M8" s="113">
        <v>475</v>
      </c>
      <c r="N8" s="113">
        <v>88</v>
      </c>
      <c r="O8" s="113">
        <v>387</v>
      </c>
      <c r="P8" s="31" t="s">
        <v>355</v>
      </c>
      <c r="Q8" s="113">
        <v>0</v>
      </c>
      <c r="R8" s="113">
        <v>463</v>
      </c>
      <c r="S8" s="113">
        <v>1</v>
      </c>
      <c r="T8" s="112">
        <v>461</v>
      </c>
      <c r="U8" s="169">
        <v>0</v>
      </c>
      <c r="V8" s="169">
        <v>0</v>
      </c>
      <c r="W8" s="170">
        <v>1</v>
      </c>
      <c r="X8" s="113">
        <v>265</v>
      </c>
      <c r="Y8" s="113">
        <v>0</v>
      </c>
      <c r="Z8" s="112">
        <v>265</v>
      </c>
    </row>
    <row r="9" spans="1:26" s="173" customFormat="1" ht="21" customHeight="1">
      <c r="A9" s="59" t="s">
        <v>357</v>
      </c>
      <c r="B9" s="174">
        <v>4434</v>
      </c>
      <c r="C9" s="174">
        <v>3213</v>
      </c>
      <c r="D9" s="174">
        <v>284</v>
      </c>
      <c r="E9" s="174">
        <v>170</v>
      </c>
      <c r="F9" s="174">
        <v>114</v>
      </c>
      <c r="G9" s="174">
        <v>2636</v>
      </c>
      <c r="H9" s="174">
        <v>62</v>
      </c>
      <c r="I9" s="174">
        <v>39</v>
      </c>
      <c r="J9" s="174">
        <v>183</v>
      </c>
      <c r="K9" s="174">
        <v>11</v>
      </c>
      <c r="L9" s="175">
        <v>130</v>
      </c>
      <c r="M9" s="174">
        <v>507</v>
      </c>
      <c r="N9" s="174">
        <v>92</v>
      </c>
      <c r="O9" s="174">
        <v>391</v>
      </c>
      <c r="P9" s="31" t="s">
        <v>355</v>
      </c>
      <c r="Q9" s="174">
        <v>24</v>
      </c>
      <c r="R9" s="174">
        <v>402</v>
      </c>
      <c r="S9" s="174">
        <v>2</v>
      </c>
      <c r="T9" s="175">
        <v>400</v>
      </c>
      <c r="U9" s="169">
        <v>0</v>
      </c>
      <c r="V9" s="169">
        <v>0</v>
      </c>
      <c r="W9" s="176">
        <v>182</v>
      </c>
      <c r="X9" s="174">
        <v>182</v>
      </c>
      <c r="Y9" s="175">
        <v>0</v>
      </c>
      <c r="Z9" s="112">
        <v>182</v>
      </c>
    </row>
    <row r="10" spans="1:26" s="173" customFormat="1" ht="21" customHeight="1">
      <c r="A10" s="68" t="s">
        <v>4</v>
      </c>
      <c r="B10" s="177">
        <v>4516</v>
      </c>
      <c r="C10" s="177">
        <v>3254</v>
      </c>
      <c r="D10" s="177">
        <v>327</v>
      </c>
      <c r="E10" s="177">
        <v>176</v>
      </c>
      <c r="F10" s="177">
        <v>151</v>
      </c>
      <c r="G10" s="177">
        <v>2632</v>
      </c>
      <c r="H10" s="177">
        <v>62</v>
      </c>
      <c r="I10" s="177">
        <v>38</v>
      </c>
      <c r="J10" s="177">
        <v>181</v>
      </c>
      <c r="K10" s="177">
        <v>14</v>
      </c>
      <c r="L10" s="177">
        <v>129</v>
      </c>
      <c r="M10" s="177">
        <v>549</v>
      </c>
      <c r="N10" s="177">
        <v>103</v>
      </c>
      <c r="O10" s="177">
        <v>420</v>
      </c>
      <c r="P10" s="177" t="s">
        <v>355</v>
      </c>
      <c r="Q10" s="177">
        <v>26</v>
      </c>
      <c r="R10" s="177">
        <v>374</v>
      </c>
      <c r="S10" s="177">
        <v>0</v>
      </c>
      <c r="T10" s="177">
        <v>374</v>
      </c>
      <c r="U10" s="178">
        <v>0</v>
      </c>
      <c r="V10" s="178">
        <v>0</v>
      </c>
      <c r="W10" s="177">
        <v>210</v>
      </c>
      <c r="X10" s="177" t="s">
        <v>355</v>
      </c>
      <c r="Y10" s="179" t="s">
        <v>355</v>
      </c>
      <c r="Z10" s="175">
        <v>210</v>
      </c>
    </row>
    <row r="11" spans="1:26" s="173" customFormat="1" ht="21.75" customHeight="1">
      <c r="A11" s="4" t="s">
        <v>358</v>
      </c>
      <c r="B11" s="31">
        <v>4616</v>
      </c>
      <c r="C11" s="31">
        <v>3267</v>
      </c>
      <c r="D11" s="31">
        <v>351</v>
      </c>
      <c r="E11" s="128">
        <v>188</v>
      </c>
      <c r="F11" s="128">
        <v>163</v>
      </c>
      <c r="G11" s="128">
        <v>2614</v>
      </c>
      <c r="H11" s="31">
        <v>68</v>
      </c>
      <c r="I11" s="31">
        <v>38</v>
      </c>
      <c r="J11" s="31">
        <v>183</v>
      </c>
      <c r="K11" s="75">
        <v>13</v>
      </c>
      <c r="L11" s="31">
        <v>130</v>
      </c>
      <c r="M11" s="31">
        <v>566</v>
      </c>
      <c r="N11" s="128">
        <v>109</v>
      </c>
      <c r="O11" s="128">
        <v>426</v>
      </c>
      <c r="P11" s="128">
        <v>2</v>
      </c>
      <c r="Q11" s="128">
        <v>29</v>
      </c>
      <c r="R11" s="31">
        <v>390</v>
      </c>
      <c r="S11" s="128">
        <v>0</v>
      </c>
      <c r="T11" s="128">
        <v>390</v>
      </c>
      <c r="U11" s="180">
        <v>0</v>
      </c>
      <c r="V11" s="180">
        <v>0</v>
      </c>
      <c r="W11" s="75">
        <v>263</v>
      </c>
      <c r="X11" s="128">
        <v>0</v>
      </c>
      <c r="Y11" s="128">
        <v>1</v>
      </c>
      <c r="Z11" s="51">
        <v>262</v>
      </c>
    </row>
    <row r="12" spans="1:26" s="413" customFormat="1" ht="21.75" customHeight="1">
      <c r="A12" s="4" t="s">
        <v>766</v>
      </c>
      <c r="B12" s="56">
        <f>C12+L12+M12+R12+W12</f>
        <v>4650</v>
      </c>
      <c r="C12" s="56">
        <v>3312</v>
      </c>
      <c r="D12" s="56">
        <v>371</v>
      </c>
      <c r="E12" s="128">
        <v>168</v>
      </c>
      <c r="F12" s="128">
        <v>203</v>
      </c>
      <c r="G12" s="128">
        <v>2635</v>
      </c>
      <c r="H12" s="31">
        <v>68</v>
      </c>
      <c r="I12" s="31">
        <v>38</v>
      </c>
      <c r="J12" s="31">
        <v>185</v>
      </c>
      <c r="K12" s="75">
        <v>15</v>
      </c>
      <c r="L12" s="31">
        <v>137</v>
      </c>
      <c r="M12" s="56">
        <v>557</v>
      </c>
      <c r="N12" s="128">
        <v>109</v>
      </c>
      <c r="O12" s="128">
        <v>418</v>
      </c>
      <c r="P12" s="128">
        <v>2</v>
      </c>
      <c r="Q12" s="128">
        <v>28</v>
      </c>
      <c r="R12" s="56">
        <v>371</v>
      </c>
      <c r="S12" s="128">
        <v>6</v>
      </c>
      <c r="T12" s="128">
        <v>365</v>
      </c>
      <c r="U12" s="412">
        <v>0</v>
      </c>
      <c r="V12" s="412">
        <v>0</v>
      </c>
      <c r="W12" s="56">
        <v>273</v>
      </c>
      <c r="X12" s="128">
        <v>0</v>
      </c>
      <c r="Y12" s="128">
        <v>1</v>
      </c>
      <c r="Z12" s="51">
        <v>272</v>
      </c>
    </row>
    <row r="13" spans="1:26" s="173" customFormat="1" ht="17.25" customHeight="1">
      <c r="A13" s="3"/>
      <c r="B13" s="181"/>
      <c r="C13" s="181"/>
      <c r="D13" s="181"/>
      <c r="E13" s="182"/>
      <c r="F13" s="182"/>
      <c r="G13" s="182"/>
      <c r="H13" s="182"/>
      <c r="I13" s="182"/>
      <c r="J13" s="182"/>
      <c r="K13" s="183"/>
      <c r="L13" s="182"/>
      <c r="M13" s="181"/>
      <c r="N13" s="182"/>
      <c r="O13" s="182"/>
      <c r="P13" s="184"/>
      <c r="Q13" s="182"/>
      <c r="R13" s="181"/>
      <c r="S13" s="182"/>
      <c r="T13" s="182"/>
      <c r="U13" s="182"/>
      <c r="V13" s="182"/>
      <c r="W13" s="185"/>
      <c r="X13" s="186"/>
      <c r="Y13" s="184"/>
      <c r="Z13" s="183"/>
    </row>
    <row r="14" spans="1:26" s="193" customFormat="1" ht="21" customHeight="1">
      <c r="A14" s="416" t="s">
        <v>359</v>
      </c>
      <c r="B14" s="187">
        <f>C14+L14+M14+R14+W14</f>
        <v>352</v>
      </c>
      <c r="C14" s="187">
        <f>D14+G14+H14+I14+J14+K14</f>
        <v>274</v>
      </c>
      <c r="D14" s="187">
        <f>SUM(E14:F14)</f>
        <v>25</v>
      </c>
      <c r="E14" s="187">
        <v>7</v>
      </c>
      <c r="F14" s="188">
        <v>18</v>
      </c>
      <c r="G14" s="189">
        <v>210</v>
      </c>
      <c r="H14" s="190">
        <v>3</v>
      </c>
      <c r="I14" s="187">
        <v>4</v>
      </c>
      <c r="J14" s="187">
        <v>31</v>
      </c>
      <c r="K14" s="187">
        <v>1</v>
      </c>
      <c r="L14" s="188">
        <v>6</v>
      </c>
      <c r="M14" s="191">
        <f>SUM(N14:Q14)</f>
        <v>31</v>
      </c>
      <c r="N14" s="191">
        <v>2</v>
      </c>
      <c r="O14" s="191">
        <v>29</v>
      </c>
      <c r="P14" s="191">
        <v>0</v>
      </c>
      <c r="Q14" s="191">
        <v>0</v>
      </c>
      <c r="R14" s="191">
        <f>SUM(S14:V14)</f>
        <v>16</v>
      </c>
      <c r="S14" s="191">
        <v>0</v>
      </c>
      <c r="T14" s="191">
        <v>16</v>
      </c>
      <c r="U14" s="192">
        <v>0</v>
      </c>
      <c r="V14" s="192">
        <v>0</v>
      </c>
      <c r="W14" s="188">
        <f>SUM(X14:Z14)</f>
        <v>25</v>
      </c>
      <c r="X14" s="187">
        <v>0</v>
      </c>
      <c r="Y14" s="187">
        <v>0</v>
      </c>
      <c r="Z14" s="188">
        <v>25</v>
      </c>
    </row>
    <row r="15" spans="1:26" s="193" customFormat="1" ht="21" customHeight="1">
      <c r="A15" s="416" t="s">
        <v>38</v>
      </c>
      <c r="B15" s="187">
        <f aca="true" t="shared" si="0" ref="B15:B30">C15+L15+M15+R15+W15</f>
        <v>227</v>
      </c>
      <c r="C15" s="187">
        <f aca="true" t="shared" si="1" ref="C15:C30">D15+G15+H15+I15+J15+K15</f>
        <v>159</v>
      </c>
      <c r="D15" s="187">
        <f aca="true" t="shared" si="2" ref="D15:D30">SUM(E15:F15)</f>
        <v>16</v>
      </c>
      <c r="E15" s="187">
        <v>6</v>
      </c>
      <c r="F15" s="188">
        <v>10</v>
      </c>
      <c r="G15" s="189">
        <v>132</v>
      </c>
      <c r="H15" s="190">
        <v>6</v>
      </c>
      <c r="I15" s="194">
        <v>0</v>
      </c>
      <c r="J15" s="187">
        <v>5</v>
      </c>
      <c r="K15" s="194">
        <v>0</v>
      </c>
      <c r="L15" s="188">
        <v>7</v>
      </c>
      <c r="M15" s="191">
        <f aca="true" t="shared" si="3" ref="M15:M30">SUM(N15:Q15)</f>
        <v>30</v>
      </c>
      <c r="N15" s="191">
        <v>0</v>
      </c>
      <c r="O15" s="191">
        <v>30</v>
      </c>
      <c r="P15" s="191">
        <v>0</v>
      </c>
      <c r="Q15" s="191">
        <v>0</v>
      </c>
      <c r="R15" s="191">
        <f aca="true" t="shared" si="4" ref="R15:R30">SUM(S15:V15)</f>
        <v>15</v>
      </c>
      <c r="S15" s="191">
        <v>0</v>
      </c>
      <c r="T15" s="191">
        <v>15</v>
      </c>
      <c r="U15" s="192">
        <v>0</v>
      </c>
      <c r="V15" s="192">
        <v>0</v>
      </c>
      <c r="W15" s="188">
        <f aca="true" t="shared" si="5" ref="W15:W30">SUM(X15:Z15)</f>
        <v>16</v>
      </c>
      <c r="X15" s="187">
        <v>0</v>
      </c>
      <c r="Y15" s="187">
        <v>0</v>
      </c>
      <c r="Z15" s="188">
        <v>16</v>
      </c>
    </row>
    <row r="16" spans="1:26" s="193" customFormat="1" ht="21" customHeight="1">
      <c r="A16" s="416" t="s">
        <v>360</v>
      </c>
      <c r="B16" s="187">
        <f t="shared" si="0"/>
        <v>364</v>
      </c>
      <c r="C16" s="187">
        <f t="shared" si="1"/>
        <v>266</v>
      </c>
      <c r="D16" s="187">
        <f t="shared" si="2"/>
        <v>41</v>
      </c>
      <c r="E16" s="187">
        <v>16</v>
      </c>
      <c r="F16" s="188">
        <v>25</v>
      </c>
      <c r="G16" s="189">
        <v>201</v>
      </c>
      <c r="H16" s="190">
        <v>7</v>
      </c>
      <c r="I16" s="187">
        <v>1</v>
      </c>
      <c r="J16" s="187">
        <v>14</v>
      </c>
      <c r="K16" s="194">
        <v>2</v>
      </c>
      <c r="L16" s="188">
        <v>9</v>
      </c>
      <c r="M16" s="191">
        <f t="shared" si="3"/>
        <v>40</v>
      </c>
      <c r="N16" s="191">
        <v>3</v>
      </c>
      <c r="O16" s="191">
        <v>33</v>
      </c>
      <c r="P16" s="191">
        <v>0</v>
      </c>
      <c r="Q16" s="191">
        <v>4</v>
      </c>
      <c r="R16" s="191">
        <f t="shared" si="4"/>
        <v>13</v>
      </c>
      <c r="S16" s="191">
        <v>0</v>
      </c>
      <c r="T16" s="191">
        <v>13</v>
      </c>
      <c r="U16" s="192">
        <v>0</v>
      </c>
      <c r="V16" s="192">
        <v>0</v>
      </c>
      <c r="W16" s="188">
        <f t="shared" si="5"/>
        <v>36</v>
      </c>
      <c r="X16" s="187">
        <v>0</v>
      </c>
      <c r="Y16" s="187">
        <v>0</v>
      </c>
      <c r="Z16" s="188">
        <v>36</v>
      </c>
    </row>
    <row r="17" spans="1:26" s="193" customFormat="1" ht="21" customHeight="1">
      <c r="A17" s="416" t="s">
        <v>361</v>
      </c>
      <c r="B17" s="187">
        <f t="shared" si="0"/>
        <v>155</v>
      </c>
      <c r="C17" s="187">
        <f t="shared" si="1"/>
        <v>88</v>
      </c>
      <c r="D17" s="187">
        <f t="shared" si="2"/>
        <v>16</v>
      </c>
      <c r="E17" s="187">
        <v>2</v>
      </c>
      <c r="F17" s="188">
        <v>14</v>
      </c>
      <c r="G17" s="189">
        <v>63</v>
      </c>
      <c r="H17" s="190">
        <v>5</v>
      </c>
      <c r="I17" s="187">
        <v>1</v>
      </c>
      <c r="J17" s="187">
        <v>2</v>
      </c>
      <c r="K17" s="194">
        <v>1</v>
      </c>
      <c r="L17" s="188">
        <v>8</v>
      </c>
      <c r="M17" s="191">
        <f t="shared" si="3"/>
        <v>36</v>
      </c>
      <c r="N17" s="191">
        <v>3</v>
      </c>
      <c r="O17" s="191">
        <v>33</v>
      </c>
      <c r="P17" s="191">
        <v>0</v>
      </c>
      <c r="Q17" s="191">
        <v>0</v>
      </c>
      <c r="R17" s="191">
        <f t="shared" si="4"/>
        <v>11</v>
      </c>
      <c r="S17" s="191">
        <v>0</v>
      </c>
      <c r="T17" s="191">
        <v>11</v>
      </c>
      <c r="U17" s="192">
        <v>0</v>
      </c>
      <c r="V17" s="192">
        <v>0</v>
      </c>
      <c r="W17" s="188">
        <f t="shared" si="5"/>
        <v>12</v>
      </c>
      <c r="X17" s="187">
        <v>0</v>
      </c>
      <c r="Y17" s="187">
        <v>0</v>
      </c>
      <c r="Z17" s="188">
        <v>12</v>
      </c>
    </row>
    <row r="18" spans="1:26" s="193" customFormat="1" ht="21" customHeight="1">
      <c r="A18" s="416" t="s">
        <v>35</v>
      </c>
      <c r="B18" s="187">
        <f t="shared" si="0"/>
        <v>272</v>
      </c>
      <c r="C18" s="187">
        <f t="shared" si="1"/>
        <v>186</v>
      </c>
      <c r="D18" s="187">
        <f t="shared" si="2"/>
        <v>12</v>
      </c>
      <c r="E18" s="187">
        <v>5</v>
      </c>
      <c r="F18" s="188">
        <v>7</v>
      </c>
      <c r="G18" s="189">
        <v>156</v>
      </c>
      <c r="H18" s="190">
        <v>5</v>
      </c>
      <c r="I18" s="187">
        <v>2</v>
      </c>
      <c r="J18" s="187">
        <v>11</v>
      </c>
      <c r="K18" s="194">
        <v>0</v>
      </c>
      <c r="L18" s="188">
        <v>8</v>
      </c>
      <c r="M18" s="191">
        <f t="shared" si="3"/>
        <v>44</v>
      </c>
      <c r="N18" s="191">
        <v>4</v>
      </c>
      <c r="O18" s="191">
        <v>37</v>
      </c>
      <c r="P18" s="191">
        <v>0</v>
      </c>
      <c r="Q18" s="191">
        <v>3</v>
      </c>
      <c r="R18" s="191">
        <f t="shared" si="4"/>
        <v>23</v>
      </c>
      <c r="S18" s="191">
        <v>0</v>
      </c>
      <c r="T18" s="191">
        <v>23</v>
      </c>
      <c r="U18" s="192">
        <v>0</v>
      </c>
      <c r="V18" s="192">
        <v>0</v>
      </c>
      <c r="W18" s="188">
        <f t="shared" si="5"/>
        <v>11</v>
      </c>
      <c r="X18" s="187">
        <v>0</v>
      </c>
      <c r="Y18" s="187">
        <v>0</v>
      </c>
      <c r="Z18" s="188">
        <v>11</v>
      </c>
    </row>
    <row r="19" spans="1:26" s="193" customFormat="1" ht="21" customHeight="1">
      <c r="A19" s="416" t="s">
        <v>362</v>
      </c>
      <c r="B19" s="187">
        <f t="shared" si="0"/>
        <v>154</v>
      </c>
      <c r="C19" s="187">
        <f t="shared" si="1"/>
        <v>110</v>
      </c>
      <c r="D19" s="187">
        <f t="shared" si="2"/>
        <v>11</v>
      </c>
      <c r="E19" s="187">
        <v>3</v>
      </c>
      <c r="F19" s="188">
        <v>8</v>
      </c>
      <c r="G19" s="189">
        <v>92</v>
      </c>
      <c r="H19" s="190">
        <v>2</v>
      </c>
      <c r="I19" s="187">
        <v>2</v>
      </c>
      <c r="J19" s="187">
        <v>3</v>
      </c>
      <c r="K19" s="194">
        <v>0</v>
      </c>
      <c r="L19" s="188">
        <v>5</v>
      </c>
      <c r="M19" s="191">
        <f t="shared" si="3"/>
        <v>18</v>
      </c>
      <c r="N19" s="191">
        <v>2</v>
      </c>
      <c r="O19" s="191">
        <v>16</v>
      </c>
      <c r="P19" s="191">
        <v>0</v>
      </c>
      <c r="Q19" s="191">
        <v>0</v>
      </c>
      <c r="R19" s="191">
        <f t="shared" si="4"/>
        <v>13</v>
      </c>
      <c r="S19" s="191">
        <v>0</v>
      </c>
      <c r="T19" s="191">
        <v>13</v>
      </c>
      <c r="U19" s="192">
        <v>0</v>
      </c>
      <c r="V19" s="192">
        <v>0</v>
      </c>
      <c r="W19" s="188">
        <f t="shared" si="5"/>
        <v>8</v>
      </c>
      <c r="X19" s="187">
        <v>0</v>
      </c>
      <c r="Y19" s="187">
        <v>0</v>
      </c>
      <c r="Z19" s="188">
        <v>8</v>
      </c>
    </row>
    <row r="20" spans="1:26" s="193" customFormat="1" ht="21" customHeight="1">
      <c r="A20" s="416" t="s">
        <v>363</v>
      </c>
      <c r="B20" s="187">
        <f t="shared" si="0"/>
        <v>196</v>
      </c>
      <c r="C20" s="187">
        <f t="shared" si="1"/>
        <v>166</v>
      </c>
      <c r="D20" s="187">
        <f t="shared" si="2"/>
        <v>19</v>
      </c>
      <c r="E20" s="187">
        <v>15</v>
      </c>
      <c r="F20" s="188">
        <v>4</v>
      </c>
      <c r="G20" s="189">
        <v>136</v>
      </c>
      <c r="H20" s="190">
        <v>2</v>
      </c>
      <c r="I20" s="194">
        <v>0</v>
      </c>
      <c r="J20" s="187">
        <v>9</v>
      </c>
      <c r="K20" s="194">
        <v>0</v>
      </c>
      <c r="L20" s="188">
        <v>3</v>
      </c>
      <c r="M20" s="191">
        <f t="shared" si="3"/>
        <v>10</v>
      </c>
      <c r="N20" s="191">
        <v>1</v>
      </c>
      <c r="O20" s="191">
        <v>9</v>
      </c>
      <c r="P20" s="191">
        <v>0</v>
      </c>
      <c r="Q20" s="191">
        <v>0</v>
      </c>
      <c r="R20" s="191">
        <f t="shared" si="4"/>
        <v>10</v>
      </c>
      <c r="S20" s="191">
        <v>0</v>
      </c>
      <c r="T20" s="191">
        <v>10</v>
      </c>
      <c r="U20" s="192">
        <v>0</v>
      </c>
      <c r="V20" s="192">
        <v>0</v>
      </c>
      <c r="W20" s="188">
        <f t="shared" si="5"/>
        <v>7</v>
      </c>
      <c r="X20" s="187">
        <v>0</v>
      </c>
      <c r="Y20" s="187">
        <v>0</v>
      </c>
      <c r="Z20" s="188">
        <v>7</v>
      </c>
    </row>
    <row r="21" spans="1:26" s="193" customFormat="1" ht="21" customHeight="1">
      <c r="A21" s="416" t="s">
        <v>364</v>
      </c>
      <c r="B21" s="187">
        <f t="shared" si="0"/>
        <v>136</v>
      </c>
      <c r="C21" s="187">
        <f t="shared" si="1"/>
        <v>98</v>
      </c>
      <c r="D21" s="187">
        <f t="shared" si="2"/>
        <v>9</v>
      </c>
      <c r="E21" s="187">
        <v>7</v>
      </c>
      <c r="F21" s="188">
        <v>2</v>
      </c>
      <c r="G21" s="189">
        <v>82</v>
      </c>
      <c r="H21" s="195">
        <v>0</v>
      </c>
      <c r="I21" s="187">
        <v>3</v>
      </c>
      <c r="J21" s="187">
        <v>4</v>
      </c>
      <c r="K21" s="194">
        <v>0</v>
      </c>
      <c r="L21" s="188">
        <v>2</v>
      </c>
      <c r="M21" s="191">
        <f t="shared" si="3"/>
        <v>15</v>
      </c>
      <c r="N21" s="191">
        <v>1</v>
      </c>
      <c r="O21" s="191">
        <v>13</v>
      </c>
      <c r="P21" s="191">
        <v>0</v>
      </c>
      <c r="Q21" s="191">
        <v>1</v>
      </c>
      <c r="R21" s="191">
        <f t="shared" si="4"/>
        <v>12</v>
      </c>
      <c r="S21" s="191">
        <v>0</v>
      </c>
      <c r="T21" s="191">
        <v>12</v>
      </c>
      <c r="U21" s="192">
        <v>0</v>
      </c>
      <c r="V21" s="192">
        <v>0</v>
      </c>
      <c r="W21" s="188">
        <f t="shared" si="5"/>
        <v>9</v>
      </c>
      <c r="X21" s="187">
        <v>0</v>
      </c>
      <c r="Y21" s="187">
        <v>0</v>
      </c>
      <c r="Z21" s="188">
        <v>9</v>
      </c>
    </row>
    <row r="22" spans="1:26" s="193" customFormat="1" ht="21" customHeight="1">
      <c r="A22" s="416" t="s">
        <v>365</v>
      </c>
      <c r="B22" s="187">
        <f t="shared" si="0"/>
        <v>523</v>
      </c>
      <c r="C22" s="187">
        <f t="shared" si="1"/>
        <v>387</v>
      </c>
      <c r="D22" s="187">
        <f t="shared" si="2"/>
        <v>74</v>
      </c>
      <c r="E22" s="187">
        <v>45</v>
      </c>
      <c r="F22" s="188">
        <v>29</v>
      </c>
      <c r="G22" s="189">
        <v>291</v>
      </c>
      <c r="H22" s="190">
        <v>7</v>
      </c>
      <c r="I22" s="187">
        <v>1</v>
      </c>
      <c r="J22" s="187">
        <v>9</v>
      </c>
      <c r="K22" s="187">
        <v>5</v>
      </c>
      <c r="L22" s="188">
        <v>21</v>
      </c>
      <c r="M22" s="191">
        <f t="shared" si="3"/>
        <v>47</v>
      </c>
      <c r="N22" s="191">
        <v>15</v>
      </c>
      <c r="O22" s="191">
        <v>30</v>
      </c>
      <c r="P22" s="191">
        <v>0</v>
      </c>
      <c r="Q22" s="191">
        <v>2</v>
      </c>
      <c r="R22" s="191">
        <f t="shared" si="4"/>
        <v>51</v>
      </c>
      <c r="S22" s="191">
        <v>1</v>
      </c>
      <c r="T22" s="191">
        <v>50</v>
      </c>
      <c r="U22" s="192">
        <v>0</v>
      </c>
      <c r="V22" s="192">
        <v>0</v>
      </c>
      <c r="W22" s="188">
        <f t="shared" si="5"/>
        <v>17</v>
      </c>
      <c r="X22" s="187">
        <v>0</v>
      </c>
      <c r="Y22" s="187">
        <v>0</v>
      </c>
      <c r="Z22" s="188">
        <v>17</v>
      </c>
    </row>
    <row r="23" spans="1:26" s="193" customFormat="1" ht="21" customHeight="1">
      <c r="A23" s="416" t="s">
        <v>366</v>
      </c>
      <c r="B23" s="187">
        <f t="shared" si="0"/>
        <v>179</v>
      </c>
      <c r="C23" s="187">
        <f t="shared" si="1"/>
        <v>121</v>
      </c>
      <c r="D23" s="187">
        <f t="shared" si="2"/>
        <v>15</v>
      </c>
      <c r="E23" s="187">
        <v>5</v>
      </c>
      <c r="F23" s="188">
        <v>10</v>
      </c>
      <c r="G23" s="189">
        <v>96</v>
      </c>
      <c r="H23" s="190">
        <v>2</v>
      </c>
      <c r="I23" s="187">
        <v>2</v>
      </c>
      <c r="J23" s="187">
        <v>6</v>
      </c>
      <c r="K23" s="194">
        <v>0</v>
      </c>
      <c r="L23" s="188">
        <v>4</v>
      </c>
      <c r="M23" s="191">
        <f t="shared" si="3"/>
        <v>24</v>
      </c>
      <c r="N23" s="191">
        <v>3</v>
      </c>
      <c r="O23" s="191">
        <v>19</v>
      </c>
      <c r="P23" s="191">
        <v>0</v>
      </c>
      <c r="Q23" s="191">
        <v>2</v>
      </c>
      <c r="R23" s="191">
        <f t="shared" si="4"/>
        <v>15</v>
      </c>
      <c r="S23" s="191">
        <v>0</v>
      </c>
      <c r="T23" s="191">
        <v>15</v>
      </c>
      <c r="U23" s="192">
        <v>0</v>
      </c>
      <c r="V23" s="192">
        <v>0</v>
      </c>
      <c r="W23" s="188">
        <f t="shared" si="5"/>
        <v>15</v>
      </c>
      <c r="X23" s="187">
        <v>0</v>
      </c>
      <c r="Y23" s="187">
        <v>0</v>
      </c>
      <c r="Z23" s="188">
        <v>15</v>
      </c>
    </row>
    <row r="24" spans="1:26" s="193" customFormat="1" ht="21" customHeight="1">
      <c r="A24" s="416" t="s">
        <v>367</v>
      </c>
      <c r="B24" s="187">
        <f t="shared" si="0"/>
        <v>103</v>
      </c>
      <c r="C24" s="187">
        <f t="shared" si="1"/>
        <v>76</v>
      </c>
      <c r="D24" s="187">
        <f t="shared" si="2"/>
        <v>11</v>
      </c>
      <c r="E24" s="187">
        <v>4</v>
      </c>
      <c r="F24" s="188">
        <v>7</v>
      </c>
      <c r="G24" s="189">
        <v>64</v>
      </c>
      <c r="H24" s="195">
        <v>0</v>
      </c>
      <c r="I24" s="194">
        <v>0</v>
      </c>
      <c r="J24" s="187">
        <v>1</v>
      </c>
      <c r="K24" s="194">
        <v>0</v>
      </c>
      <c r="L24" s="188">
        <v>5</v>
      </c>
      <c r="M24" s="191">
        <f t="shared" si="3"/>
        <v>10</v>
      </c>
      <c r="N24" s="191">
        <v>3</v>
      </c>
      <c r="O24" s="191">
        <v>6</v>
      </c>
      <c r="P24" s="191">
        <v>0</v>
      </c>
      <c r="Q24" s="191">
        <v>1</v>
      </c>
      <c r="R24" s="191">
        <f t="shared" si="4"/>
        <v>3</v>
      </c>
      <c r="S24" s="191">
        <v>0</v>
      </c>
      <c r="T24" s="191">
        <v>3</v>
      </c>
      <c r="U24" s="192">
        <v>0</v>
      </c>
      <c r="V24" s="192">
        <v>0</v>
      </c>
      <c r="W24" s="188">
        <f t="shared" si="5"/>
        <v>9</v>
      </c>
      <c r="X24" s="187">
        <v>0</v>
      </c>
      <c r="Y24" s="187">
        <v>0</v>
      </c>
      <c r="Z24" s="188">
        <v>9</v>
      </c>
    </row>
    <row r="25" spans="1:26" s="193" customFormat="1" ht="21" customHeight="1">
      <c r="A25" s="416" t="s">
        <v>368</v>
      </c>
      <c r="B25" s="187">
        <f t="shared" si="0"/>
        <v>376</v>
      </c>
      <c r="C25" s="187">
        <f t="shared" si="1"/>
        <v>270</v>
      </c>
      <c r="D25" s="187">
        <f t="shared" si="2"/>
        <v>28</v>
      </c>
      <c r="E25" s="187">
        <v>12</v>
      </c>
      <c r="F25" s="188">
        <v>16</v>
      </c>
      <c r="G25" s="189">
        <v>222</v>
      </c>
      <c r="H25" s="190">
        <v>5</v>
      </c>
      <c r="I25" s="187">
        <v>5</v>
      </c>
      <c r="J25" s="187">
        <v>9</v>
      </c>
      <c r="K25" s="187">
        <v>1</v>
      </c>
      <c r="L25" s="188">
        <v>13</v>
      </c>
      <c r="M25" s="191">
        <f t="shared" si="3"/>
        <v>43</v>
      </c>
      <c r="N25" s="191">
        <v>8</v>
      </c>
      <c r="O25" s="191">
        <v>35</v>
      </c>
      <c r="P25" s="191">
        <v>0</v>
      </c>
      <c r="Q25" s="191">
        <v>0</v>
      </c>
      <c r="R25" s="191">
        <f t="shared" si="4"/>
        <v>28</v>
      </c>
      <c r="S25" s="191">
        <v>0</v>
      </c>
      <c r="T25" s="191">
        <v>28</v>
      </c>
      <c r="U25" s="192">
        <v>0</v>
      </c>
      <c r="V25" s="192">
        <v>0</v>
      </c>
      <c r="W25" s="188">
        <f t="shared" si="5"/>
        <v>22</v>
      </c>
      <c r="X25" s="187">
        <v>0</v>
      </c>
      <c r="Y25" s="187">
        <v>0</v>
      </c>
      <c r="Z25" s="188">
        <v>22</v>
      </c>
    </row>
    <row r="26" spans="1:26" s="193" customFormat="1" ht="21" customHeight="1">
      <c r="A26" s="416" t="s">
        <v>369</v>
      </c>
      <c r="B26" s="187">
        <f t="shared" si="0"/>
        <v>533</v>
      </c>
      <c r="C26" s="187">
        <f t="shared" si="1"/>
        <v>410</v>
      </c>
      <c r="D26" s="187">
        <f t="shared" si="2"/>
        <v>30</v>
      </c>
      <c r="E26" s="187">
        <v>10</v>
      </c>
      <c r="F26" s="188">
        <v>20</v>
      </c>
      <c r="G26" s="189">
        <v>321</v>
      </c>
      <c r="H26" s="190">
        <v>10</v>
      </c>
      <c r="I26" s="187">
        <v>8</v>
      </c>
      <c r="J26" s="187">
        <v>41</v>
      </c>
      <c r="K26" s="194">
        <v>0</v>
      </c>
      <c r="L26" s="188">
        <v>7</v>
      </c>
      <c r="M26" s="191">
        <f t="shared" si="3"/>
        <v>62</v>
      </c>
      <c r="N26" s="191">
        <v>5</v>
      </c>
      <c r="O26" s="191">
        <v>55</v>
      </c>
      <c r="P26" s="191">
        <v>0</v>
      </c>
      <c r="Q26" s="191">
        <v>2</v>
      </c>
      <c r="R26" s="191">
        <f t="shared" si="4"/>
        <v>26</v>
      </c>
      <c r="S26" s="191">
        <v>0</v>
      </c>
      <c r="T26" s="191">
        <v>26</v>
      </c>
      <c r="U26" s="192">
        <v>0</v>
      </c>
      <c r="V26" s="192">
        <v>0</v>
      </c>
      <c r="W26" s="188">
        <f t="shared" si="5"/>
        <v>28</v>
      </c>
      <c r="X26" s="187">
        <v>0</v>
      </c>
      <c r="Y26" s="187">
        <v>0</v>
      </c>
      <c r="Z26" s="188">
        <v>28</v>
      </c>
    </row>
    <row r="27" spans="1:26" s="193" customFormat="1" ht="21" customHeight="1">
      <c r="A27" s="416" t="s">
        <v>370</v>
      </c>
      <c r="B27" s="187">
        <f t="shared" si="0"/>
        <v>171</v>
      </c>
      <c r="C27" s="187">
        <f t="shared" si="1"/>
        <v>114</v>
      </c>
      <c r="D27" s="187">
        <f t="shared" si="2"/>
        <v>9</v>
      </c>
      <c r="E27" s="187">
        <v>6</v>
      </c>
      <c r="F27" s="188">
        <v>3</v>
      </c>
      <c r="G27" s="189">
        <v>96</v>
      </c>
      <c r="H27" s="190">
        <v>3</v>
      </c>
      <c r="I27" s="187">
        <v>3</v>
      </c>
      <c r="J27" s="187">
        <v>2</v>
      </c>
      <c r="K27" s="187">
        <v>1</v>
      </c>
      <c r="L27" s="188">
        <v>5</v>
      </c>
      <c r="M27" s="191">
        <f t="shared" si="3"/>
        <v>29</v>
      </c>
      <c r="N27" s="191">
        <v>7</v>
      </c>
      <c r="O27" s="191">
        <v>21</v>
      </c>
      <c r="P27" s="191">
        <v>0</v>
      </c>
      <c r="Q27" s="191">
        <v>1</v>
      </c>
      <c r="R27" s="191">
        <f t="shared" si="4"/>
        <v>11</v>
      </c>
      <c r="S27" s="191">
        <v>0</v>
      </c>
      <c r="T27" s="191">
        <v>11</v>
      </c>
      <c r="U27" s="192">
        <v>0</v>
      </c>
      <c r="V27" s="192">
        <v>0</v>
      </c>
      <c r="W27" s="188">
        <f t="shared" si="5"/>
        <v>12</v>
      </c>
      <c r="X27" s="187">
        <v>0</v>
      </c>
      <c r="Y27" s="187">
        <v>0</v>
      </c>
      <c r="Z27" s="188">
        <v>12</v>
      </c>
    </row>
    <row r="28" spans="1:26" s="193" customFormat="1" ht="21" customHeight="1">
      <c r="A28" s="416" t="s">
        <v>371</v>
      </c>
      <c r="B28" s="187">
        <f t="shared" si="0"/>
        <v>166</v>
      </c>
      <c r="C28" s="187">
        <f t="shared" si="1"/>
        <v>91</v>
      </c>
      <c r="D28" s="187">
        <f t="shared" si="2"/>
        <v>10</v>
      </c>
      <c r="E28" s="187">
        <v>7</v>
      </c>
      <c r="F28" s="188">
        <v>3</v>
      </c>
      <c r="G28" s="189">
        <v>80</v>
      </c>
      <c r="H28" s="190">
        <v>1</v>
      </c>
      <c r="I28" s="194">
        <v>0</v>
      </c>
      <c r="J28" s="194">
        <v>0</v>
      </c>
      <c r="K28" s="196">
        <v>0</v>
      </c>
      <c r="L28" s="188">
        <v>8</v>
      </c>
      <c r="M28" s="191">
        <f t="shared" si="3"/>
        <v>22</v>
      </c>
      <c r="N28" s="191">
        <v>0</v>
      </c>
      <c r="O28" s="191">
        <v>19</v>
      </c>
      <c r="P28" s="191">
        <v>0</v>
      </c>
      <c r="Q28" s="191">
        <v>3</v>
      </c>
      <c r="R28" s="191">
        <f t="shared" si="4"/>
        <v>38</v>
      </c>
      <c r="S28" s="191">
        <v>1</v>
      </c>
      <c r="T28" s="191">
        <v>37</v>
      </c>
      <c r="U28" s="192">
        <v>0</v>
      </c>
      <c r="V28" s="192">
        <v>0</v>
      </c>
      <c r="W28" s="188">
        <f t="shared" si="5"/>
        <v>7</v>
      </c>
      <c r="X28" s="187">
        <v>0</v>
      </c>
      <c r="Y28" s="187">
        <v>0</v>
      </c>
      <c r="Z28" s="188">
        <v>7</v>
      </c>
    </row>
    <row r="29" spans="1:26" s="193" customFormat="1" ht="21" customHeight="1">
      <c r="A29" s="417" t="s">
        <v>24</v>
      </c>
      <c r="B29" s="187">
        <f t="shared" si="0"/>
        <v>482</v>
      </c>
      <c r="C29" s="187">
        <f t="shared" si="1"/>
        <v>295</v>
      </c>
      <c r="D29" s="187">
        <f t="shared" si="2"/>
        <v>27</v>
      </c>
      <c r="E29" s="197">
        <v>10</v>
      </c>
      <c r="F29" s="188">
        <v>17</v>
      </c>
      <c r="G29" s="189">
        <v>251</v>
      </c>
      <c r="H29" s="190">
        <v>7</v>
      </c>
      <c r="I29" s="187">
        <v>3</v>
      </c>
      <c r="J29" s="198">
        <v>3</v>
      </c>
      <c r="K29" s="191">
        <v>4</v>
      </c>
      <c r="L29" s="199">
        <v>22</v>
      </c>
      <c r="M29" s="191">
        <f t="shared" si="3"/>
        <v>72</v>
      </c>
      <c r="N29" s="191">
        <v>47</v>
      </c>
      <c r="O29" s="191">
        <v>16</v>
      </c>
      <c r="P29" s="191">
        <v>2</v>
      </c>
      <c r="Q29" s="191">
        <v>7</v>
      </c>
      <c r="R29" s="191">
        <f t="shared" si="4"/>
        <v>70</v>
      </c>
      <c r="S29" s="191">
        <v>4</v>
      </c>
      <c r="T29" s="191">
        <v>66</v>
      </c>
      <c r="U29" s="192">
        <v>0</v>
      </c>
      <c r="V29" s="192">
        <v>0</v>
      </c>
      <c r="W29" s="188">
        <f t="shared" si="5"/>
        <v>23</v>
      </c>
      <c r="X29" s="187">
        <v>0</v>
      </c>
      <c r="Y29" s="187">
        <v>1</v>
      </c>
      <c r="Z29" s="188">
        <v>22</v>
      </c>
    </row>
    <row r="30" spans="1:26" s="193" customFormat="1" ht="21" customHeight="1">
      <c r="A30" s="418" t="s">
        <v>372</v>
      </c>
      <c r="B30" s="187">
        <f t="shared" si="0"/>
        <v>261</v>
      </c>
      <c r="C30" s="187">
        <f t="shared" si="1"/>
        <v>201</v>
      </c>
      <c r="D30" s="187">
        <f t="shared" si="2"/>
        <v>18</v>
      </c>
      <c r="E30" s="191">
        <v>8</v>
      </c>
      <c r="F30" s="188">
        <v>10</v>
      </c>
      <c r="G30" s="189">
        <v>142</v>
      </c>
      <c r="H30" s="190">
        <v>3</v>
      </c>
      <c r="I30" s="187">
        <v>3</v>
      </c>
      <c r="J30" s="200">
        <v>35</v>
      </c>
      <c r="K30" s="191">
        <v>0</v>
      </c>
      <c r="L30" s="201">
        <v>4</v>
      </c>
      <c r="M30" s="191">
        <f t="shared" si="3"/>
        <v>24</v>
      </c>
      <c r="N30" s="191">
        <v>5</v>
      </c>
      <c r="O30" s="191">
        <v>17</v>
      </c>
      <c r="P30" s="191">
        <v>0</v>
      </c>
      <c r="Q30" s="191">
        <v>2</v>
      </c>
      <c r="R30" s="191">
        <f t="shared" si="4"/>
        <v>16</v>
      </c>
      <c r="S30" s="191">
        <v>0</v>
      </c>
      <c r="T30" s="191">
        <v>16</v>
      </c>
      <c r="U30" s="192">
        <v>0</v>
      </c>
      <c r="V30" s="192">
        <v>0</v>
      </c>
      <c r="W30" s="188">
        <f t="shared" si="5"/>
        <v>16</v>
      </c>
      <c r="X30" s="187">
        <v>0</v>
      </c>
      <c r="Y30" s="187">
        <v>0</v>
      </c>
      <c r="Z30" s="188">
        <v>16</v>
      </c>
    </row>
    <row r="31" spans="1:26" ht="15" customHeight="1">
      <c r="A31" s="202"/>
      <c r="B31" s="414"/>
      <c r="C31" s="414"/>
      <c r="D31" s="414"/>
      <c r="E31" s="414"/>
      <c r="F31" s="414"/>
      <c r="G31" s="415"/>
      <c r="H31" s="414"/>
      <c r="I31" s="414"/>
      <c r="J31" s="414"/>
      <c r="K31" s="414"/>
      <c r="L31" s="414"/>
      <c r="M31" s="1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</row>
    <row r="32" spans="1:26" ht="20.25" customHeight="1">
      <c r="A32" s="40" t="s">
        <v>373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</row>
    <row r="33" spans="1:13" ht="20.25" customHeight="1">
      <c r="A33" s="1" t="s">
        <v>374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0.25" customHeight="1">
      <c r="A34" s="524" t="s">
        <v>375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1"/>
    </row>
  </sheetData>
  <sheetProtection/>
  <mergeCells count="31">
    <mergeCell ref="R4:V4"/>
    <mergeCell ref="Q5:Q6"/>
    <mergeCell ref="K5:K6"/>
    <mergeCell ref="N5:N6"/>
    <mergeCell ref="O5:O6"/>
    <mergeCell ref="J5:J6"/>
    <mergeCell ref="M4:Q4"/>
    <mergeCell ref="W5:W6"/>
    <mergeCell ref="M5:M6"/>
    <mergeCell ref="P5:P6"/>
    <mergeCell ref="R5:R6"/>
    <mergeCell ref="D5:F5"/>
    <mergeCell ref="H5:H6"/>
    <mergeCell ref="Y5:Y6"/>
    <mergeCell ref="W4:Z4"/>
    <mergeCell ref="Z5:Z6"/>
    <mergeCell ref="X5:X6"/>
    <mergeCell ref="A34:L34"/>
    <mergeCell ref="S5:S6"/>
    <mergeCell ref="T5:T6"/>
    <mergeCell ref="U5:U6"/>
    <mergeCell ref="V5:V6"/>
    <mergeCell ref="I5:I6"/>
    <mergeCell ref="A1:L1"/>
    <mergeCell ref="A3:L3"/>
    <mergeCell ref="A4:A6"/>
    <mergeCell ref="B4:B6"/>
    <mergeCell ref="C4:K4"/>
    <mergeCell ref="L4:L6"/>
    <mergeCell ref="C5:C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G8" sqref="G8"/>
    </sheetView>
  </sheetViews>
  <sheetFormatPr defaultColWidth="8.88671875" defaultRowHeight="13.5"/>
  <cols>
    <col min="1" max="1" width="10.6640625" style="168" customWidth="1"/>
    <col min="2" max="16" width="8.3359375" style="168" customWidth="1"/>
    <col min="17" max="16384" width="8.88671875" style="168" customWidth="1"/>
  </cols>
  <sheetData>
    <row r="1" spans="1:12" ht="20.25" customHeight="1">
      <c r="A1" s="519" t="s">
        <v>376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04" customFormat="1" ht="20.25" customHeight="1">
      <c r="A3" s="520" t="s">
        <v>59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</row>
    <row r="4" spans="1:16" s="6" customFormat="1" ht="19.5" customHeight="1">
      <c r="A4" s="517" t="s">
        <v>377</v>
      </c>
      <c r="B4" s="514" t="s">
        <v>378</v>
      </c>
      <c r="C4" s="568" t="s">
        <v>379</v>
      </c>
      <c r="D4" s="569"/>
      <c r="E4" s="569"/>
      <c r="F4" s="569"/>
      <c r="G4" s="570"/>
      <c r="H4" s="570"/>
      <c r="I4" s="570"/>
      <c r="J4" s="570"/>
      <c r="K4" s="570"/>
      <c r="L4" s="571"/>
      <c r="M4" s="572" t="s">
        <v>380</v>
      </c>
      <c r="N4" s="573"/>
      <c r="O4" s="573"/>
      <c r="P4" s="573"/>
    </row>
    <row r="5" spans="1:16" s="6" customFormat="1" ht="22.5" customHeight="1">
      <c r="A5" s="564"/>
      <c r="B5" s="566"/>
      <c r="C5" s="574"/>
      <c r="D5" s="576" t="s">
        <v>381</v>
      </c>
      <c r="E5" s="576" t="s">
        <v>382</v>
      </c>
      <c r="F5" s="576" t="s">
        <v>383</v>
      </c>
      <c r="G5" s="573" t="s">
        <v>384</v>
      </c>
      <c r="H5" s="573"/>
      <c r="I5" s="573"/>
      <c r="J5" s="550" t="s">
        <v>385</v>
      </c>
      <c r="K5" s="562" t="s">
        <v>386</v>
      </c>
      <c r="L5" s="562" t="s">
        <v>241</v>
      </c>
      <c r="M5" s="558"/>
      <c r="N5" s="579" t="s">
        <v>387</v>
      </c>
      <c r="O5" s="562" t="s">
        <v>388</v>
      </c>
      <c r="P5" s="513" t="s">
        <v>389</v>
      </c>
    </row>
    <row r="6" spans="1:16" s="6" customFormat="1" ht="21.75" customHeight="1">
      <c r="A6" s="565"/>
      <c r="B6" s="567"/>
      <c r="C6" s="575"/>
      <c r="D6" s="575"/>
      <c r="E6" s="575"/>
      <c r="F6" s="575"/>
      <c r="G6" s="457" t="s">
        <v>390</v>
      </c>
      <c r="H6" s="457" t="s">
        <v>391</v>
      </c>
      <c r="I6" s="457" t="s">
        <v>392</v>
      </c>
      <c r="J6" s="577"/>
      <c r="K6" s="578"/>
      <c r="L6" s="578"/>
      <c r="M6" s="578"/>
      <c r="N6" s="580"/>
      <c r="O6" s="559"/>
      <c r="P6" s="515"/>
    </row>
    <row r="7" spans="1:16" ht="24.75" customHeight="1">
      <c r="A7" s="59" t="s">
        <v>7</v>
      </c>
      <c r="B7" s="171">
        <v>1234</v>
      </c>
      <c r="C7" s="113">
        <v>1231</v>
      </c>
      <c r="D7" s="113">
        <v>172</v>
      </c>
      <c r="E7" s="113">
        <v>59</v>
      </c>
      <c r="F7" s="113">
        <v>170</v>
      </c>
      <c r="G7" s="113">
        <v>559</v>
      </c>
      <c r="H7" s="177" t="s">
        <v>355</v>
      </c>
      <c r="I7" s="177" t="s">
        <v>355</v>
      </c>
      <c r="J7" s="113">
        <v>230</v>
      </c>
      <c r="K7" s="113">
        <v>41</v>
      </c>
      <c r="L7" s="113">
        <v>0</v>
      </c>
      <c r="M7" s="113">
        <v>3</v>
      </c>
      <c r="N7" s="113">
        <v>3</v>
      </c>
      <c r="O7" s="113">
        <v>0</v>
      </c>
      <c r="P7" s="58">
        <v>0</v>
      </c>
    </row>
    <row r="8" spans="1:16" s="173" customFormat="1" ht="24.75" customHeight="1">
      <c r="A8" s="59" t="s">
        <v>6</v>
      </c>
      <c r="B8" s="113">
        <v>1224</v>
      </c>
      <c r="C8" s="113">
        <v>1222</v>
      </c>
      <c r="D8" s="113">
        <v>171</v>
      </c>
      <c r="E8" s="113">
        <v>54</v>
      </c>
      <c r="F8" s="113">
        <v>170</v>
      </c>
      <c r="G8" s="113">
        <v>556</v>
      </c>
      <c r="H8" s="177" t="s">
        <v>355</v>
      </c>
      <c r="I8" s="177" t="s">
        <v>355</v>
      </c>
      <c r="J8" s="113">
        <v>223</v>
      </c>
      <c r="K8" s="113">
        <v>48</v>
      </c>
      <c r="L8" s="113">
        <v>0</v>
      </c>
      <c r="M8" s="113">
        <v>2</v>
      </c>
      <c r="N8" s="113">
        <v>2</v>
      </c>
      <c r="O8" s="113">
        <v>0</v>
      </c>
      <c r="P8" s="58">
        <v>0</v>
      </c>
    </row>
    <row r="9" spans="1:16" s="173" customFormat="1" ht="24.75" customHeight="1">
      <c r="A9" s="59" t="s">
        <v>5</v>
      </c>
      <c r="B9" s="113">
        <v>1214</v>
      </c>
      <c r="C9" s="113">
        <v>1211</v>
      </c>
      <c r="D9" s="113">
        <v>165</v>
      </c>
      <c r="E9" s="113">
        <v>52</v>
      </c>
      <c r="F9" s="113">
        <v>167</v>
      </c>
      <c r="G9" s="113">
        <v>558</v>
      </c>
      <c r="H9" s="177" t="s">
        <v>355</v>
      </c>
      <c r="I9" s="177" t="s">
        <v>355</v>
      </c>
      <c r="J9" s="113">
        <v>222</v>
      </c>
      <c r="K9" s="113">
        <v>47</v>
      </c>
      <c r="L9" s="113">
        <v>0</v>
      </c>
      <c r="M9" s="113">
        <v>3</v>
      </c>
      <c r="N9" s="113">
        <v>2</v>
      </c>
      <c r="O9" s="113">
        <v>1</v>
      </c>
      <c r="P9" s="58">
        <v>0</v>
      </c>
    </row>
    <row r="10" spans="1:16" s="205" customFormat="1" ht="24.75" customHeight="1">
      <c r="A10" s="59" t="s">
        <v>4</v>
      </c>
      <c r="B10" s="174">
        <v>1211</v>
      </c>
      <c r="C10" s="174">
        <v>1206</v>
      </c>
      <c r="D10" s="174">
        <v>158</v>
      </c>
      <c r="E10" s="174">
        <v>52</v>
      </c>
      <c r="F10" s="174">
        <v>163</v>
      </c>
      <c r="G10" s="174">
        <v>574</v>
      </c>
      <c r="H10" s="177" t="s">
        <v>355</v>
      </c>
      <c r="I10" s="177" t="s">
        <v>355</v>
      </c>
      <c r="J10" s="174">
        <v>218</v>
      </c>
      <c r="K10" s="174">
        <v>41</v>
      </c>
      <c r="L10" s="174">
        <v>0</v>
      </c>
      <c r="M10" s="174">
        <v>5</v>
      </c>
      <c r="N10" s="174">
        <v>3</v>
      </c>
      <c r="O10" s="174">
        <v>1</v>
      </c>
      <c r="P10" s="66">
        <v>1</v>
      </c>
    </row>
    <row r="11" spans="1:16" s="205" customFormat="1" ht="24.75" customHeight="1">
      <c r="A11" s="4" t="s">
        <v>3</v>
      </c>
      <c r="B11" s="128">
        <v>1190</v>
      </c>
      <c r="C11" s="128">
        <v>1184</v>
      </c>
      <c r="D11" s="128">
        <v>155</v>
      </c>
      <c r="E11" s="128">
        <v>51</v>
      </c>
      <c r="F11" s="128">
        <v>158</v>
      </c>
      <c r="G11" s="128">
        <v>84</v>
      </c>
      <c r="H11" s="128">
        <v>17</v>
      </c>
      <c r="I11" s="128">
        <v>470</v>
      </c>
      <c r="J11" s="128">
        <v>209</v>
      </c>
      <c r="K11" s="128">
        <v>40</v>
      </c>
      <c r="L11" s="128">
        <v>0</v>
      </c>
      <c r="M11" s="128">
        <v>6</v>
      </c>
      <c r="N11" s="206">
        <v>3</v>
      </c>
      <c r="O11" s="128">
        <v>1</v>
      </c>
      <c r="P11" s="207">
        <v>2</v>
      </c>
    </row>
    <row r="12" spans="1:16" s="205" customFormat="1" ht="24.75" customHeight="1">
      <c r="A12" s="4" t="s">
        <v>2</v>
      </c>
      <c r="B12" s="31">
        <f>SUM(B14:B30)</f>
        <v>1183</v>
      </c>
      <c r="C12" s="31">
        <f aca="true" t="shared" si="0" ref="C12:P12">SUM(C14:C30)</f>
        <v>1177</v>
      </c>
      <c r="D12" s="31">
        <f t="shared" si="0"/>
        <v>154</v>
      </c>
      <c r="E12" s="31">
        <f t="shared" si="0"/>
        <v>48</v>
      </c>
      <c r="F12" s="31">
        <f t="shared" si="0"/>
        <v>151</v>
      </c>
      <c r="G12" s="31">
        <f t="shared" si="0"/>
        <v>134</v>
      </c>
      <c r="H12" s="31">
        <f t="shared" si="0"/>
        <v>17</v>
      </c>
      <c r="I12" s="31">
        <f t="shared" si="0"/>
        <v>441</v>
      </c>
      <c r="J12" s="31">
        <f t="shared" si="0"/>
        <v>194</v>
      </c>
      <c r="K12" s="31">
        <f t="shared" si="0"/>
        <v>38</v>
      </c>
      <c r="L12" s="31">
        <f t="shared" si="0"/>
        <v>0</v>
      </c>
      <c r="M12" s="31">
        <f t="shared" si="0"/>
        <v>6</v>
      </c>
      <c r="N12" s="31">
        <f t="shared" si="0"/>
        <v>3</v>
      </c>
      <c r="O12" s="31">
        <f t="shared" si="0"/>
        <v>1</v>
      </c>
      <c r="P12" s="31">
        <f t="shared" si="0"/>
        <v>2</v>
      </c>
    </row>
    <row r="13" spans="1:15" s="205" customFormat="1" ht="15" customHeight="1">
      <c r="A13" s="3"/>
      <c r="B13" s="46"/>
      <c r="C13" s="46"/>
      <c r="D13" s="46"/>
      <c r="E13" s="46"/>
      <c r="F13" s="208"/>
      <c r="G13" s="208"/>
      <c r="H13" s="208"/>
      <c r="I13" s="208"/>
      <c r="J13" s="46"/>
      <c r="K13" s="46"/>
      <c r="L13" s="46"/>
      <c r="M13" s="46"/>
      <c r="N13" s="46"/>
      <c r="O13" s="46"/>
    </row>
    <row r="14" spans="1:16" s="212" customFormat="1" ht="19.5" customHeight="1">
      <c r="A14" s="419" t="s">
        <v>359</v>
      </c>
      <c r="B14" s="187">
        <f>C14+M14</f>
        <v>80</v>
      </c>
      <c r="C14" s="209">
        <f>SUM(D14:L14)</f>
        <v>80</v>
      </c>
      <c r="D14" s="209">
        <v>12</v>
      </c>
      <c r="E14" s="209">
        <v>5</v>
      </c>
      <c r="F14" s="209">
        <v>10</v>
      </c>
      <c r="G14" s="209">
        <v>8</v>
      </c>
      <c r="H14" s="209">
        <v>3</v>
      </c>
      <c r="I14" s="209">
        <v>26</v>
      </c>
      <c r="J14" s="209">
        <v>11</v>
      </c>
      <c r="K14" s="209">
        <v>5</v>
      </c>
      <c r="L14" s="210">
        <v>0</v>
      </c>
      <c r="M14" s="210">
        <v>0</v>
      </c>
      <c r="N14" s="210">
        <v>0</v>
      </c>
      <c r="O14" s="210">
        <v>0</v>
      </c>
      <c r="P14" s="211">
        <v>0</v>
      </c>
    </row>
    <row r="15" spans="1:16" s="212" customFormat="1" ht="19.5" customHeight="1">
      <c r="A15" s="419" t="s">
        <v>38</v>
      </c>
      <c r="B15" s="187">
        <f aca="true" t="shared" si="1" ref="B15:B30">C15+M15</f>
        <v>64</v>
      </c>
      <c r="C15" s="209">
        <f aca="true" t="shared" si="2" ref="C15:C30">SUM(D15:L15)</f>
        <v>64</v>
      </c>
      <c r="D15" s="209">
        <v>5</v>
      </c>
      <c r="E15" s="209">
        <v>4</v>
      </c>
      <c r="F15" s="209">
        <v>8</v>
      </c>
      <c r="G15" s="209">
        <v>7</v>
      </c>
      <c r="H15" s="209">
        <v>1</v>
      </c>
      <c r="I15" s="209">
        <v>25</v>
      </c>
      <c r="J15" s="209">
        <v>14</v>
      </c>
      <c r="K15" s="209">
        <v>0</v>
      </c>
      <c r="L15" s="210">
        <v>0</v>
      </c>
      <c r="M15" s="210">
        <v>0</v>
      </c>
      <c r="N15" s="210">
        <v>0</v>
      </c>
      <c r="O15" s="210">
        <v>0</v>
      </c>
      <c r="P15" s="211">
        <v>0</v>
      </c>
    </row>
    <row r="16" spans="1:16" s="212" customFormat="1" ht="19.5" customHeight="1">
      <c r="A16" s="419" t="s">
        <v>360</v>
      </c>
      <c r="B16" s="187">
        <f t="shared" si="1"/>
        <v>104</v>
      </c>
      <c r="C16" s="209">
        <f t="shared" si="2"/>
        <v>104</v>
      </c>
      <c r="D16" s="213">
        <v>11</v>
      </c>
      <c r="E16" s="209">
        <v>4</v>
      </c>
      <c r="F16" s="209">
        <v>14</v>
      </c>
      <c r="G16" s="209">
        <v>8</v>
      </c>
      <c r="H16" s="209">
        <v>4</v>
      </c>
      <c r="I16" s="209">
        <v>40</v>
      </c>
      <c r="J16" s="209">
        <v>18</v>
      </c>
      <c r="K16" s="209">
        <v>5</v>
      </c>
      <c r="L16" s="210">
        <v>0</v>
      </c>
      <c r="M16" s="210">
        <v>0</v>
      </c>
      <c r="N16" s="210">
        <v>0</v>
      </c>
      <c r="O16" s="210">
        <v>0</v>
      </c>
      <c r="P16" s="211">
        <v>0</v>
      </c>
    </row>
    <row r="17" spans="1:16" s="212" customFormat="1" ht="19.5" customHeight="1">
      <c r="A17" s="419" t="s">
        <v>361</v>
      </c>
      <c r="B17" s="187">
        <f t="shared" si="1"/>
        <v>49</v>
      </c>
      <c r="C17" s="209">
        <f t="shared" si="2"/>
        <v>49</v>
      </c>
      <c r="D17" s="209">
        <v>0</v>
      </c>
      <c r="E17" s="209">
        <v>1</v>
      </c>
      <c r="F17" s="209">
        <v>7</v>
      </c>
      <c r="G17" s="209">
        <v>10</v>
      </c>
      <c r="H17" s="209">
        <v>0</v>
      </c>
      <c r="I17" s="209">
        <v>21</v>
      </c>
      <c r="J17" s="209">
        <v>10</v>
      </c>
      <c r="K17" s="209">
        <v>0</v>
      </c>
      <c r="L17" s="210">
        <v>0</v>
      </c>
      <c r="M17" s="210">
        <v>0</v>
      </c>
      <c r="N17" s="210">
        <v>0</v>
      </c>
      <c r="O17" s="210">
        <v>0</v>
      </c>
      <c r="P17" s="211">
        <v>0</v>
      </c>
    </row>
    <row r="18" spans="1:16" s="212" customFormat="1" ht="19.5" customHeight="1">
      <c r="A18" s="419" t="s">
        <v>35</v>
      </c>
      <c r="B18" s="187">
        <f t="shared" si="1"/>
        <v>77</v>
      </c>
      <c r="C18" s="209">
        <f t="shared" si="2"/>
        <v>77</v>
      </c>
      <c r="D18" s="209">
        <v>8</v>
      </c>
      <c r="E18" s="209">
        <v>4</v>
      </c>
      <c r="F18" s="209">
        <v>14</v>
      </c>
      <c r="G18" s="209">
        <v>9</v>
      </c>
      <c r="H18" s="209">
        <v>1</v>
      </c>
      <c r="I18" s="209">
        <v>27</v>
      </c>
      <c r="J18" s="209">
        <v>12</v>
      </c>
      <c r="K18" s="209">
        <v>2</v>
      </c>
      <c r="L18" s="210">
        <v>0</v>
      </c>
      <c r="M18" s="210">
        <v>0</v>
      </c>
      <c r="N18" s="210">
        <v>0</v>
      </c>
      <c r="O18" s="210">
        <v>0</v>
      </c>
      <c r="P18" s="211">
        <v>0</v>
      </c>
    </row>
    <row r="19" spans="1:16" s="212" customFormat="1" ht="19.5" customHeight="1">
      <c r="A19" s="419" t="s">
        <v>362</v>
      </c>
      <c r="B19" s="187">
        <f t="shared" si="1"/>
        <v>47</v>
      </c>
      <c r="C19" s="209">
        <f t="shared" si="2"/>
        <v>47</v>
      </c>
      <c r="D19" s="209">
        <v>4</v>
      </c>
      <c r="E19" s="209">
        <v>1</v>
      </c>
      <c r="F19" s="209">
        <v>4</v>
      </c>
      <c r="G19" s="209">
        <v>7</v>
      </c>
      <c r="H19" s="209">
        <v>0</v>
      </c>
      <c r="I19" s="209">
        <v>23</v>
      </c>
      <c r="J19" s="209">
        <v>6</v>
      </c>
      <c r="K19" s="209">
        <v>2</v>
      </c>
      <c r="L19" s="210">
        <v>0</v>
      </c>
      <c r="M19" s="210">
        <v>0</v>
      </c>
      <c r="N19" s="210">
        <v>0</v>
      </c>
      <c r="O19" s="210">
        <v>0</v>
      </c>
      <c r="P19" s="211">
        <v>0</v>
      </c>
    </row>
    <row r="20" spans="1:16" s="212" customFormat="1" ht="19.5" customHeight="1">
      <c r="A20" s="419" t="s">
        <v>363</v>
      </c>
      <c r="B20" s="187">
        <f t="shared" si="1"/>
        <v>62</v>
      </c>
      <c r="C20" s="209">
        <f t="shared" si="2"/>
        <v>62</v>
      </c>
      <c r="D20" s="209">
        <v>12</v>
      </c>
      <c r="E20" s="209">
        <v>2</v>
      </c>
      <c r="F20" s="209">
        <v>8</v>
      </c>
      <c r="G20" s="209">
        <v>11</v>
      </c>
      <c r="H20" s="209">
        <v>1</v>
      </c>
      <c r="I20" s="209">
        <v>18</v>
      </c>
      <c r="J20" s="209">
        <v>9</v>
      </c>
      <c r="K20" s="209">
        <v>1</v>
      </c>
      <c r="L20" s="210">
        <v>0</v>
      </c>
      <c r="M20" s="210">
        <v>0</v>
      </c>
      <c r="N20" s="210">
        <v>0</v>
      </c>
      <c r="O20" s="210">
        <v>0</v>
      </c>
      <c r="P20" s="211">
        <v>0</v>
      </c>
    </row>
    <row r="21" spans="1:16" s="212" customFormat="1" ht="19.5" customHeight="1">
      <c r="A21" s="419" t="s">
        <v>364</v>
      </c>
      <c r="B21" s="187">
        <f t="shared" si="1"/>
        <v>54</v>
      </c>
      <c r="C21" s="209">
        <f t="shared" si="2"/>
        <v>54</v>
      </c>
      <c r="D21" s="209">
        <v>5</v>
      </c>
      <c r="E21" s="209">
        <v>2</v>
      </c>
      <c r="F21" s="209">
        <v>8</v>
      </c>
      <c r="G21" s="209">
        <v>8</v>
      </c>
      <c r="H21" s="209">
        <v>2</v>
      </c>
      <c r="I21" s="209">
        <v>23</v>
      </c>
      <c r="J21" s="209">
        <v>6</v>
      </c>
      <c r="K21" s="209">
        <v>0</v>
      </c>
      <c r="L21" s="210">
        <v>0</v>
      </c>
      <c r="M21" s="210">
        <v>0</v>
      </c>
      <c r="N21" s="210">
        <v>0</v>
      </c>
      <c r="O21" s="210">
        <v>0</v>
      </c>
      <c r="P21" s="211">
        <v>0</v>
      </c>
    </row>
    <row r="22" spans="1:16" s="212" customFormat="1" ht="19.5" customHeight="1">
      <c r="A22" s="419" t="s">
        <v>365</v>
      </c>
      <c r="B22" s="187">
        <f t="shared" si="1"/>
        <v>97</v>
      </c>
      <c r="C22" s="209">
        <f t="shared" si="2"/>
        <v>97</v>
      </c>
      <c r="D22" s="209">
        <v>41</v>
      </c>
      <c r="E22" s="209">
        <v>3</v>
      </c>
      <c r="F22" s="209">
        <v>8</v>
      </c>
      <c r="G22" s="209">
        <v>5</v>
      </c>
      <c r="H22" s="209">
        <v>0</v>
      </c>
      <c r="I22" s="209">
        <v>26</v>
      </c>
      <c r="J22" s="209">
        <v>13</v>
      </c>
      <c r="K22" s="209">
        <v>1</v>
      </c>
      <c r="L22" s="210">
        <v>0</v>
      </c>
      <c r="M22" s="210">
        <v>0</v>
      </c>
      <c r="N22" s="210">
        <v>0</v>
      </c>
      <c r="O22" s="210">
        <v>0</v>
      </c>
      <c r="P22" s="211">
        <v>0</v>
      </c>
    </row>
    <row r="23" spans="1:16" s="212" customFormat="1" ht="19.5" customHeight="1">
      <c r="A23" s="419" t="s">
        <v>366</v>
      </c>
      <c r="B23" s="187">
        <f t="shared" si="1"/>
        <v>60</v>
      </c>
      <c r="C23" s="209">
        <f t="shared" si="2"/>
        <v>60</v>
      </c>
      <c r="D23" s="209">
        <v>2</v>
      </c>
      <c r="E23" s="209">
        <v>3</v>
      </c>
      <c r="F23" s="209">
        <v>6</v>
      </c>
      <c r="G23" s="209">
        <v>7</v>
      </c>
      <c r="H23" s="209">
        <v>0</v>
      </c>
      <c r="I23" s="209">
        <v>30</v>
      </c>
      <c r="J23" s="209">
        <v>10</v>
      </c>
      <c r="K23" s="209">
        <v>2</v>
      </c>
      <c r="L23" s="210">
        <v>0</v>
      </c>
      <c r="M23" s="210">
        <v>0</v>
      </c>
      <c r="N23" s="210">
        <v>0</v>
      </c>
      <c r="O23" s="210">
        <v>0</v>
      </c>
      <c r="P23" s="211">
        <v>0</v>
      </c>
    </row>
    <row r="24" spans="1:16" s="212" customFormat="1" ht="19.5" customHeight="1">
      <c r="A24" s="419" t="s">
        <v>367</v>
      </c>
      <c r="B24" s="187">
        <f t="shared" si="1"/>
        <v>37</v>
      </c>
      <c r="C24" s="209">
        <f t="shared" si="2"/>
        <v>37</v>
      </c>
      <c r="D24" s="209">
        <v>0</v>
      </c>
      <c r="E24" s="209">
        <v>1</v>
      </c>
      <c r="F24" s="209">
        <v>4</v>
      </c>
      <c r="G24" s="209">
        <v>7</v>
      </c>
      <c r="H24" s="209">
        <v>0</v>
      </c>
      <c r="I24" s="209">
        <v>15</v>
      </c>
      <c r="J24" s="209">
        <v>9</v>
      </c>
      <c r="K24" s="209">
        <v>1</v>
      </c>
      <c r="L24" s="210">
        <v>0</v>
      </c>
      <c r="M24" s="210">
        <v>0</v>
      </c>
      <c r="N24" s="210">
        <v>0</v>
      </c>
      <c r="O24" s="210">
        <v>0</v>
      </c>
      <c r="P24" s="211">
        <v>0</v>
      </c>
    </row>
    <row r="25" spans="1:16" s="212" customFormat="1" ht="19.5" customHeight="1">
      <c r="A25" s="419" t="s">
        <v>368</v>
      </c>
      <c r="B25" s="187">
        <f t="shared" si="1"/>
        <v>81</v>
      </c>
      <c r="C25" s="209">
        <f t="shared" si="2"/>
        <v>81</v>
      </c>
      <c r="D25" s="209">
        <v>4</v>
      </c>
      <c r="E25" s="209">
        <v>4</v>
      </c>
      <c r="F25" s="209">
        <v>10</v>
      </c>
      <c r="G25" s="209">
        <v>6</v>
      </c>
      <c r="H25" s="209">
        <v>1</v>
      </c>
      <c r="I25" s="209">
        <v>38</v>
      </c>
      <c r="J25" s="209">
        <v>14</v>
      </c>
      <c r="K25" s="209">
        <v>4</v>
      </c>
      <c r="L25" s="210">
        <v>0</v>
      </c>
      <c r="M25" s="210">
        <v>0</v>
      </c>
      <c r="N25" s="210">
        <v>0</v>
      </c>
      <c r="O25" s="210">
        <v>0</v>
      </c>
      <c r="P25" s="211">
        <v>0</v>
      </c>
    </row>
    <row r="26" spans="1:16" s="212" customFormat="1" ht="19.5" customHeight="1">
      <c r="A26" s="419" t="s">
        <v>369</v>
      </c>
      <c r="B26" s="187">
        <f t="shared" si="1"/>
        <v>150</v>
      </c>
      <c r="C26" s="209">
        <f t="shared" si="2"/>
        <v>150</v>
      </c>
      <c r="D26" s="209">
        <v>37</v>
      </c>
      <c r="E26" s="209">
        <v>6</v>
      </c>
      <c r="F26" s="209">
        <v>18</v>
      </c>
      <c r="G26" s="209">
        <v>13</v>
      </c>
      <c r="H26" s="209">
        <v>2</v>
      </c>
      <c r="I26" s="209">
        <v>46</v>
      </c>
      <c r="J26" s="209">
        <v>23</v>
      </c>
      <c r="K26" s="209">
        <v>5</v>
      </c>
      <c r="L26" s="210">
        <v>0</v>
      </c>
      <c r="M26" s="210">
        <v>0</v>
      </c>
      <c r="N26" s="210">
        <v>0</v>
      </c>
      <c r="O26" s="210">
        <v>0</v>
      </c>
      <c r="P26" s="211">
        <v>0</v>
      </c>
    </row>
    <row r="27" spans="1:16" s="212" customFormat="1" ht="19.5" customHeight="1">
      <c r="A27" s="419" t="s">
        <v>370</v>
      </c>
      <c r="B27" s="187">
        <f t="shared" si="1"/>
        <v>53</v>
      </c>
      <c r="C27" s="209">
        <f t="shared" si="2"/>
        <v>53</v>
      </c>
      <c r="D27" s="209">
        <v>2</v>
      </c>
      <c r="E27" s="209">
        <v>3</v>
      </c>
      <c r="F27" s="209">
        <v>9</v>
      </c>
      <c r="G27" s="209">
        <v>10</v>
      </c>
      <c r="H27" s="209">
        <v>0</v>
      </c>
      <c r="I27" s="209">
        <v>18</v>
      </c>
      <c r="J27" s="209">
        <v>7</v>
      </c>
      <c r="K27" s="209">
        <v>4</v>
      </c>
      <c r="L27" s="210">
        <v>0</v>
      </c>
      <c r="M27" s="210">
        <v>0</v>
      </c>
      <c r="N27" s="210">
        <v>0</v>
      </c>
      <c r="O27" s="210">
        <v>0</v>
      </c>
      <c r="P27" s="211">
        <v>0</v>
      </c>
    </row>
    <row r="28" spans="1:16" s="212" customFormat="1" ht="19.5" customHeight="1">
      <c r="A28" s="419" t="s">
        <v>371</v>
      </c>
      <c r="B28" s="187">
        <f t="shared" si="1"/>
        <v>39</v>
      </c>
      <c r="C28" s="209">
        <f t="shared" si="2"/>
        <v>39</v>
      </c>
      <c r="D28" s="209">
        <v>2</v>
      </c>
      <c r="E28" s="209">
        <v>0</v>
      </c>
      <c r="F28" s="209">
        <v>6</v>
      </c>
      <c r="G28" s="209">
        <v>8</v>
      </c>
      <c r="H28" s="209">
        <v>0</v>
      </c>
      <c r="I28" s="209">
        <v>13</v>
      </c>
      <c r="J28" s="209">
        <v>9</v>
      </c>
      <c r="K28" s="209">
        <v>1</v>
      </c>
      <c r="L28" s="210">
        <v>0</v>
      </c>
      <c r="M28" s="210">
        <v>0</v>
      </c>
      <c r="N28" s="210">
        <v>0</v>
      </c>
      <c r="O28" s="210">
        <v>0</v>
      </c>
      <c r="P28" s="211">
        <v>0</v>
      </c>
    </row>
    <row r="29" spans="1:16" s="212" customFormat="1" ht="19.5" customHeight="1">
      <c r="A29" s="419" t="s">
        <v>24</v>
      </c>
      <c r="B29" s="187">
        <f t="shared" si="1"/>
        <v>76</v>
      </c>
      <c r="C29" s="209">
        <f t="shared" si="2"/>
        <v>70</v>
      </c>
      <c r="D29" s="209">
        <v>3</v>
      </c>
      <c r="E29" s="209">
        <v>2</v>
      </c>
      <c r="F29" s="209">
        <v>10</v>
      </c>
      <c r="G29" s="209">
        <v>5</v>
      </c>
      <c r="H29" s="209">
        <v>2</v>
      </c>
      <c r="I29" s="209">
        <v>31</v>
      </c>
      <c r="J29" s="209">
        <v>14</v>
      </c>
      <c r="K29" s="209">
        <v>3</v>
      </c>
      <c r="L29" s="210">
        <v>0</v>
      </c>
      <c r="M29" s="187">
        <v>6</v>
      </c>
      <c r="N29" s="209">
        <v>3</v>
      </c>
      <c r="O29" s="209">
        <v>1</v>
      </c>
      <c r="P29" s="214">
        <v>2</v>
      </c>
    </row>
    <row r="30" spans="1:16" s="212" customFormat="1" ht="19.5" customHeight="1">
      <c r="A30" s="419" t="s">
        <v>372</v>
      </c>
      <c r="B30" s="187">
        <f t="shared" si="1"/>
        <v>53</v>
      </c>
      <c r="C30" s="209">
        <f t="shared" si="2"/>
        <v>53</v>
      </c>
      <c r="D30" s="209">
        <v>6</v>
      </c>
      <c r="E30" s="209">
        <v>3</v>
      </c>
      <c r="F30" s="209">
        <v>7</v>
      </c>
      <c r="G30" s="209">
        <v>5</v>
      </c>
      <c r="H30" s="209">
        <v>0</v>
      </c>
      <c r="I30" s="209">
        <v>21</v>
      </c>
      <c r="J30" s="209">
        <v>9</v>
      </c>
      <c r="K30" s="209">
        <v>2</v>
      </c>
      <c r="L30" s="210">
        <v>0</v>
      </c>
      <c r="M30" s="210">
        <v>0</v>
      </c>
      <c r="N30" s="210">
        <v>0</v>
      </c>
      <c r="O30" s="210">
        <v>0</v>
      </c>
      <c r="P30" s="211">
        <v>0</v>
      </c>
    </row>
    <row r="31" spans="1:15" s="217" customFormat="1" ht="15" customHeight="1">
      <c r="A31" s="215"/>
      <c r="B31" s="216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</row>
    <row r="32" spans="1:12" ht="20.25" customHeight="1">
      <c r="A32" s="7" t="s">
        <v>393</v>
      </c>
      <c r="B32" s="7"/>
      <c r="C32" s="7"/>
      <c r="D32" s="7"/>
      <c r="E32" s="7"/>
      <c r="F32" s="218"/>
      <c r="G32" s="7"/>
      <c r="H32" s="7"/>
      <c r="I32" s="7"/>
      <c r="J32" s="7"/>
      <c r="K32" s="7"/>
      <c r="L32" s="7"/>
    </row>
    <row r="33" spans="1:12" ht="20.25" customHeight="1">
      <c r="A33" s="1" t="s">
        <v>394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18">
    <mergeCell ref="O5:O6"/>
    <mergeCell ref="P5:P6"/>
    <mergeCell ref="G5:I5"/>
    <mergeCell ref="J5:J6"/>
    <mergeCell ref="K5:K6"/>
    <mergeCell ref="L5:L6"/>
    <mergeCell ref="M5:M6"/>
    <mergeCell ref="N5:N6"/>
    <mergeCell ref="A1:L1"/>
    <mergeCell ref="A3:L3"/>
    <mergeCell ref="A4:A6"/>
    <mergeCell ref="B4:B6"/>
    <mergeCell ref="C4:L4"/>
    <mergeCell ref="M4:P4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G20" sqref="G20"/>
    </sheetView>
  </sheetViews>
  <sheetFormatPr defaultColWidth="8.88671875" defaultRowHeight="13.5"/>
  <cols>
    <col min="1" max="1" width="9.21484375" style="1" customWidth="1"/>
    <col min="2" max="2" width="9.77734375" style="1" customWidth="1"/>
    <col min="3" max="4" width="9.21484375" style="1" customWidth="1"/>
    <col min="5" max="5" width="9.6640625" style="1" customWidth="1"/>
    <col min="6" max="12" width="9.21484375" style="1" customWidth="1"/>
    <col min="13" max="13" width="8.4453125" style="1" customWidth="1"/>
    <col min="14" max="16384" width="8.88671875" style="1" customWidth="1"/>
  </cols>
  <sheetData>
    <row r="1" spans="1:13" ht="20.25" customHeight="1">
      <c r="A1" s="519" t="s">
        <v>21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25" customHeight="1">
      <c r="A3" s="530" t="s">
        <v>20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2"/>
    </row>
    <row r="4" spans="1:13" s="8" customFormat="1" ht="56.25" customHeight="1">
      <c r="A4" s="458" t="s">
        <v>19</v>
      </c>
      <c r="B4" s="459" t="s">
        <v>18</v>
      </c>
      <c r="C4" s="459" t="s">
        <v>17</v>
      </c>
      <c r="D4" s="459" t="s">
        <v>16</v>
      </c>
      <c r="E4" s="459" t="s">
        <v>15</v>
      </c>
      <c r="F4" s="459" t="s">
        <v>14</v>
      </c>
      <c r="G4" s="459" t="s">
        <v>13</v>
      </c>
      <c r="H4" s="459" t="s">
        <v>12</v>
      </c>
      <c r="I4" s="459" t="s">
        <v>11</v>
      </c>
      <c r="J4" s="459" t="s">
        <v>10</v>
      </c>
      <c r="K4" s="459" t="s">
        <v>9</v>
      </c>
      <c r="L4" s="460" t="s">
        <v>8</v>
      </c>
      <c r="M4" s="9"/>
    </row>
    <row r="5" spans="1:13" s="6" customFormat="1" ht="30" customHeight="1">
      <c r="A5" s="5" t="s">
        <v>7</v>
      </c>
      <c r="B5" s="148">
        <v>5925</v>
      </c>
      <c r="C5" s="148">
        <v>1631</v>
      </c>
      <c r="D5" s="148">
        <v>4859</v>
      </c>
      <c r="E5" s="148">
        <v>3093</v>
      </c>
      <c r="F5" s="148">
        <v>5544</v>
      </c>
      <c r="G5" s="148">
        <v>432</v>
      </c>
      <c r="H5" s="148">
        <v>7610</v>
      </c>
      <c r="I5" s="148">
        <v>360</v>
      </c>
      <c r="J5" s="148">
        <v>33978</v>
      </c>
      <c r="K5" s="148">
        <v>25</v>
      </c>
      <c r="L5" s="127">
        <v>5683</v>
      </c>
      <c r="M5" s="7"/>
    </row>
    <row r="6" spans="1:13" ht="30" customHeight="1">
      <c r="A6" s="5" t="s">
        <v>6</v>
      </c>
      <c r="B6" s="148">
        <v>5954</v>
      </c>
      <c r="C6" s="148">
        <v>2007</v>
      </c>
      <c r="D6" s="148">
        <v>4906</v>
      </c>
      <c r="E6" s="148">
        <v>2873</v>
      </c>
      <c r="F6" s="148">
        <v>5090</v>
      </c>
      <c r="G6" s="148">
        <v>1083</v>
      </c>
      <c r="H6" s="148">
        <v>7001</v>
      </c>
      <c r="I6" s="148">
        <v>734</v>
      </c>
      <c r="J6" s="148">
        <v>50548</v>
      </c>
      <c r="K6" s="148">
        <v>75</v>
      </c>
      <c r="L6" s="127">
        <v>5560</v>
      </c>
      <c r="M6" s="2"/>
    </row>
    <row r="7" spans="1:13" ht="30" customHeight="1">
      <c r="A7" s="5" t="s">
        <v>5</v>
      </c>
      <c r="B7" s="148">
        <v>5646</v>
      </c>
      <c r="C7" s="148">
        <v>1951</v>
      </c>
      <c r="D7" s="148">
        <v>4553</v>
      </c>
      <c r="E7" s="148">
        <v>2773</v>
      </c>
      <c r="F7" s="148">
        <v>6154</v>
      </c>
      <c r="G7" s="148">
        <v>430</v>
      </c>
      <c r="H7" s="148">
        <v>6381</v>
      </c>
      <c r="I7" s="148">
        <v>588</v>
      </c>
      <c r="J7" s="148">
        <v>22996</v>
      </c>
      <c r="K7" s="148">
        <v>4</v>
      </c>
      <c r="L7" s="127">
        <v>4983</v>
      </c>
      <c r="M7" s="2"/>
    </row>
    <row r="8" spans="1:13" ht="30" customHeight="1">
      <c r="A8" s="5" t="s">
        <v>4</v>
      </c>
      <c r="B8" s="148">
        <v>5290</v>
      </c>
      <c r="C8" s="148">
        <v>2044</v>
      </c>
      <c r="D8" s="148">
        <v>4344</v>
      </c>
      <c r="E8" s="148">
        <v>2575</v>
      </c>
      <c r="F8" s="148">
        <v>5606</v>
      </c>
      <c r="G8" s="148">
        <v>614</v>
      </c>
      <c r="H8" s="148">
        <v>5960</v>
      </c>
      <c r="I8" s="148">
        <v>558</v>
      </c>
      <c r="J8" s="148">
        <v>25680</v>
      </c>
      <c r="K8" s="148">
        <v>70</v>
      </c>
      <c r="L8" s="127">
        <v>10478</v>
      </c>
      <c r="M8" s="2"/>
    </row>
    <row r="9" spans="1:13" ht="30" customHeight="1">
      <c r="A9" s="4" t="s">
        <v>3</v>
      </c>
      <c r="B9" s="148">
        <v>6475</v>
      </c>
      <c r="C9" s="148">
        <v>1861</v>
      </c>
      <c r="D9" s="148">
        <v>5364</v>
      </c>
      <c r="E9" s="148">
        <v>2802</v>
      </c>
      <c r="F9" s="148">
        <v>5868</v>
      </c>
      <c r="G9" s="148">
        <v>844</v>
      </c>
      <c r="H9" s="148">
        <v>6941</v>
      </c>
      <c r="I9" s="148">
        <v>690</v>
      </c>
      <c r="J9" s="148">
        <v>21265</v>
      </c>
      <c r="K9" s="148">
        <v>68</v>
      </c>
      <c r="L9" s="127">
        <v>34945</v>
      </c>
      <c r="M9" s="2"/>
    </row>
    <row r="10" spans="1:13" ht="30" customHeight="1">
      <c r="A10" s="4" t="s">
        <v>2</v>
      </c>
      <c r="B10" s="148">
        <v>7992</v>
      </c>
      <c r="C10" s="148">
        <v>1885</v>
      </c>
      <c r="D10" s="148">
        <v>4579</v>
      </c>
      <c r="E10" s="148">
        <v>2699</v>
      </c>
      <c r="F10" s="148">
        <v>6512</v>
      </c>
      <c r="G10" s="148">
        <v>932</v>
      </c>
      <c r="H10" s="148">
        <v>6337</v>
      </c>
      <c r="I10" s="148">
        <v>810</v>
      </c>
      <c r="J10" s="148">
        <v>63956</v>
      </c>
      <c r="K10" s="148">
        <v>57</v>
      </c>
      <c r="L10" s="127">
        <v>47519</v>
      </c>
      <c r="M10" s="2"/>
    </row>
    <row r="11" ht="20.25" customHeight="1">
      <c r="A11" s="1" t="s">
        <v>1</v>
      </c>
    </row>
    <row r="12" spans="1:13" ht="20.25" customHeight="1">
      <c r="A12" s="524" t="s">
        <v>0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</row>
  </sheetData>
  <sheetProtection/>
  <mergeCells count="3">
    <mergeCell ref="A12:M12"/>
    <mergeCell ref="A1:M1"/>
    <mergeCell ref="A3:L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"/>
  <sheetViews>
    <sheetView zoomScalePageLayoutView="0" workbookViewId="0" topLeftCell="A1">
      <selection activeCell="B22" sqref="B22"/>
    </sheetView>
  </sheetViews>
  <sheetFormatPr defaultColWidth="8.88671875" defaultRowHeight="13.5"/>
  <cols>
    <col min="1" max="1" width="7.5546875" style="1" customWidth="1"/>
    <col min="2" max="7" width="3.3359375" style="1" customWidth="1"/>
    <col min="8" max="19" width="4.3359375" style="1" customWidth="1"/>
    <col min="20" max="25" width="4.10546875" style="1" customWidth="1"/>
    <col min="26" max="69" width="4.3359375" style="1" customWidth="1"/>
    <col min="70" max="71" width="5.3359375" style="1" customWidth="1"/>
    <col min="72" max="16384" width="8.88671875" style="1" customWidth="1"/>
  </cols>
  <sheetData>
    <row r="1" spans="1:33" ht="20.25" customHeight="1">
      <c r="A1" s="519" t="s">
        <v>215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</row>
    <row r="2" spans="1:3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20.25" customHeight="1">
      <c r="A3" s="520" t="s">
        <v>20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2"/>
      <c r="AG3" s="2"/>
    </row>
    <row r="4" spans="1:71" ht="19.5" customHeight="1">
      <c r="A4" s="540" t="s">
        <v>19</v>
      </c>
      <c r="B4" s="540" t="s">
        <v>214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 t="s">
        <v>213</v>
      </c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 t="s">
        <v>212</v>
      </c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0"/>
      <c r="BH4" s="540"/>
      <c r="BI4" s="540"/>
      <c r="BJ4" s="540"/>
      <c r="BK4" s="540"/>
      <c r="BL4" s="540"/>
      <c r="BM4" s="540"/>
      <c r="BN4" s="540"/>
      <c r="BO4" s="540"/>
      <c r="BP4" s="540"/>
      <c r="BQ4" s="540"/>
      <c r="BR4" s="540" t="s">
        <v>211</v>
      </c>
      <c r="BS4" s="541"/>
    </row>
    <row r="5" spans="1:71" ht="35.25" customHeight="1">
      <c r="A5" s="540"/>
      <c r="B5" s="540" t="s">
        <v>196</v>
      </c>
      <c r="C5" s="540"/>
      <c r="D5" s="540"/>
      <c r="E5" s="540"/>
      <c r="F5" s="540"/>
      <c r="G5" s="540"/>
      <c r="H5" s="540" t="s">
        <v>210</v>
      </c>
      <c r="I5" s="540"/>
      <c r="J5" s="581" t="s">
        <v>13</v>
      </c>
      <c r="K5" s="581"/>
      <c r="L5" s="581" t="s">
        <v>209</v>
      </c>
      <c r="M5" s="581"/>
      <c r="N5" s="540" t="s">
        <v>208</v>
      </c>
      <c r="O5" s="540"/>
      <c r="P5" s="581" t="s">
        <v>207</v>
      </c>
      <c r="Q5" s="581"/>
      <c r="R5" s="581" t="s">
        <v>206</v>
      </c>
      <c r="S5" s="581"/>
      <c r="T5" s="540" t="s">
        <v>196</v>
      </c>
      <c r="U5" s="540"/>
      <c r="V5" s="540"/>
      <c r="W5" s="540"/>
      <c r="X5" s="540"/>
      <c r="Y5" s="540"/>
      <c r="Z5" s="540" t="s">
        <v>205</v>
      </c>
      <c r="AA5" s="540"/>
      <c r="AB5" s="540" t="s">
        <v>204</v>
      </c>
      <c r="AC5" s="540"/>
      <c r="AD5" s="540" t="s">
        <v>203</v>
      </c>
      <c r="AE5" s="540"/>
      <c r="AF5" s="540" t="s">
        <v>202</v>
      </c>
      <c r="AG5" s="540"/>
      <c r="AH5" s="540" t="s">
        <v>201</v>
      </c>
      <c r="AI5" s="540"/>
      <c r="AJ5" s="581" t="s">
        <v>200</v>
      </c>
      <c r="AK5" s="581"/>
      <c r="AL5" s="581" t="s">
        <v>199</v>
      </c>
      <c r="AM5" s="581"/>
      <c r="AN5" s="581" t="s">
        <v>198</v>
      </c>
      <c r="AO5" s="581"/>
      <c r="AP5" s="540" t="s">
        <v>14</v>
      </c>
      <c r="AQ5" s="540"/>
      <c r="AR5" s="581" t="s">
        <v>197</v>
      </c>
      <c r="AS5" s="581"/>
      <c r="AT5" s="540" t="s">
        <v>196</v>
      </c>
      <c r="AU5" s="540"/>
      <c r="AV5" s="540"/>
      <c r="AW5" s="540"/>
      <c r="AX5" s="540"/>
      <c r="AY5" s="540"/>
      <c r="AZ5" s="540" t="s">
        <v>195</v>
      </c>
      <c r="BA5" s="540"/>
      <c r="BB5" s="540" t="s">
        <v>194</v>
      </c>
      <c r="BC5" s="540"/>
      <c r="BD5" s="540" t="s">
        <v>193</v>
      </c>
      <c r="BE5" s="540"/>
      <c r="BF5" s="581" t="s">
        <v>192</v>
      </c>
      <c r="BG5" s="581"/>
      <c r="BH5" s="540" t="s">
        <v>191</v>
      </c>
      <c r="BI5" s="540"/>
      <c r="BJ5" s="540" t="s">
        <v>190</v>
      </c>
      <c r="BK5" s="540"/>
      <c r="BL5" s="540" t="s">
        <v>189</v>
      </c>
      <c r="BM5" s="540"/>
      <c r="BN5" s="540" t="s">
        <v>188</v>
      </c>
      <c r="BO5" s="540"/>
      <c r="BP5" s="540" t="s">
        <v>187</v>
      </c>
      <c r="BQ5" s="540"/>
      <c r="BR5" s="540"/>
      <c r="BS5" s="541"/>
    </row>
    <row r="6" spans="1:71" ht="30.75" customHeight="1">
      <c r="A6" s="540"/>
      <c r="B6" s="540" t="s">
        <v>186</v>
      </c>
      <c r="C6" s="540"/>
      <c r="D6" s="540"/>
      <c r="E6" s="540" t="s">
        <v>185</v>
      </c>
      <c r="F6" s="540"/>
      <c r="G6" s="540"/>
      <c r="H6" s="540" t="s">
        <v>184</v>
      </c>
      <c r="I6" s="540" t="s">
        <v>183</v>
      </c>
      <c r="J6" s="540" t="s">
        <v>184</v>
      </c>
      <c r="K6" s="540" t="s">
        <v>183</v>
      </c>
      <c r="L6" s="540" t="s">
        <v>184</v>
      </c>
      <c r="M6" s="540" t="s">
        <v>183</v>
      </c>
      <c r="N6" s="540" t="s">
        <v>184</v>
      </c>
      <c r="O6" s="540" t="s">
        <v>183</v>
      </c>
      <c r="P6" s="540" t="s">
        <v>184</v>
      </c>
      <c r="Q6" s="540" t="s">
        <v>183</v>
      </c>
      <c r="R6" s="540" t="s">
        <v>184</v>
      </c>
      <c r="S6" s="540" t="s">
        <v>183</v>
      </c>
      <c r="T6" s="540" t="s">
        <v>186</v>
      </c>
      <c r="U6" s="540"/>
      <c r="V6" s="540"/>
      <c r="W6" s="540" t="s">
        <v>185</v>
      </c>
      <c r="X6" s="540"/>
      <c r="Y6" s="540"/>
      <c r="Z6" s="540" t="s">
        <v>184</v>
      </c>
      <c r="AA6" s="540" t="s">
        <v>183</v>
      </c>
      <c r="AB6" s="540" t="s">
        <v>184</v>
      </c>
      <c r="AC6" s="540" t="s">
        <v>183</v>
      </c>
      <c r="AD6" s="540" t="s">
        <v>184</v>
      </c>
      <c r="AE6" s="540" t="s">
        <v>183</v>
      </c>
      <c r="AF6" s="540" t="s">
        <v>184</v>
      </c>
      <c r="AG6" s="540" t="s">
        <v>183</v>
      </c>
      <c r="AH6" s="540" t="s">
        <v>184</v>
      </c>
      <c r="AI6" s="540" t="s">
        <v>183</v>
      </c>
      <c r="AJ6" s="540" t="s">
        <v>184</v>
      </c>
      <c r="AK6" s="540" t="s">
        <v>183</v>
      </c>
      <c r="AL6" s="540" t="s">
        <v>184</v>
      </c>
      <c r="AM6" s="540" t="s">
        <v>183</v>
      </c>
      <c r="AN6" s="540" t="s">
        <v>184</v>
      </c>
      <c r="AO6" s="540" t="s">
        <v>183</v>
      </c>
      <c r="AP6" s="540" t="s">
        <v>184</v>
      </c>
      <c r="AQ6" s="540" t="s">
        <v>183</v>
      </c>
      <c r="AR6" s="540" t="s">
        <v>184</v>
      </c>
      <c r="AS6" s="540" t="s">
        <v>183</v>
      </c>
      <c r="AT6" s="540" t="s">
        <v>186</v>
      </c>
      <c r="AU6" s="540"/>
      <c r="AV6" s="540"/>
      <c r="AW6" s="540" t="s">
        <v>185</v>
      </c>
      <c r="AX6" s="540"/>
      <c r="AY6" s="540"/>
      <c r="AZ6" s="540" t="s">
        <v>184</v>
      </c>
      <c r="BA6" s="540" t="s">
        <v>183</v>
      </c>
      <c r="BB6" s="540" t="s">
        <v>184</v>
      </c>
      <c r="BC6" s="540" t="s">
        <v>183</v>
      </c>
      <c r="BD6" s="540" t="s">
        <v>184</v>
      </c>
      <c r="BE6" s="540" t="s">
        <v>183</v>
      </c>
      <c r="BF6" s="540" t="s">
        <v>184</v>
      </c>
      <c r="BG6" s="540" t="s">
        <v>183</v>
      </c>
      <c r="BH6" s="540" t="s">
        <v>184</v>
      </c>
      <c r="BI6" s="540" t="s">
        <v>183</v>
      </c>
      <c r="BJ6" s="540" t="s">
        <v>184</v>
      </c>
      <c r="BK6" s="540" t="s">
        <v>183</v>
      </c>
      <c r="BL6" s="540" t="s">
        <v>184</v>
      </c>
      <c r="BM6" s="540" t="s">
        <v>183</v>
      </c>
      <c r="BN6" s="540" t="s">
        <v>184</v>
      </c>
      <c r="BO6" s="540" t="s">
        <v>183</v>
      </c>
      <c r="BP6" s="540" t="s">
        <v>184</v>
      </c>
      <c r="BQ6" s="540" t="s">
        <v>183</v>
      </c>
      <c r="BR6" s="540" t="s">
        <v>184</v>
      </c>
      <c r="BS6" s="541" t="s">
        <v>183</v>
      </c>
    </row>
    <row r="7" spans="1:71" ht="30.75" customHeight="1">
      <c r="A7" s="540"/>
      <c r="B7" s="451" t="s">
        <v>123</v>
      </c>
      <c r="C7" s="451" t="s">
        <v>125</v>
      </c>
      <c r="D7" s="451" t="s">
        <v>124</v>
      </c>
      <c r="E7" s="451" t="s">
        <v>123</v>
      </c>
      <c r="F7" s="451" t="s">
        <v>125</v>
      </c>
      <c r="G7" s="451" t="s">
        <v>124</v>
      </c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451" t="s">
        <v>123</v>
      </c>
      <c r="U7" s="451" t="s">
        <v>125</v>
      </c>
      <c r="V7" s="451" t="s">
        <v>124</v>
      </c>
      <c r="W7" s="451" t="s">
        <v>123</v>
      </c>
      <c r="X7" s="451" t="s">
        <v>125</v>
      </c>
      <c r="Y7" s="451" t="s">
        <v>124</v>
      </c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451" t="s">
        <v>123</v>
      </c>
      <c r="AU7" s="451" t="s">
        <v>125</v>
      </c>
      <c r="AV7" s="451" t="s">
        <v>124</v>
      </c>
      <c r="AW7" s="451" t="s">
        <v>123</v>
      </c>
      <c r="AX7" s="451" t="s">
        <v>125</v>
      </c>
      <c r="AY7" s="451" t="s">
        <v>124</v>
      </c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1"/>
    </row>
    <row r="8" spans="1:71" ht="24.75" customHeight="1">
      <c r="A8" s="4" t="s">
        <v>7</v>
      </c>
      <c r="B8" s="31">
        <v>1</v>
      </c>
      <c r="C8" s="31">
        <v>0</v>
      </c>
      <c r="D8" s="31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31">
        <v>0</v>
      </c>
      <c r="K8" s="84">
        <v>0</v>
      </c>
      <c r="L8" s="84">
        <v>0</v>
      </c>
      <c r="M8" s="84">
        <v>0</v>
      </c>
      <c r="N8" s="31">
        <v>1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323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229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4">
        <v>0</v>
      </c>
      <c r="AQ8" s="84">
        <v>0</v>
      </c>
      <c r="AR8" s="31">
        <v>94</v>
      </c>
      <c r="AS8" s="84">
        <v>0</v>
      </c>
      <c r="AT8" s="31">
        <v>308</v>
      </c>
      <c r="AU8" s="31">
        <v>0</v>
      </c>
      <c r="AV8" s="31">
        <v>0</v>
      </c>
      <c r="AW8" s="31">
        <v>2</v>
      </c>
      <c r="AX8" s="31">
        <v>0</v>
      </c>
      <c r="AY8" s="31">
        <v>0</v>
      </c>
      <c r="AZ8" s="31">
        <v>6</v>
      </c>
      <c r="BA8" s="31">
        <v>0</v>
      </c>
      <c r="BB8" s="31">
        <v>281</v>
      </c>
      <c r="BC8" s="31">
        <v>1</v>
      </c>
      <c r="BD8" s="31">
        <v>0</v>
      </c>
      <c r="BE8" s="31">
        <v>1</v>
      </c>
      <c r="BF8" s="31">
        <v>0</v>
      </c>
      <c r="BG8" s="31">
        <v>0</v>
      </c>
      <c r="BH8" s="31">
        <v>20</v>
      </c>
      <c r="BI8" s="31">
        <v>0</v>
      </c>
      <c r="BJ8" s="31">
        <v>1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51">
        <v>0</v>
      </c>
    </row>
    <row r="9" spans="1:71" ht="24.75" customHeight="1">
      <c r="A9" s="4" t="s">
        <v>6</v>
      </c>
      <c r="B9" s="31">
        <v>2</v>
      </c>
      <c r="C9" s="31">
        <v>0</v>
      </c>
      <c r="D9" s="31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31">
        <v>1</v>
      </c>
      <c r="K9" s="84">
        <v>0</v>
      </c>
      <c r="L9" s="84">
        <v>0</v>
      </c>
      <c r="M9" s="84">
        <v>0</v>
      </c>
      <c r="N9" s="31">
        <v>0</v>
      </c>
      <c r="O9" s="31">
        <v>0</v>
      </c>
      <c r="P9" s="31">
        <v>0</v>
      </c>
      <c r="Q9" s="31">
        <v>1</v>
      </c>
      <c r="R9" s="31">
        <v>0</v>
      </c>
      <c r="S9" s="31" t="s">
        <v>182</v>
      </c>
      <c r="T9" s="31">
        <v>137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1</v>
      </c>
      <c r="AE9" s="31">
        <v>0</v>
      </c>
      <c r="AF9" s="31">
        <v>0</v>
      </c>
      <c r="AG9" s="31">
        <v>0</v>
      </c>
      <c r="AH9" s="31">
        <v>44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31">
        <v>92</v>
      </c>
      <c r="AS9" s="84">
        <v>0</v>
      </c>
      <c r="AT9" s="31">
        <v>188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1</v>
      </c>
      <c r="BA9" s="31">
        <v>0</v>
      </c>
      <c r="BB9" s="31">
        <v>170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17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 t="s">
        <v>182</v>
      </c>
      <c r="BO9" s="31">
        <v>0</v>
      </c>
      <c r="BP9" s="31">
        <v>0</v>
      </c>
      <c r="BQ9" s="31">
        <v>0</v>
      </c>
      <c r="BR9" s="56">
        <v>1</v>
      </c>
      <c r="BS9" s="85">
        <v>0</v>
      </c>
    </row>
    <row r="10" spans="1:71" ht="24.75" customHeight="1">
      <c r="A10" s="4" t="s">
        <v>5</v>
      </c>
      <c r="B10" s="31">
        <v>2</v>
      </c>
      <c r="C10" s="31">
        <v>0</v>
      </c>
      <c r="D10" s="31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31">
        <v>1</v>
      </c>
      <c r="K10" s="84">
        <v>0</v>
      </c>
      <c r="L10" s="84">
        <v>0</v>
      </c>
      <c r="M10" s="84">
        <v>0</v>
      </c>
      <c r="N10" s="31">
        <v>1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134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38</v>
      </c>
      <c r="AI10" s="84">
        <v>0</v>
      </c>
      <c r="AJ10" s="31">
        <v>1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31">
        <v>1</v>
      </c>
      <c r="AQ10" s="31">
        <v>0</v>
      </c>
      <c r="AR10" s="31">
        <v>94</v>
      </c>
      <c r="AS10" s="84">
        <v>0</v>
      </c>
      <c r="AT10" s="31">
        <v>16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4</v>
      </c>
      <c r="BA10" s="31">
        <v>0</v>
      </c>
      <c r="BB10" s="31">
        <v>53</v>
      </c>
      <c r="BC10" s="31">
        <v>0</v>
      </c>
      <c r="BD10" s="31">
        <v>0</v>
      </c>
      <c r="BE10" s="31">
        <v>2</v>
      </c>
      <c r="BF10" s="31">
        <v>1</v>
      </c>
      <c r="BG10" s="31">
        <v>0</v>
      </c>
      <c r="BH10" s="31">
        <v>11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56">
        <v>2513</v>
      </c>
      <c r="BS10" s="85">
        <v>3</v>
      </c>
    </row>
    <row r="11" spans="1:71" ht="24.75" customHeight="1">
      <c r="A11" s="4" t="s">
        <v>4</v>
      </c>
      <c r="B11" s="31">
        <v>0</v>
      </c>
      <c r="C11" s="31">
        <v>0</v>
      </c>
      <c r="D11" s="31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31">
        <v>0</v>
      </c>
      <c r="K11" s="84">
        <v>0</v>
      </c>
      <c r="L11" s="84">
        <v>0</v>
      </c>
      <c r="M11" s="84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105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17</v>
      </c>
      <c r="AI11" s="84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88</v>
      </c>
      <c r="AS11" s="84">
        <v>0</v>
      </c>
      <c r="AT11" s="31">
        <v>289</v>
      </c>
      <c r="AU11" s="31">
        <v>0</v>
      </c>
      <c r="AV11" s="31">
        <v>0</v>
      </c>
      <c r="AW11" s="31">
        <v>13</v>
      </c>
      <c r="AX11" s="31">
        <v>0</v>
      </c>
      <c r="AY11" s="31">
        <v>0</v>
      </c>
      <c r="AZ11" s="31">
        <v>2</v>
      </c>
      <c r="BA11" s="31">
        <v>0</v>
      </c>
      <c r="BB11" s="31">
        <v>273</v>
      </c>
      <c r="BC11" s="31">
        <v>12</v>
      </c>
      <c r="BD11" s="31">
        <v>0</v>
      </c>
      <c r="BE11" s="31">
        <v>1</v>
      </c>
      <c r="BF11" s="31">
        <v>1</v>
      </c>
      <c r="BG11" s="31">
        <v>0</v>
      </c>
      <c r="BH11" s="31">
        <v>12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1</v>
      </c>
      <c r="BO11" s="31">
        <v>0</v>
      </c>
      <c r="BP11" s="31">
        <v>0</v>
      </c>
      <c r="BQ11" s="31">
        <v>0</v>
      </c>
      <c r="BR11" s="56">
        <v>0</v>
      </c>
      <c r="BS11" s="83">
        <v>0</v>
      </c>
    </row>
    <row r="12" spans="1:71" ht="24.75" customHeight="1">
      <c r="A12" s="4" t="s">
        <v>3</v>
      </c>
      <c r="B12" s="56">
        <f>SUM(H12+J12+L12+N12+P12+R12)</f>
        <v>10</v>
      </c>
      <c r="C12" s="56">
        <v>0</v>
      </c>
      <c r="D12" s="56">
        <v>0</v>
      </c>
      <c r="E12" s="56">
        <f>SUM(I12+K12+M12+O12+Q12+S12)</f>
        <v>0</v>
      </c>
      <c r="F12" s="56">
        <v>0</v>
      </c>
      <c r="G12" s="56">
        <v>0</v>
      </c>
      <c r="H12" s="65">
        <v>0</v>
      </c>
      <c r="I12" s="65">
        <v>0</v>
      </c>
      <c r="J12" s="65">
        <v>1</v>
      </c>
      <c r="K12" s="65">
        <v>0</v>
      </c>
      <c r="L12" s="65">
        <v>0</v>
      </c>
      <c r="M12" s="65">
        <v>0</v>
      </c>
      <c r="N12" s="65">
        <v>3</v>
      </c>
      <c r="O12" s="65">
        <v>0</v>
      </c>
      <c r="P12" s="65">
        <v>0</v>
      </c>
      <c r="Q12" s="65">
        <v>0</v>
      </c>
      <c r="R12" s="65">
        <v>6</v>
      </c>
      <c r="S12" s="65">
        <v>0</v>
      </c>
      <c r="T12" s="56">
        <f>Z12+AB12+AD12+AF12+AH12+AJ12+AL12+AR12+AP12+AN12</f>
        <v>149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56">
        <v>23</v>
      </c>
      <c r="AI12" s="65">
        <v>0</v>
      </c>
      <c r="AJ12" s="56">
        <v>0</v>
      </c>
      <c r="AK12" s="65">
        <v>0</v>
      </c>
      <c r="AL12" s="65">
        <v>0</v>
      </c>
      <c r="AM12" s="65">
        <v>0</v>
      </c>
      <c r="AN12" s="56">
        <v>5</v>
      </c>
      <c r="AO12" s="65">
        <v>0</v>
      </c>
      <c r="AP12" s="65">
        <v>0</v>
      </c>
      <c r="AQ12" s="65">
        <v>0</v>
      </c>
      <c r="AR12" s="56">
        <v>121</v>
      </c>
      <c r="AS12" s="65">
        <v>0</v>
      </c>
      <c r="AT12" s="56">
        <f>AZ12+BB12+BD12+BF12+BH12+BJ12+BL12+BN12+BP12</f>
        <v>281</v>
      </c>
      <c r="AU12" s="31">
        <v>0</v>
      </c>
      <c r="AV12" s="31">
        <v>0</v>
      </c>
      <c r="AW12" s="56">
        <f>BA12+BC12+BE12+BG12+BI12+BK12+BM12+BO12+BQ12</f>
        <v>2</v>
      </c>
      <c r="AX12" s="31">
        <v>0</v>
      </c>
      <c r="AY12" s="31">
        <v>0</v>
      </c>
      <c r="AZ12" s="56">
        <v>1</v>
      </c>
      <c r="BA12" s="65">
        <v>0</v>
      </c>
      <c r="BB12" s="56">
        <v>273</v>
      </c>
      <c r="BC12" s="65">
        <v>0</v>
      </c>
      <c r="BD12" s="56">
        <v>0</v>
      </c>
      <c r="BE12" s="56">
        <v>2</v>
      </c>
      <c r="BF12" s="56">
        <v>0</v>
      </c>
      <c r="BG12" s="65">
        <v>0</v>
      </c>
      <c r="BH12" s="56">
        <v>7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56">
        <v>0</v>
      </c>
      <c r="BO12" s="65">
        <v>0</v>
      </c>
      <c r="BP12" s="56">
        <v>0</v>
      </c>
      <c r="BQ12" s="65">
        <v>0</v>
      </c>
      <c r="BR12" s="56">
        <v>0</v>
      </c>
      <c r="BS12" s="82">
        <v>0</v>
      </c>
    </row>
    <row r="13" spans="1:71" s="6" customFormat="1" ht="24.75" customHeight="1">
      <c r="A13" s="4" t="s">
        <v>2</v>
      </c>
      <c r="B13" s="56">
        <v>3</v>
      </c>
      <c r="C13" s="56">
        <v>2</v>
      </c>
      <c r="D13" s="56">
        <v>1</v>
      </c>
      <c r="E13" s="56">
        <f>SUM(I13+K13+M13+O13+Q13+S13)</f>
        <v>0</v>
      </c>
      <c r="F13" s="56">
        <v>0</v>
      </c>
      <c r="G13" s="56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3</v>
      </c>
      <c r="Q13" s="65">
        <v>0</v>
      </c>
      <c r="R13" s="65">
        <v>0</v>
      </c>
      <c r="S13" s="65">
        <v>0</v>
      </c>
      <c r="T13" s="56">
        <v>111</v>
      </c>
      <c r="U13" s="56">
        <v>61</v>
      </c>
      <c r="V13" s="56">
        <v>50</v>
      </c>
      <c r="W13" s="56">
        <v>1</v>
      </c>
      <c r="X13" s="56">
        <v>1</v>
      </c>
      <c r="Y13" s="56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56">
        <v>18</v>
      </c>
      <c r="AI13" s="65">
        <v>0</v>
      </c>
      <c r="AJ13" s="56">
        <v>1</v>
      </c>
      <c r="AK13" s="65">
        <v>1</v>
      </c>
      <c r="AL13" s="65">
        <v>0</v>
      </c>
      <c r="AM13" s="65">
        <v>0</v>
      </c>
      <c r="AN13" s="56">
        <v>9</v>
      </c>
      <c r="AO13" s="65">
        <v>0</v>
      </c>
      <c r="AP13" s="65">
        <v>1</v>
      </c>
      <c r="AQ13" s="65">
        <v>0</v>
      </c>
      <c r="AR13" s="56">
        <v>82</v>
      </c>
      <c r="AS13" s="65">
        <v>0</v>
      </c>
      <c r="AT13" s="56">
        <v>268</v>
      </c>
      <c r="AU13" s="56">
        <v>165</v>
      </c>
      <c r="AV13" s="56">
        <v>103</v>
      </c>
      <c r="AW13" s="56">
        <v>4</v>
      </c>
      <c r="AX13" s="56">
        <v>2</v>
      </c>
      <c r="AY13" s="56">
        <v>2</v>
      </c>
      <c r="AZ13" s="56">
        <v>3</v>
      </c>
      <c r="BA13" s="65">
        <v>0</v>
      </c>
      <c r="BB13" s="56">
        <v>249</v>
      </c>
      <c r="BC13" s="65">
        <v>4</v>
      </c>
      <c r="BD13" s="56">
        <v>0</v>
      </c>
      <c r="BE13" s="56">
        <v>0</v>
      </c>
      <c r="BF13" s="56">
        <v>2</v>
      </c>
      <c r="BG13" s="65">
        <v>0</v>
      </c>
      <c r="BH13" s="56">
        <v>11</v>
      </c>
      <c r="BI13" s="65">
        <v>0</v>
      </c>
      <c r="BJ13" s="65">
        <v>2</v>
      </c>
      <c r="BK13" s="65">
        <v>0</v>
      </c>
      <c r="BL13" s="65">
        <v>0</v>
      </c>
      <c r="BM13" s="65">
        <v>0</v>
      </c>
      <c r="BN13" s="56">
        <v>0</v>
      </c>
      <c r="BO13" s="65">
        <v>0</v>
      </c>
      <c r="BP13" s="56">
        <v>1</v>
      </c>
      <c r="BQ13" s="65">
        <v>0</v>
      </c>
      <c r="BR13" s="56">
        <v>0</v>
      </c>
      <c r="BS13" s="82">
        <v>0</v>
      </c>
    </row>
    <row r="14" spans="1:31" ht="20.25" customHeight="1">
      <c r="A14" s="81" t="s">
        <v>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ht="19.5" customHeight="1">
      <c r="A15" s="1" t="s">
        <v>181</v>
      </c>
    </row>
    <row r="16" ht="19.5" customHeight="1">
      <c r="A16" s="1" t="s">
        <v>180</v>
      </c>
    </row>
    <row r="17" ht="19.5" customHeight="1"/>
  </sheetData>
  <sheetProtection/>
  <mergeCells count="93">
    <mergeCell ref="BS6:BS7"/>
    <mergeCell ref="BJ6:BJ7"/>
    <mergeCell ref="BK6:BK7"/>
    <mergeCell ref="BL6:BL7"/>
    <mergeCell ref="BM6:BM7"/>
    <mergeCell ref="BN6:BN7"/>
    <mergeCell ref="BO6:BO7"/>
    <mergeCell ref="BF6:BF7"/>
    <mergeCell ref="BG6:BG7"/>
    <mergeCell ref="BH6:BH7"/>
    <mergeCell ref="BP6:BP7"/>
    <mergeCell ref="BQ6:BQ7"/>
    <mergeCell ref="BR6:BR7"/>
    <mergeCell ref="AR6:AR7"/>
    <mergeCell ref="BI6:BI7"/>
    <mergeCell ref="AZ6:AZ7"/>
    <mergeCell ref="BA6:BA7"/>
    <mergeCell ref="AT6:AV6"/>
    <mergeCell ref="AW6:AY6"/>
    <mergeCell ref="BB6:BB7"/>
    <mergeCell ref="BC6:BC7"/>
    <mergeCell ref="BD6:BD7"/>
    <mergeCell ref="BE6:BE7"/>
    <mergeCell ref="AL6:AL7"/>
    <mergeCell ref="AM6:AM7"/>
    <mergeCell ref="AN6:AN7"/>
    <mergeCell ref="AO6:AO7"/>
    <mergeCell ref="AP6:AP7"/>
    <mergeCell ref="AQ6:AQ7"/>
    <mergeCell ref="AB6:AB7"/>
    <mergeCell ref="AC6:AC7"/>
    <mergeCell ref="AD6:AD7"/>
    <mergeCell ref="AE6:AE7"/>
    <mergeCell ref="AF6:AF7"/>
    <mergeCell ref="AS6:AS7"/>
    <mergeCell ref="AH6:AH7"/>
    <mergeCell ref="AI6:AI7"/>
    <mergeCell ref="AJ6:AJ7"/>
    <mergeCell ref="AK6:AK7"/>
    <mergeCell ref="L5:M5"/>
    <mergeCell ref="Z5:AA5"/>
    <mergeCell ref="R6:R7"/>
    <mergeCell ref="S6:S7"/>
    <mergeCell ref="Z6:Z7"/>
    <mergeCell ref="AA6:AA7"/>
    <mergeCell ref="M6:M7"/>
    <mergeCell ref="W6:Y6"/>
    <mergeCell ref="A4:A7"/>
    <mergeCell ref="B4:S4"/>
    <mergeCell ref="H6:H7"/>
    <mergeCell ref="I6:I7"/>
    <mergeCell ref="J6:J7"/>
    <mergeCell ref="K6:K7"/>
    <mergeCell ref="L6:L7"/>
    <mergeCell ref="O6:O7"/>
    <mergeCell ref="P6:P7"/>
    <mergeCell ref="Q6:Q7"/>
    <mergeCell ref="J5:K5"/>
    <mergeCell ref="AR5:AS5"/>
    <mergeCell ref="B6:D6"/>
    <mergeCell ref="E6:G6"/>
    <mergeCell ref="B5:G5"/>
    <mergeCell ref="T6:V6"/>
    <mergeCell ref="T5:Y5"/>
    <mergeCell ref="R5:S5"/>
    <mergeCell ref="AG6:AG7"/>
    <mergeCell ref="N6:N7"/>
    <mergeCell ref="BJ5:BK5"/>
    <mergeCell ref="BL5:BM5"/>
    <mergeCell ref="A1:AG1"/>
    <mergeCell ref="H5:I5"/>
    <mergeCell ref="P5:Q5"/>
    <mergeCell ref="AB5:AC5"/>
    <mergeCell ref="N5:O5"/>
    <mergeCell ref="AD5:AE5"/>
    <mergeCell ref="T4:AS4"/>
    <mergeCell ref="A3:AE3"/>
    <mergeCell ref="AF5:AG5"/>
    <mergeCell ref="AH5:AI5"/>
    <mergeCell ref="AJ5:AK5"/>
    <mergeCell ref="AP5:AQ5"/>
    <mergeCell ref="AL5:AM5"/>
    <mergeCell ref="AN5:AO5"/>
    <mergeCell ref="BR4:BS5"/>
    <mergeCell ref="AT4:BQ4"/>
    <mergeCell ref="AZ5:BA5"/>
    <mergeCell ref="BF5:BG5"/>
    <mergeCell ref="BH5:BI5"/>
    <mergeCell ref="AT5:AY5"/>
    <mergeCell ref="BB5:BC5"/>
    <mergeCell ref="BN5:BO5"/>
    <mergeCell ref="BP5:BQ5"/>
    <mergeCell ref="BD5:BE5"/>
  </mergeCells>
  <printOptions/>
  <pageMargins left="0.76" right="0.31" top="0.87" bottom="0.3" header="0.5118110236220472" footer="0.28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Digital NEX</cp:lastModifiedBy>
  <cp:lastPrinted>2013-11-19T00:54:13Z</cp:lastPrinted>
  <dcterms:created xsi:type="dcterms:W3CDTF">2013-11-13T08:31:41Z</dcterms:created>
  <dcterms:modified xsi:type="dcterms:W3CDTF">2014-01-29T05:43:06Z</dcterms:modified>
  <cp:category/>
  <cp:version/>
  <cp:contentType/>
  <cp:contentStatus/>
</cp:coreProperties>
</file>