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450" activeTab="0"/>
  </bookViews>
  <sheets>
    <sheet name="1.지방세부담" sheetId="1" r:id="rId1"/>
    <sheet name="2.지방세징수" sheetId="2" r:id="rId2"/>
    <sheet name="3.예산결산 총괄" sheetId="3" r:id="rId3"/>
    <sheet name="4.일반회계 세입예산 개요" sheetId="4" r:id="rId4"/>
    <sheet name="5.일반회계 세입결산" sheetId="5" r:id="rId5"/>
    <sheet name="6.일반회계 세출예산 개요" sheetId="6" r:id="rId6"/>
    <sheet name="7.일반회계 세출결산" sheetId="7" r:id="rId7"/>
    <sheet name="8.특별회계 세입세출 예산개요" sheetId="8" r:id="rId8"/>
    <sheet name="9.특별회계 예산결산" sheetId="9" r:id="rId9"/>
    <sheet name="10.특별회계 예산개요" sheetId="10" r:id="rId10"/>
    <sheet name="11.공유재산" sheetId="11" r:id="rId11"/>
    <sheet name="12.지방재정 자립지표" sheetId="12" r:id="rId12"/>
  </sheets>
  <definedNames/>
  <calcPr fullCalcOnLoad="1"/>
</workbook>
</file>

<file path=xl/comments5.xml><?xml version="1.0" encoding="utf-8"?>
<comments xmlns="http://schemas.openxmlformats.org/spreadsheetml/2006/main">
  <authors>
    <author>ljs</author>
    <author>User</author>
  </authors>
  <commentList>
    <comment ref="B4" authorId="0">
      <text>
        <r>
          <rPr>
            <b/>
            <sz val="9"/>
            <rFont val="굴림"/>
            <family val="3"/>
          </rPr>
          <t xml:space="preserve">예산현액
당초예산액+전년도이월액
</t>
        </r>
      </text>
    </comment>
    <comment ref="D5" authorId="0">
      <text>
        <r>
          <rPr>
            <sz val="9"/>
            <rFont val="굴림"/>
            <family val="3"/>
          </rPr>
          <t xml:space="preserve">실제수납액
</t>
        </r>
      </text>
    </comment>
    <comment ref="F36" authorId="1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<sst xmlns="http://schemas.openxmlformats.org/spreadsheetml/2006/main" count="424" uniqueCount="306">
  <si>
    <t>주 : 1) 자치구세 포함</t>
  </si>
  <si>
    <t>자료 : 세무과</t>
  </si>
  <si>
    <t>2 0 1 2</t>
  </si>
  <si>
    <t>2 0 1 1</t>
  </si>
  <si>
    <t>2 0 1 0</t>
  </si>
  <si>
    <t>2 0 0 9</t>
  </si>
  <si>
    <t>2 0 0 8</t>
  </si>
  <si>
    <t>2 0 0 7</t>
  </si>
  <si>
    <t>세대당 부담액
(원)</t>
  </si>
  <si>
    <r>
      <t xml:space="preserve">세    대
</t>
    </r>
    <r>
      <rPr>
        <sz val="8"/>
        <rFont val="돋움"/>
        <family val="3"/>
      </rPr>
      <t>(외국인세대제외)</t>
    </r>
  </si>
  <si>
    <t>1인당 부담액
(원)</t>
  </si>
  <si>
    <t>인    구
(외국인제외)</t>
  </si>
  <si>
    <r>
      <t xml:space="preserve">지   방   세 </t>
    </r>
    <r>
      <rPr>
        <vertAlign val="superscript"/>
        <sz val="9"/>
        <rFont val="돋움"/>
        <family val="3"/>
      </rPr>
      <t>1)</t>
    </r>
  </si>
  <si>
    <t>연 도 별</t>
  </si>
  <si>
    <t>단위 : 천원</t>
  </si>
  <si>
    <t>1. 지방세 부담</t>
  </si>
  <si>
    <t>※ 2011년 지방세 세목체계 개편
  - 취득세 + 취득관련 등록세 → 취득세
  - 면허세 + 취득무관 등록세 → 등록면허세
  - 자동차세 + 주행세 → 자동차세
  - 공동시설세 + 지역개발세 → 지역자원시설세
  - 재산세 + 도시계획세 → 재산세
  - 도축세 폐지</t>
  </si>
  <si>
    <t>자료 : 세무과</t>
  </si>
  <si>
    <t>2 0 1 2</t>
  </si>
  <si>
    <t>사업소세</t>
  </si>
  <si>
    <t>도시계획세</t>
  </si>
  <si>
    <t>지방교육세</t>
  </si>
  <si>
    <t>지역자원시설세</t>
  </si>
  <si>
    <t>도축세</t>
  </si>
  <si>
    <t>담배소비세</t>
  </si>
  <si>
    <t>자동차세</t>
  </si>
  <si>
    <t>종합토지세</t>
  </si>
  <si>
    <t>재 산 세</t>
  </si>
  <si>
    <t>지방소득세</t>
  </si>
  <si>
    <t>주민세</t>
  </si>
  <si>
    <t>등록면허세</t>
  </si>
  <si>
    <t>면허세</t>
  </si>
  <si>
    <t>자동차세</t>
  </si>
  <si>
    <t>지방소득세</t>
  </si>
  <si>
    <t>주 민 세</t>
  </si>
  <si>
    <t>지방소비세</t>
  </si>
  <si>
    <t>레 저 세</t>
  </si>
  <si>
    <t>등록면허세</t>
  </si>
  <si>
    <t>면 허 세</t>
  </si>
  <si>
    <t>등 록 세</t>
  </si>
  <si>
    <t>취 득 세</t>
  </si>
  <si>
    <t>구·군세</t>
  </si>
  <si>
    <t>광역시세</t>
  </si>
  <si>
    <t>구 · 군  세</t>
  </si>
  <si>
    <t>광    역    시    세</t>
  </si>
  <si>
    <t>구     ·     군          세</t>
  </si>
  <si>
    <t>광          역         시         세</t>
  </si>
  <si>
    <t>과 년 도 수 입</t>
  </si>
  <si>
    <t>목          적          세</t>
  </si>
  <si>
    <t>통</t>
  </si>
  <si>
    <t>보</t>
  </si>
  <si>
    <t xml:space="preserve">                   보                            통                         세</t>
  </si>
  <si>
    <t>합   계</t>
  </si>
  <si>
    <t>연 별</t>
  </si>
  <si>
    <t>단위 : 천원</t>
  </si>
  <si>
    <t>2. 지방세 징수</t>
  </si>
  <si>
    <t xml:space="preserve">            </t>
  </si>
  <si>
    <t>3. 예산결산 총괄</t>
  </si>
  <si>
    <t>연   별</t>
  </si>
  <si>
    <t>예 산 현 액</t>
  </si>
  <si>
    <t>세         입</t>
  </si>
  <si>
    <t>세         출</t>
  </si>
  <si>
    <t>잉       여</t>
  </si>
  <si>
    <t>계</t>
  </si>
  <si>
    <t>일 반</t>
  </si>
  <si>
    <t>특 별</t>
  </si>
  <si>
    <t>계</t>
  </si>
  <si>
    <t>일 반</t>
  </si>
  <si>
    <t>특 별 </t>
  </si>
  <si>
    <t>자료 : 안전행정과</t>
  </si>
  <si>
    <t xml:space="preserve">  주:금년 예산현액은 전년 이월액 포함</t>
  </si>
  <si>
    <t>예 산 현 액</t>
  </si>
  <si>
    <t>금  액</t>
  </si>
  <si>
    <t>구성비(%)</t>
  </si>
  <si>
    <t>2 0 0 7</t>
  </si>
  <si>
    <t>2 0 0 8</t>
  </si>
  <si>
    <t>2 0 0 9</t>
  </si>
  <si>
    <t>2 0 1 1</t>
  </si>
  <si>
    <t>2 0 1 2</t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</si>
  <si>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</si>
  <si>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</si>
  <si>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</si>
  <si>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</si>
  <si>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</si>
  <si>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</si>
  <si>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이자수입</t>
  </si>
  <si>
    <t>(임시적세외)</t>
  </si>
  <si>
    <t>재산매각수입</t>
  </si>
  <si>
    <t>순세계잉여금</t>
  </si>
  <si>
    <t>이 월 금</t>
  </si>
  <si>
    <t>부 담 금</t>
  </si>
  <si>
    <t>잡 수 입</t>
  </si>
  <si>
    <t>지방교부세</t>
  </si>
  <si>
    <t>보 조 금</t>
  </si>
  <si>
    <t>5. 일반회계 세입결산</t>
  </si>
  <si>
    <t>단위 : 백만원</t>
  </si>
  <si>
    <t>결   산</t>
  </si>
  <si>
    <t>예산현액대
결산비율(%)</t>
  </si>
  <si>
    <t>금  액</t>
  </si>
  <si>
    <t>구성비(%)</t>
  </si>
  <si>
    <t>일 반 회 계</t>
  </si>
  <si>
    <t>사업 수입</t>
  </si>
  <si>
    <t>징수교부금</t>
  </si>
  <si>
    <t>전 입 금</t>
  </si>
  <si>
    <t>예탁금 및 예수금</t>
  </si>
  <si>
    <t>융자금원금수입</t>
  </si>
  <si>
    <t>지난년도수입</t>
  </si>
  <si>
    <t>조정및재정교부금</t>
  </si>
  <si>
    <t>지방채 및 예치금회수</t>
  </si>
  <si>
    <t>7. 일반회계 세출결산</t>
  </si>
  <si>
    <t>결     산</t>
  </si>
  <si>
    <t>예산현액대결산
집행비율(%)</t>
  </si>
  <si>
    <t>일반공공행정</t>
  </si>
  <si>
    <t>입법및선거관리</t>
  </si>
  <si>
    <t>지방행정,재정지원</t>
  </si>
  <si>
    <t>재정,금융</t>
  </si>
  <si>
    <t>일반행정</t>
  </si>
  <si>
    <t>공공질서 및 안전</t>
  </si>
  <si>
    <t>재난방재,민방위</t>
  </si>
  <si>
    <t>교  육</t>
  </si>
  <si>
    <t>유아 및 초등학교</t>
  </si>
  <si>
    <t>평생,직업교육</t>
  </si>
  <si>
    <t>고등교육</t>
  </si>
  <si>
    <t>문화 및 관광</t>
  </si>
  <si>
    <t>문화예술</t>
  </si>
  <si>
    <t>관   광</t>
  </si>
  <si>
    <t>체   육</t>
  </si>
  <si>
    <t>문 화 재</t>
  </si>
  <si>
    <t>환 경 보 호</t>
  </si>
  <si>
    <t>상하수도,수질</t>
  </si>
  <si>
    <t>폐기물</t>
  </si>
  <si>
    <t>대 기</t>
  </si>
  <si>
    <t>자 연</t>
  </si>
  <si>
    <t>환경보호 일반</t>
  </si>
  <si>
    <t>사회복지</t>
  </si>
  <si>
    <t>기초생활보장</t>
  </si>
  <si>
    <t>취약계층지원</t>
  </si>
  <si>
    <t>보육,가족 및 여성</t>
  </si>
  <si>
    <t>노인,청소년</t>
  </si>
  <si>
    <t>노 동</t>
  </si>
  <si>
    <t>보 훈</t>
  </si>
  <si>
    <t>사회복지 일반</t>
  </si>
  <si>
    <t>보  건</t>
  </si>
  <si>
    <t>보건의료</t>
  </si>
  <si>
    <t>식품의약안전</t>
  </si>
  <si>
    <t>농림해양수산</t>
  </si>
  <si>
    <t>농업,농촌</t>
  </si>
  <si>
    <t>입업,산촌</t>
  </si>
  <si>
    <t>해양수산,어촌</t>
  </si>
  <si>
    <t>산업,중소기업</t>
  </si>
  <si>
    <t>산업금융지원</t>
  </si>
  <si>
    <t>산업기술지원</t>
  </si>
  <si>
    <t>무역 및 투자유치</t>
  </si>
  <si>
    <t>산업진흥,고도화</t>
  </si>
  <si>
    <t>에너지 및 자원개발</t>
  </si>
  <si>
    <t>산업·중소기업일반</t>
  </si>
  <si>
    <t>수송 및 교통</t>
  </si>
  <si>
    <t>도 로</t>
  </si>
  <si>
    <t>항공,공항</t>
  </si>
  <si>
    <t>대중교통,물류등 기타</t>
  </si>
  <si>
    <t>국토 및 지역개발</t>
  </si>
  <si>
    <t>수자원</t>
  </si>
  <si>
    <t>지역 및 도시</t>
  </si>
  <si>
    <t>산업단지</t>
  </si>
  <si>
    <t>예비비</t>
  </si>
  <si>
    <t>기  타</t>
  </si>
  <si>
    <t>기   타</t>
  </si>
  <si>
    <t>주) 예산현액</t>
  </si>
  <si>
    <t>9. 특별회계 예산결산</t>
  </si>
  <si>
    <t>연  별</t>
  </si>
  <si>
    <t>회  계  수</t>
  </si>
  <si>
    <t>예산현액</t>
  </si>
  <si>
    <t>세   입</t>
  </si>
  <si>
    <t>세   출</t>
  </si>
  <si>
    <t xml:space="preserve">   의료보호기금</t>
  </si>
  <si>
    <t>단위 : 천원</t>
  </si>
  <si>
    <t>구  분</t>
  </si>
  <si>
    <t>총평가액</t>
  </si>
  <si>
    <t>토      지</t>
  </si>
  <si>
    <t>건      물</t>
  </si>
  <si>
    <t>기 계 기 구</t>
  </si>
  <si>
    <t>입 목  ·  죽</t>
  </si>
  <si>
    <t>공  작  물</t>
  </si>
  <si>
    <t>무체재산</t>
  </si>
  <si>
    <t>유가증권</t>
  </si>
  <si>
    <t>용익물권</t>
  </si>
  <si>
    <t>기 타</t>
  </si>
  <si>
    <t>면  적(천㎡)</t>
  </si>
  <si>
    <t>평 가 액</t>
  </si>
  <si>
    <t>면  적(㎡)</t>
  </si>
  <si>
    <t>점</t>
  </si>
  <si>
    <t>수량(천주)</t>
  </si>
  <si>
    <t>수량(건)</t>
  </si>
  <si>
    <t>수량(주)</t>
  </si>
  <si>
    <t>평 가 액</t>
  </si>
  <si>
    <t>2 0 1 0</t>
  </si>
  <si>
    <t>자료 : 지적과</t>
  </si>
  <si>
    <t>11. 공유재산</t>
  </si>
  <si>
    <t>2 0 0 7</t>
  </si>
  <si>
    <t>2 0 0 8</t>
  </si>
  <si>
    <t>2 0 0 9</t>
  </si>
  <si>
    <t>2 0 1 1</t>
  </si>
  <si>
    <t>단위:%</t>
  </si>
  <si>
    <t>연 별 및  
구 군 별</t>
  </si>
  <si>
    <t>자료:예산담당관실</t>
  </si>
  <si>
    <t xml:space="preserve">  주:1)재정자립도=자체수입(지방세+세외수입)/일반회계*100</t>
  </si>
  <si>
    <t xml:space="preserve">     2)재정자주도=자주재원(지방세+세외수입+지방교부세+조정교부금+재정보전금)/일반회계 예산액*100</t>
  </si>
  <si>
    <t xml:space="preserve">     3)기준재정수요충족도(재정력지수)=기준재정수입액/기준재정수요액*100←교부전 기준</t>
  </si>
  <si>
    <r>
      <t>재정자립도</t>
    </r>
    <r>
      <rPr>
        <vertAlign val="superscript"/>
        <sz val="9"/>
        <rFont val="돋움"/>
        <family val="3"/>
      </rPr>
      <t>1)</t>
    </r>
  </si>
  <si>
    <r>
      <t>재정자주도</t>
    </r>
    <r>
      <rPr>
        <vertAlign val="superscript"/>
        <sz val="9"/>
        <rFont val="돋움"/>
        <family val="3"/>
      </rPr>
      <t>2)</t>
    </r>
  </si>
  <si>
    <r>
      <t>기준재정 수요충족도
(재정력지수)</t>
    </r>
    <r>
      <rPr>
        <vertAlign val="superscript"/>
        <sz val="9"/>
        <rFont val="돋움"/>
        <family val="3"/>
      </rPr>
      <t>3)</t>
    </r>
  </si>
  <si>
    <t>단위:백만원</t>
  </si>
  <si>
    <t>합  계</t>
  </si>
  <si>
    <t>지방세</t>
  </si>
  <si>
    <t xml:space="preserve">                       세     외     수     입</t>
  </si>
  <si>
    <t xml:space="preserve">지  방
교부세
</t>
  </si>
  <si>
    <t xml:space="preserve">조정교부금
(재정보전금)
</t>
  </si>
  <si>
    <t xml:space="preserve">지  방
양여금
</t>
  </si>
  <si>
    <t xml:space="preserve">보조금
</t>
  </si>
  <si>
    <t xml:space="preserve">지방채
</t>
  </si>
  <si>
    <t xml:space="preserve">        경   상    적    세    외    수    입</t>
  </si>
  <si>
    <t xml:space="preserve">       임  시  적  세  외  수  입</t>
  </si>
  <si>
    <t>재산임대
수    입</t>
  </si>
  <si>
    <t>사용료
수  입</t>
  </si>
  <si>
    <t>수수료
수  입</t>
  </si>
  <si>
    <t>사업수입</t>
  </si>
  <si>
    <t>징수교부금
수     입</t>
  </si>
  <si>
    <t>이  자
수  입</t>
  </si>
  <si>
    <t>재산매각
수    입</t>
  </si>
  <si>
    <t>순세계
잉여금</t>
  </si>
  <si>
    <t>전 입 금</t>
  </si>
  <si>
    <t>이 월 금</t>
  </si>
  <si>
    <t>예탁금 및
예 수  금</t>
  </si>
  <si>
    <t>융자금수입</t>
  </si>
  <si>
    <t>부 담 금</t>
  </si>
  <si>
    <t>잡 수 입</t>
  </si>
  <si>
    <t>지난년도
수  입</t>
  </si>
  <si>
    <t xml:space="preserve">  주:최종예산액임</t>
  </si>
  <si>
    <t>단위:백만원</t>
  </si>
  <si>
    <t>합     계</t>
  </si>
  <si>
    <t>공공질서 
및 안전</t>
  </si>
  <si>
    <t>환경보호</t>
  </si>
  <si>
    <t>국토 및 
지역개발</t>
  </si>
  <si>
    <t>과학기술</t>
  </si>
  <si>
    <t>…</t>
  </si>
  <si>
    <t xml:space="preserve">  주:최종 예산액임.</t>
  </si>
  <si>
    <t xml:space="preserve">     공 기 업 특 별 회 계</t>
  </si>
  <si>
    <t xml:space="preserve">       기   타   특  별   회   계</t>
  </si>
  <si>
    <t>상수도</t>
  </si>
  <si>
    <t>하수도</t>
  </si>
  <si>
    <t>지역개발기금</t>
  </si>
  <si>
    <t>도시철도사업</t>
  </si>
  <si>
    <t>교통사업</t>
  </si>
  <si>
    <t>의료급여기금</t>
  </si>
  <si>
    <t>공단조성사업</t>
  </si>
  <si>
    <t>중소기업
육성기금</t>
  </si>
  <si>
    <t>대구선이설사업</t>
  </si>
  <si>
    <t>광역교통시설</t>
  </si>
  <si>
    <t>수질개선</t>
  </si>
  <si>
    <t>기반시설</t>
  </si>
  <si>
    <t>경부고속철도변
정비사업</t>
  </si>
  <si>
    <t>재정비촉진</t>
  </si>
  <si>
    <t>주민소득지원
및생활안정기금</t>
  </si>
  <si>
    <t>주차장</t>
  </si>
  <si>
    <t>새마을소득
사업운영관리</t>
  </si>
  <si>
    <t>농공지구
관    리</t>
  </si>
  <si>
    <t>치수사업</t>
  </si>
  <si>
    <t>경영사업</t>
  </si>
  <si>
    <t>폐기물처리
시설사업</t>
  </si>
  <si>
    <t>사회보장</t>
  </si>
  <si>
    <t xml:space="preserve">세 입 별 </t>
  </si>
  <si>
    <t xml:space="preserve">    세외수입</t>
  </si>
  <si>
    <t xml:space="preserve">    보조금</t>
  </si>
  <si>
    <t xml:space="preserve">    지방채 및 예치금회수</t>
  </si>
  <si>
    <t>세 출 별</t>
  </si>
  <si>
    <t xml:space="preserve">    일반공공행정</t>
  </si>
  <si>
    <t xml:space="preserve">    환경보호</t>
  </si>
  <si>
    <t xml:space="preserve">    사회복지</t>
  </si>
  <si>
    <t xml:space="preserve">    산업·중소기업</t>
  </si>
  <si>
    <t xml:space="preserve">    수송 및 교통</t>
  </si>
  <si>
    <t xml:space="preserve">    국토 및 지역개발</t>
  </si>
  <si>
    <t xml:space="preserve">    기타</t>
  </si>
  <si>
    <t xml:space="preserve">  주:최종예산액</t>
  </si>
  <si>
    <t>6. 일반회계 세출예산 개요</t>
  </si>
  <si>
    <t>4. 일반회계 세입예산 개요</t>
  </si>
  <si>
    <t>8. 특별회계 세입세출 예산개요</t>
  </si>
  <si>
    <t>-</t>
  </si>
  <si>
    <t>2 0 1 2</t>
  </si>
  <si>
    <t>2 0 1 2</t>
  </si>
  <si>
    <t>2 0 0 9</t>
  </si>
  <si>
    <t>2 0 1 0</t>
  </si>
  <si>
    <t>2 0 1 1</t>
  </si>
  <si>
    <t>자료:기획예산실</t>
  </si>
  <si>
    <t>…</t>
  </si>
  <si>
    <t>자료:기획예산실</t>
  </si>
  <si>
    <t>새마을
소득사업
운영관리</t>
  </si>
  <si>
    <t>주민소득지원 및 
생활안정기금</t>
  </si>
  <si>
    <t>농공지구
관리</t>
  </si>
  <si>
    <t>2 0 1 0</t>
  </si>
  <si>
    <t xml:space="preserve">   주 : 최종예산액</t>
  </si>
  <si>
    <t>2 0 1 2</t>
  </si>
  <si>
    <t>2 0 1 1</t>
  </si>
  <si>
    <t>2 0 1 2</t>
  </si>
  <si>
    <t>자료 : 안전행정과</t>
  </si>
  <si>
    <t xml:space="preserve"> 10. 특별회계 예산개요</t>
  </si>
  <si>
    <t>12. 지방재정 자립지표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</si>
</sst>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_);[Red]\(0\)"/>
    <numFmt numFmtId="181" formatCode="0_ "/>
    <numFmt numFmtId="182" formatCode="\-"/>
    <numFmt numFmtId="183" formatCode="#,##0.0"/>
    <numFmt numFmtId="184" formatCode="#,##0.000_);[Red]\(#,##0.000\)"/>
    <numFmt numFmtId="185" formatCode="#,##0;\-#,##0;&quot; &quot;;\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vertAlign val="superscript"/>
      <sz val="9"/>
      <name val="돋움"/>
      <family val="3"/>
    </font>
    <font>
      <b/>
      <sz val="9"/>
      <color indexed="16"/>
      <name val="돋움"/>
      <family val="3"/>
    </font>
    <font>
      <b/>
      <sz val="10"/>
      <name val="돋움"/>
      <family val="3"/>
    </font>
    <font>
      <b/>
      <sz val="10"/>
      <color indexed="1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굴림체"/>
      <family val="3"/>
    </font>
    <font>
      <sz val="10"/>
      <name val="돋움"/>
      <family val="3"/>
    </font>
    <font>
      <b/>
      <sz val="10"/>
      <name val="굴림체"/>
      <family val="3"/>
    </font>
    <font>
      <b/>
      <sz val="9"/>
      <name val="굴림체"/>
      <family val="3"/>
    </font>
    <font>
      <b/>
      <sz val="9"/>
      <name val="굴림"/>
      <family val="3"/>
    </font>
    <font>
      <sz val="9"/>
      <name val="굴림"/>
      <family val="3"/>
    </font>
    <font>
      <b/>
      <sz val="11"/>
      <name val="돋움"/>
      <family val="3"/>
    </font>
    <font>
      <sz val="11"/>
      <name val="바탕체"/>
      <family val="1"/>
    </font>
    <font>
      <b/>
      <sz val="16"/>
      <name val="바탕체"/>
      <family val="1"/>
    </font>
    <font>
      <b/>
      <sz val="16"/>
      <name val="돋움"/>
      <family val="3"/>
    </font>
    <font>
      <b/>
      <sz val="18"/>
      <name val="바탕체"/>
      <family val="1"/>
    </font>
    <font>
      <sz val="10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4" fillId="0" borderId="0" xfId="49" applyFont="1" applyFill="1" applyAlignment="1">
      <alignment horizontal="center" vertical="center"/>
    </xf>
    <xf numFmtId="41" fontId="2" fillId="0" borderId="0" xfId="49" applyFont="1" applyFill="1" applyBorder="1" applyAlignment="1">
      <alignment horizontal="center" vertical="center"/>
    </xf>
    <xf numFmtId="41" fontId="2" fillId="0" borderId="0" xfId="49" applyFont="1" applyFill="1" applyAlignment="1">
      <alignment horizontal="center" vertical="center"/>
    </xf>
    <xf numFmtId="41" fontId="2" fillId="0" borderId="12" xfId="49" applyFont="1" applyFill="1" applyBorder="1" applyAlignment="1">
      <alignment horizontal="center" vertical="center"/>
    </xf>
    <xf numFmtId="41" fontId="2" fillId="0" borderId="13" xfId="49" applyFont="1" applyFill="1" applyBorder="1" applyAlignment="1">
      <alignment horizontal="center" vertical="center"/>
    </xf>
    <xf numFmtId="41" fontId="2" fillId="0" borderId="14" xfId="49" applyFont="1" applyFill="1" applyBorder="1" applyAlignment="1">
      <alignment horizontal="center" vertical="center"/>
    </xf>
    <xf numFmtId="41" fontId="2" fillId="0" borderId="13" xfId="49" applyFont="1" applyBorder="1" applyAlignment="1">
      <alignment horizontal="center" vertical="center"/>
    </xf>
    <xf numFmtId="41" fontId="2" fillId="0" borderId="0" xfId="49" applyFont="1" applyAlignment="1">
      <alignment horizontal="center" vertical="center"/>
    </xf>
    <xf numFmtId="176" fontId="2" fillId="0" borderId="12" xfId="49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77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8" fillId="0" borderId="0" xfId="64" applyFont="1" applyAlignment="1">
      <alignment horizontal="left" vertical="center" indent="1"/>
      <protection/>
    </xf>
    <xf numFmtId="0" fontId="7" fillId="0" borderId="0" xfId="64" applyFont="1" applyAlignment="1">
      <alignment horizontal="left" vertical="center" indent="1"/>
      <protection/>
    </xf>
    <xf numFmtId="0" fontId="7" fillId="0" borderId="0" xfId="64" applyFont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0" fontId="6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left" vertical="center"/>
      <protection/>
    </xf>
    <xf numFmtId="0" fontId="2" fillId="0" borderId="14" xfId="64" applyFont="1" applyBorder="1" applyAlignment="1">
      <alignment horizontal="center" vertical="center"/>
      <protection/>
    </xf>
    <xf numFmtId="176" fontId="2" fillId="0" borderId="13" xfId="64" applyNumberFormat="1" applyFont="1" applyFill="1" applyBorder="1" applyAlignment="1">
      <alignment horizontal="right" vertical="center"/>
      <protection/>
    </xf>
    <xf numFmtId="176" fontId="2" fillId="0" borderId="12" xfId="64" applyNumberFormat="1" applyFont="1" applyFill="1" applyBorder="1" applyAlignment="1">
      <alignment horizontal="right" vertical="center"/>
      <protection/>
    </xf>
    <xf numFmtId="0" fontId="2" fillId="0" borderId="0" xfId="64" applyFont="1">
      <alignment/>
      <protection/>
    </xf>
    <xf numFmtId="0" fontId="2" fillId="0" borderId="13" xfId="65" applyFont="1" applyFill="1" applyBorder="1" applyAlignment="1">
      <alignment horizontal="center" vertical="center"/>
      <protection/>
    </xf>
    <xf numFmtId="176" fontId="2" fillId="0" borderId="13" xfId="65" applyNumberFormat="1" applyFont="1" applyFill="1" applyBorder="1" applyAlignment="1">
      <alignment horizontal="right" vertical="center"/>
      <protection/>
    </xf>
    <xf numFmtId="176" fontId="2" fillId="0" borderId="12" xfId="65" applyNumberFormat="1" applyFont="1" applyFill="1" applyBorder="1" applyAlignment="1">
      <alignment horizontal="right" vertical="center"/>
      <protection/>
    </xf>
    <xf numFmtId="0" fontId="2" fillId="0" borderId="0" xfId="65" applyFont="1" applyFill="1">
      <alignment/>
      <protection/>
    </xf>
    <xf numFmtId="177" fontId="2" fillId="0" borderId="13" xfId="64" applyNumberFormat="1" applyFont="1" applyFill="1" applyBorder="1" applyAlignment="1">
      <alignment vertical="center"/>
      <protection/>
    </xf>
    <xf numFmtId="179" fontId="2" fillId="0" borderId="13" xfId="64" applyNumberFormat="1" applyFont="1" applyFill="1" applyBorder="1" applyAlignment="1">
      <alignment vertical="center"/>
      <protection/>
    </xf>
    <xf numFmtId="177" fontId="2" fillId="0" borderId="12" xfId="64" applyNumberFormat="1" applyFont="1" applyFill="1" applyBorder="1" applyAlignment="1">
      <alignment vertical="center"/>
      <protection/>
    </xf>
    <xf numFmtId="177" fontId="2" fillId="0" borderId="12" xfId="0" applyNumberFormat="1" applyFont="1" applyFill="1" applyBorder="1" applyAlignment="1">
      <alignment vertical="center"/>
    </xf>
    <xf numFmtId="0" fontId="2" fillId="0" borderId="0" xfId="64" applyFont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41" fontId="2" fillId="0" borderId="16" xfId="64" applyNumberFormat="1" applyFont="1" applyFill="1" applyBorder="1" applyAlignment="1">
      <alignment horizontal="center" vertical="center"/>
      <protection/>
    </xf>
    <xf numFmtId="41" fontId="2" fillId="0" borderId="17" xfId="64" applyNumberFormat="1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41" fontId="2" fillId="0" borderId="19" xfId="64" applyNumberFormat="1" applyFont="1" applyFill="1" applyBorder="1" applyAlignment="1">
      <alignment horizontal="center" vertical="center"/>
      <protection/>
    </xf>
    <xf numFmtId="41" fontId="2" fillId="0" borderId="20" xfId="64" applyNumberFormat="1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 wrapText="1"/>
      <protection/>
    </xf>
    <xf numFmtId="41" fontId="2" fillId="0" borderId="22" xfId="65" applyNumberFormat="1" applyFont="1" applyFill="1" applyBorder="1" applyAlignment="1">
      <alignment horizontal="center" vertical="center"/>
      <protection/>
    </xf>
    <xf numFmtId="41" fontId="2" fillId="0" borderId="23" xfId="65" applyNumberFormat="1" applyFont="1" applyFill="1" applyBorder="1" applyAlignment="1">
      <alignment horizontal="center" vertical="center"/>
      <protection/>
    </xf>
    <xf numFmtId="0" fontId="0" fillId="0" borderId="0" xfId="65">
      <alignment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41" fontId="2" fillId="0" borderId="13" xfId="65" applyNumberFormat="1" applyFont="1" applyFill="1" applyBorder="1" applyAlignment="1">
      <alignment horizontal="center" vertical="center"/>
      <protection/>
    </xf>
    <xf numFmtId="41" fontId="2" fillId="0" borderId="12" xfId="65" applyNumberFormat="1" applyFont="1" applyFill="1" applyBorder="1" applyAlignment="1">
      <alignment horizontal="center" vertical="center"/>
      <protection/>
    </xf>
    <xf numFmtId="41" fontId="12" fillId="0" borderId="13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41" fontId="2" fillId="0" borderId="0" xfId="65" applyNumberFormat="1" applyFont="1" applyFill="1" applyBorder="1" applyAlignment="1">
      <alignment horizontal="right" vertical="center" wrapText="1" indent="2"/>
      <protection/>
    </xf>
    <xf numFmtId="41" fontId="7" fillId="0" borderId="13" xfId="65" applyNumberFormat="1" applyFont="1" applyFill="1" applyBorder="1" applyAlignment="1">
      <alignment horizontal="center" vertical="center"/>
      <protection/>
    </xf>
    <xf numFmtId="41" fontId="4" fillId="0" borderId="13" xfId="65" applyNumberFormat="1" applyFont="1" applyFill="1" applyBorder="1" applyAlignment="1">
      <alignment horizontal="center" vertical="center"/>
      <protection/>
    </xf>
    <xf numFmtId="41" fontId="4" fillId="0" borderId="12" xfId="65" applyNumberFormat="1" applyFont="1" applyFill="1" applyBorder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180" fontId="2" fillId="0" borderId="13" xfId="66" applyNumberFormat="1" applyFont="1" applyFill="1" applyBorder="1" applyAlignment="1">
      <alignment vertical="center"/>
      <protection/>
    </xf>
    <xf numFmtId="41" fontId="2" fillId="0" borderId="13" xfId="49" applyNumberFormat="1" applyFont="1" applyFill="1" applyBorder="1" applyAlignment="1">
      <alignment horizontal="center" vertical="center"/>
    </xf>
    <xf numFmtId="179" fontId="4" fillId="0" borderId="13" xfId="66" applyNumberFormat="1" applyFont="1" applyFill="1" applyBorder="1" applyAlignment="1">
      <alignment vertical="center"/>
      <protection/>
    </xf>
    <xf numFmtId="0" fontId="14" fillId="0" borderId="0" xfId="65" applyFont="1" applyBorder="1" applyAlignment="1">
      <alignment horizontal="center" vertical="center" wrapText="1"/>
      <protection/>
    </xf>
    <xf numFmtId="176" fontId="4" fillId="0" borderId="0" xfId="65" applyNumberFormat="1" applyFont="1" applyBorder="1" applyAlignment="1">
      <alignment horizontal="right" vertical="center" wrapText="1" indent="2"/>
      <protection/>
    </xf>
    <xf numFmtId="176" fontId="4" fillId="0" borderId="0" xfId="65" applyNumberFormat="1" applyFont="1" applyFill="1" applyBorder="1" applyAlignment="1">
      <alignment horizontal="right" vertical="center" wrapText="1" indent="2"/>
      <protection/>
    </xf>
    <xf numFmtId="180" fontId="4" fillId="0" borderId="0" xfId="65" applyNumberFormat="1" applyFont="1" applyFill="1" applyBorder="1" applyAlignment="1">
      <alignment horizontal="right" vertical="center" wrapText="1" indent="2"/>
      <protection/>
    </xf>
    <xf numFmtId="0" fontId="11" fillId="0" borderId="0" xfId="64" applyFont="1" applyBorder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17" fillId="0" borderId="0" xfId="64" applyFont="1">
      <alignment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176" fontId="2" fillId="0" borderId="13" xfId="64" applyNumberFormat="1" applyFont="1" applyFill="1" applyBorder="1" applyAlignment="1">
      <alignment horizontal="center" vertical="center"/>
      <protection/>
    </xf>
    <xf numFmtId="176" fontId="2" fillId="0" borderId="12" xfId="64" applyNumberFormat="1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176" fontId="2" fillId="0" borderId="13" xfId="65" applyNumberFormat="1" applyFont="1" applyFill="1" applyBorder="1" applyAlignment="1">
      <alignment horizontal="center" vertical="center"/>
      <protection/>
    </xf>
    <xf numFmtId="181" fontId="2" fillId="0" borderId="12" xfId="65" applyNumberFormat="1" applyFont="1" applyFill="1" applyBorder="1" applyAlignment="1">
      <alignment horizontal="center" vertical="center"/>
      <protection/>
    </xf>
    <xf numFmtId="41" fontId="0" fillId="0" borderId="0" xfId="65" applyNumberFormat="1" applyFont="1">
      <alignment/>
      <protection/>
    </xf>
    <xf numFmtId="0" fontId="0" fillId="0" borderId="0" xfId="65" applyFont="1">
      <alignment/>
      <protection/>
    </xf>
    <xf numFmtId="0" fontId="4" fillId="0" borderId="24" xfId="65" applyFont="1" applyBorder="1" applyAlignment="1">
      <alignment vertical="center" wrapText="1"/>
      <protection/>
    </xf>
    <xf numFmtId="176" fontId="4" fillId="0" borderId="13" xfId="65" applyNumberFormat="1" applyFont="1" applyFill="1" applyBorder="1" applyAlignment="1">
      <alignment horizontal="center" vertical="center" wrapText="1"/>
      <protection/>
    </xf>
    <xf numFmtId="180" fontId="4" fillId="0" borderId="13" xfId="65" applyNumberFormat="1" applyFont="1" applyFill="1" applyBorder="1" applyAlignment="1">
      <alignment horizontal="center" vertical="center" wrapText="1"/>
      <protection/>
    </xf>
    <xf numFmtId="181" fontId="4" fillId="0" borderId="12" xfId="65" applyNumberFormat="1" applyFont="1" applyFill="1" applyBorder="1" applyAlignment="1">
      <alignment horizontal="center" vertical="center"/>
      <protection/>
    </xf>
    <xf numFmtId="176" fontId="4" fillId="0" borderId="13" xfId="65" applyNumberFormat="1" applyFont="1" applyFill="1" applyBorder="1" applyAlignment="1">
      <alignment horizontal="center" vertical="center"/>
      <protection/>
    </xf>
    <xf numFmtId="176" fontId="2" fillId="0" borderId="13" xfId="65" applyNumberFormat="1" applyFont="1" applyFill="1" applyBorder="1" applyAlignment="1">
      <alignment horizontal="center" vertical="center" wrapText="1"/>
      <protection/>
    </xf>
    <xf numFmtId="180" fontId="2" fillId="0" borderId="13" xfId="65" applyNumberFormat="1" applyFont="1" applyFill="1" applyBorder="1" applyAlignment="1">
      <alignment horizontal="center" vertical="center" wrapText="1"/>
      <protection/>
    </xf>
    <xf numFmtId="182" fontId="2" fillId="0" borderId="12" xfId="65" applyNumberFormat="1" applyFont="1" applyFill="1" applyBorder="1" applyAlignment="1">
      <alignment horizontal="center" vertical="center" wrapText="1"/>
      <protection/>
    </xf>
    <xf numFmtId="182" fontId="2" fillId="0" borderId="13" xfId="65" applyNumberFormat="1" applyFont="1" applyFill="1" applyBorder="1" applyAlignment="1">
      <alignment horizontal="center" vertical="center"/>
      <protection/>
    </xf>
    <xf numFmtId="182" fontId="0" fillId="0" borderId="13" xfId="65" applyNumberFormat="1" applyFont="1" applyFill="1" applyBorder="1">
      <alignment/>
      <protection/>
    </xf>
    <xf numFmtId="182" fontId="2" fillId="0" borderId="13" xfId="65" applyNumberFormat="1" applyFont="1" applyFill="1" applyBorder="1" applyAlignment="1">
      <alignment horizontal="center" vertical="center" wrapText="1"/>
      <protection/>
    </xf>
    <xf numFmtId="182" fontId="2" fillId="0" borderId="12" xfId="65" applyNumberFormat="1" applyFont="1" applyFill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 wrapText="1"/>
      <protection/>
    </xf>
    <xf numFmtId="176" fontId="2" fillId="0" borderId="0" xfId="65" applyNumberFormat="1" applyFont="1" applyFill="1" applyBorder="1" applyAlignment="1">
      <alignment horizontal="center" vertical="center"/>
      <protection/>
    </xf>
    <xf numFmtId="180" fontId="2" fillId="0" borderId="0" xfId="65" applyNumberFormat="1" applyFont="1" applyFill="1" applyBorder="1" applyAlignment="1">
      <alignment horizontal="center" vertical="center"/>
      <protection/>
    </xf>
    <xf numFmtId="176" fontId="2" fillId="0" borderId="0" xfId="65" applyNumberFormat="1" applyFont="1" applyFill="1" applyBorder="1" applyAlignment="1">
      <alignment horizontal="center" vertical="center" wrapText="1"/>
      <protection/>
    </xf>
    <xf numFmtId="0" fontId="0" fillId="0" borderId="0" xfId="64" applyFont="1">
      <alignment/>
      <protection/>
    </xf>
    <xf numFmtId="3" fontId="2" fillId="0" borderId="13" xfId="64" applyNumberFormat="1" applyFont="1" applyFill="1" applyBorder="1" applyAlignment="1">
      <alignment horizontal="center" vertical="center" wrapText="1"/>
      <protection/>
    </xf>
    <xf numFmtId="176" fontId="2" fillId="0" borderId="25" xfId="64" applyNumberFormat="1" applyFont="1" applyFill="1" applyBorder="1" applyAlignment="1">
      <alignment horizontal="center" vertical="center" wrapText="1"/>
      <protection/>
    </xf>
    <xf numFmtId="3" fontId="2" fillId="0" borderId="13" xfId="65" applyNumberFormat="1" applyFont="1" applyFill="1" applyBorder="1" applyAlignment="1">
      <alignment horizontal="center" vertical="center" wrapText="1"/>
      <protection/>
    </xf>
    <xf numFmtId="176" fontId="2" fillId="0" borderId="12" xfId="65" applyNumberFormat="1" applyFont="1" applyFill="1" applyBorder="1" applyAlignment="1">
      <alignment horizontal="center" vertical="center" wrapText="1"/>
      <protection/>
    </xf>
    <xf numFmtId="0" fontId="0" fillId="0" borderId="0" xfId="65" applyFont="1">
      <alignment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2" fillId="0" borderId="26" xfId="64" applyFont="1" applyBorder="1" applyAlignment="1">
      <alignment vertical="center"/>
      <protection/>
    </xf>
    <xf numFmtId="41" fontId="2" fillId="0" borderId="13" xfId="64" applyNumberFormat="1" applyFont="1" applyBorder="1" applyAlignment="1">
      <alignment horizontal="center" vertical="center"/>
      <protection/>
    </xf>
    <xf numFmtId="41" fontId="2" fillId="0" borderId="13" xfId="64" applyNumberFormat="1" applyFont="1" applyFill="1" applyBorder="1" applyAlignment="1">
      <alignment horizontal="center" vertical="center"/>
      <protection/>
    </xf>
    <xf numFmtId="41" fontId="2" fillId="0" borderId="12" xfId="64" applyNumberFormat="1" applyFont="1" applyFill="1" applyBorder="1" applyAlignment="1">
      <alignment horizontal="center" vertical="center"/>
      <protection/>
    </xf>
    <xf numFmtId="41" fontId="2" fillId="0" borderId="13" xfId="64" applyNumberFormat="1" applyFont="1" applyBorder="1" applyAlignment="1">
      <alignment vertical="center"/>
      <protection/>
    </xf>
    <xf numFmtId="41" fontId="2" fillId="0" borderId="12" xfId="64" applyNumberFormat="1" applyFont="1" applyBorder="1" applyAlignment="1">
      <alignment vertical="center"/>
      <protection/>
    </xf>
    <xf numFmtId="0" fontId="2" fillId="0" borderId="13" xfId="64" applyFont="1" applyBorder="1" applyAlignment="1">
      <alignment horizontal="center" vertical="center"/>
      <protection/>
    </xf>
    <xf numFmtId="177" fontId="2" fillId="0" borderId="13" xfId="64" applyNumberFormat="1" applyFont="1" applyBorder="1" applyAlignment="1">
      <alignment vertical="center"/>
      <protection/>
    </xf>
    <xf numFmtId="179" fontId="2" fillId="0" borderId="13" xfId="64" applyNumberFormat="1" applyFont="1" applyBorder="1" applyAlignment="1">
      <alignment vertical="center"/>
      <protection/>
    </xf>
    <xf numFmtId="179" fontId="2" fillId="0" borderId="13" xfId="64" applyNumberFormat="1" applyFont="1" applyBorder="1" applyAlignment="1">
      <alignment horizontal="right" vertical="center"/>
      <protection/>
    </xf>
    <xf numFmtId="179" fontId="2" fillId="0" borderId="12" xfId="64" applyNumberFormat="1" applyFont="1" applyBorder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wrapText="1"/>
      <protection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vertical="center" wrapText="1"/>
      <protection/>
    </xf>
    <xf numFmtId="0" fontId="2" fillId="0" borderId="27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" fillId="0" borderId="13" xfId="64" applyFont="1" applyFill="1" applyBorder="1" applyAlignment="1">
      <alignment horizontal="center" vertical="center"/>
      <protection/>
    </xf>
    <xf numFmtId="179" fontId="2" fillId="0" borderId="13" xfId="64" applyNumberFormat="1" applyFont="1" applyFill="1" applyBorder="1" applyAlignment="1">
      <alignment horizontal="right" vertical="center"/>
      <protection/>
    </xf>
    <xf numFmtId="179" fontId="2" fillId="0" borderId="12" xfId="64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1" fontId="2" fillId="0" borderId="13" xfId="0" applyNumberFormat="1" applyFont="1" applyFill="1" applyBorder="1" applyAlignment="1">
      <alignment vertical="center"/>
    </xf>
    <xf numFmtId="41" fontId="2" fillId="0" borderId="13" xfId="66" applyNumberFormat="1" applyFont="1" applyFill="1" applyBorder="1" applyAlignment="1">
      <alignment horizontal="center" vertical="center"/>
      <protection/>
    </xf>
    <xf numFmtId="41" fontId="2" fillId="0" borderId="13" xfId="66" applyNumberFormat="1" applyFont="1" applyFill="1" applyBorder="1" applyAlignment="1">
      <alignment vertical="center"/>
      <protection/>
    </xf>
    <xf numFmtId="41" fontId="2" fillId="0" borderId="12" xfId="66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13" fillId="0" borderId="13" xfId="65" applyFont="1" applyFill="1" applyBorder="1" applyAlignment="1">
      <alignment horizontal="center" vertical="center" wrapText="1"/>
      <protection/>
    </xf>
    <xf numFmtId="0" fontId="14" fillId="0" borderId="13" xfId="65" applyFont="1" applyFill="1" applyBorder="1" applyAlignment="1">
      <alignment horizontal="center" vertical="center" wrapText="1"/>
      <protection/>
    </xf>
    <xf numFmtId="0" fontId="11" fillId="0" borderId="13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66" applyNumberFormat="1" applyFont="1" applyFill="1" applyBorder="1" applyAlignment="1">
      <alignment vertical="center"/>
      <protection/>
    </xf>
    <xf numFmtId="177" fontId="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" fillId="0" borderId="13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9" xfId="64" applyFont="1" applyFill="1" applyBorder="1" applyAlignment="1">
      <alignment horizontal="center" vertical="center" wrapText="1"/>
      <protection/>
    </xf>
    <xf numFmtId="0" fontId="2" fillId="33" borderId="16" xfId="64" applyFont="1" applyFill="1" applyBorder="1" applyAlignment="1">
      <alignment horizontal="center" vertical="center" wrapText="1"/>
      <protection/>
    </xf>
    <xf numFmtId="0" fontId="2" fillId="33" borderId="17" xfId="64" applyFont="1" applyFill="1" applyBorder="1" applyAlignment="1">
      <alignment horizontal="center" vertical="center" wrapText="1"/>
      <protection/>
    </xf>
    <xf numFmtId="0" fontId="2" fillId="33" borderId="30" xfId="64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11" fillId="33" borderId="16" xfId="64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center" vertical="center"/>
    </xf>
    <xf numFmtId="41" fontId="16" fillId="0" borderId="13" xfId="66" applyNumberFormat="1" applyFont="1" applyFill="1" applyBorder="1" applyAlignment="1">
      <alignment horizontal="center" vertical="center"/>
      <protection/>
    </xf>
    <xf numFmtId="41" fontId="16" fillId="0" borderId="12" xfId="66" applyNumberFormat="1" applyFont="1" applyFill="1" applyBorder="1" applyAlignment="1">
      <alignment horizontal="center" vertical="center"/>
      <protection/>
    </xf>
    <xf numFmtId="41" fontId="2" fillId="0" borderId="12" xfId="0" applyNumberFormat="1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vertical="center"/>
    </xf>
    <xf numFmtId="0" fontId="2" fillId="33" borderId="3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3" xfId="64" applyFont="1" applyFill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33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41" fontId="2" fillId="0" borderId="12" xfId="49" applyFont="1" applyFill="1" applyBorder="1" applyAlignment="1">
      <alignment horizontal="justify" vertical="center"/>
    </xf>
    <xf numFmtId="41" fontId="2" fillId="0" borderId="14" xfId="49" applyFont="1" applyFill="1" applyBorder="1" applyAlignment="1">
      <alignment horizontal="justify" vertical="center"/>
    </xf>
    <xf numFmtId="41" fontId="2" fillId="0" borderId="13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64" applyFont="1" applyFill="1" applyAlignment="1">
      <alignment horizontal="left"/>
      <protection/>
    </xf>
    <xf numFmtId="0" fontId="8" fillId="0" borderId="0" xfId="64" applyFont="1" applyAlignment="1">
      <alignment horizontal="left" vertical="center" indent="1"/>
      <protection/>
    </xf>
    <xf numFmtId="0" fontId="7" fillId="0" borderId="0" xfId="64" applyFont="1" applyAlignment="1">
      <alignment horizontal="left" vertical="center" indent="1"/>
      <protection/>
    </xf>
    <xf numFmtId="0" fontId="2" fillId="0" borderId="37" xfId="64" applyFont="1" applyBorder="1" applyAlignment="1">
      <alignment horizontal="left" vertical="center"/>
      <protection/>
    </xf>
    <xf numFmtId="0" fontId="2" fillId="33" borderId="18" xfId="64" applyFont="1" applyFill="1" applyBorder="1" applyAlignment="1">
      <alignment horizontal="center" vertical="center" wrapText="1"/>
      <protection/>
    </xf>
    <xf numFmtId="0" fontId="2" fillId="33" borderId="29" xfId="64" applyFont="1" applyFill="1" applyBorder="1" applyAlignment="1">
      <alignment horizontal="center" vertical="center" wrapText="1"/>
      <protection/>
    </xf>
    <xf numFmtId="0" fontId="2" fillId="33" borderId="17" xfId="64" applyFont="1" applyFill="1" applyBorder="1" applyAlignment="1">
      <alignment horizontal="center" vertical="center" wrapText="1"/>
      <protection/>
    </xf>
    <xf numFmtId="0" fontId="2" fillId="33" borderId="30" xfId="64" applyFont="1" applyFill="1" applyBorder="1" applyAlignment="1">
      <alignment horizontal="center" vertical="center" wrapText="1"/>
      <protection/>
    </xf>
    <xf numFmtId="0" fontId="2" fillId="33" borderId="15" xfId="64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11" fillId="0" borderId="37" xfId="64" applyFont="1" applyBorder="1" applyAlignment="1">
      <alignment horizontal="left" vertical="center"/>
      <protection/>
    </xf>
    <xf numFmtId="0" fontId="11" fillId="33" borderId="18" xfId="64" applyFont="1" applyFill="1" applyBorder="1" applyAlignment="1">
      <alignment horizontal="center" vertical="center"/>
      <protection/>
    </xf>
    <xf numFmtId="0" fontId="11" fillId="33" borderId="29" xfId="64" applyFont="1" applyFill="1" applyBorder="1" applyAlignment="1">
      <alignment horizontal="center" vertical="center"/>
      <protection/>
    </xf>
    <xf numFmtId="0" fontId="11" fillId="33" borderId="17" xfId="64" applyFont="1" applyFill="1" applyBorder="1" applyAlignment="1">
      <alignment horizontal="center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33" borderId="20" xfId="64" applyFont="1" applyFill="1" applyBorder="1" applyAlignment="1">
      <alignment horizontal="center" vertical="center" wrapText="1"/>
      <protection/>
    </xf>
    <xf numFmtId="0" fontId="11" fillId="33" borderId="40" xfId="6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37" xfId="64" applyFont="1" applyBorder="1" applyAlignment="1">
      <alignment horizontal="left" vertical="center" wrapText="1"/>
      <protection/>
    </xf>
    <xf numFmtId="0" fontId="2" fillId="33" borderId="18" xfId="64" applyFont="1" applyFill="1" applyBorder="1" applyAlignment="1">
      <alignment horizontal="center" vertical="center"/>
      <protection/>
    </xf>
    <xf numFmtId="0" fontId="2" fillId="33" borderId="29" xfId="64" applyFont="1" applyFill="1" applyBorder="1" applyAlignment="1">
      <alignment horizontal="center" vertical="center"/>
      <protection/>
    </xf>
    <xf numFmtId="0" fontId="2" fillId="33" borderId="20" xfId="64" applyFont="1" applyFill="1" applyBorder="1" applyAlignment="1">
      <alignment horizontal="center" vertical="center" wrapText="1"/>
      <protection/>
    </xf>
    <xf numFmtId="0" fontId="2" fillId="33" borderId="40" xfId="64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7" xfId="65" applyFont="1" applyBorder="1" applyAlignment="1">
      <alignment horizontal="center" vertical="center" wrapText="1"/>
      <protection/>
    </xf>
    <xf numFmtId="0" fontId="2" fillId="33" borderId="19" xfId="64" applyFont="1" applyFill="1" applyBorder="1" applyAlignment="1">
      <alignment horizontal="center" vertical="center"/>
      <protection/>
    </xf>
    <xf numFmtId="0" fontId="2" fillId="33" borderId="41" xfId="64" applyFont="1" applyFill="1" applyBorder="1" applyAlignment="1">
      <alignment horizontal="center" vertical="center"/>
      <protection/>
    </xf>
    <xf numFmtId="0" fontId="2" fillId="33" borderId="19" xfId="64" applyFont="1" applyFill="1" applyBorder="1" applyAlignment="1">
      <alignment horizontal="center" vertical="center" wrapText="1"/>
      <protection/>
    </xf>
    <xf numFmtId="0" fontId="2" fillId="33" borderId="41" xfId="64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 indent="1"/>
    </xf>
    <xf numFmtId="0" fontId="2" fillId="33" borderId="13" xfId="64" applyFont="1" applyFill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0" fontId="2" fillId="0" borderId="24" xfId="64" applyFont="1" applyBorder="1" applyAlignment="1">
      <alignment horizontal="left" vertical="center"/>
      <protection/>
    </xf>
    <xf numFmtId="0" fontId="2" fillId="0" borderId="24" xfId="64" applyFont="1" applyBorder="1" applyAlignment="1">
      <alignment horizontal="right" vertical="center"/>
      <protection/>
    </xf>
    <xf numFmtId="0" fontId="2" fillId="33" borderId="14" xfId="64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 2" xfId="64"/>
    <cellStyle name="표준_15.재 정" xfId="65"/>
    <cellStyle name="표준_15.재 정(서구)" xfId="66"/>
    <cellStyle name="Header1" xfId="67"/>
    <cellStyle name="Header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11.88671875" style="1" customWidth="1"/>
    <col min="2" max="2" width="13.6640625" style="1" customWidth="1"/>
    <col min="3" max="3" width="9.99609375" style="1" customWidth="1"/>
    <col min="4" max="4" width="11.10546875" style="1" customWidth="1"/>
    <col min="5" max="6" width="12.3359375" style="1" customWidth="1"/>
    <col min="7" max="7" width="8.6640625" style="1" customWidth="1"/>
    <col min="8" max="16384" width="8.88671875" style="1" customWidth="1"/>
  </cols>
  <sheetData>
    <row r="1" spans="1:7" ht="20.25" customHeight="1">
      <c r="A1" s="234" t="s">
        <v>15</v>
      </c>
      <c r="B1" s="234"/>
      <c r="C1" s="234"/>
      <c r="D1" s="235"/>
      <c r="E1" s="235"/>
      <c r="F1" s="235"/>
      <c r="G1" s="235"/>
    </row>
    <row r="2" spans="1:7" ht="15" customHeight="1">
      <c r="A2" s="14"/>
      <c r="B2" s="14"/>
      <c r="C2" s="14"/>
      <c r="D2" s="13"/>
      <c r="E2" s="13"/>
      <c r="F2" s="13"/>
      <c r="G2" s="13"/>
    </row>
    <row r="3" ht="20.25" customHeight="1">
      <c r="A3" s="12" t="s">
        <v>14</v>
      </c>
    </row>
    <row r="4" spans="1:6" ht="24" customHeight="1">
      <c r="A4" s="236" t="s">
        <v>13</v>
      </c>
      <c r="B4" s="242" t="s">
        <v>12</v>
      </c>
      <c r="C4" s="238" t="s">
        <v>11</v>
      </c>
      <c r="D4" s="238" t="s">
        <v>10</v>
      </c>
      <c r="E4" s="238" t="s">
        <v>9</v>
      </c>
      <c r="F4" s="240" t="s">
        <v>8</v>
      </c>
    </row>
    <row r="5" spans="1:6" ht="25.5" customHeight="1">
      <c r="A5" s="237"/>
      <c r="B5" s="243"/>
      <c r="C5" s="239"/>
      <c r="D5" s="239"/>
      <c r="E5" s="239"/>
      <c r="F5" s="241"/>
    </row>
    <row r="6" spans="1:7" s="5" customFormat="1" ht="36" customHeight="1">
      <c r="A6" s="11" t="s">
        <v>7</v>
      </c>
      <c r="B6" s="9">
        <v>72408444</v>
      </c>
      <c r="C6" s="9">
        <v>237757</v>
      </c>
      <c r="D6" s="9">
        <f>B6/C6*1000</f>
        <v>304548.1058391551</v>
      </c>
      <c r="E6" s="9">
        <v>89005</v>
      </c>
      <c r="F6" s="8">
        <f>B6/E6*1000</f>
        <v>813532.3184090782</v>
      </c>
      <c r="G6" s="1"/>
    </row>
    <row r="7" spans="1:7" s="5" customFormat="1" ht="36" customHeight="1">
      <c r="A7" s="11" t="s">
        <v>6</v>
      </c>
      <c r="B7" s="9">
        <v>70208948</v>
      </c>
      <c r="C7" s="9">
        <v>228720</v>
      </c>
      <c r="D7" s="9">
        <v>306965</v>
      </c>
      <c r="E7" s="9">
        <v>87470</v>
      </c>
      <c r="F7" s="8">
        <v>802663</v>
      </c>
      <c r="G7" s="1"/>
    </row>
    <row r="8" spans="1:7" s="5" customFormat="1" ht="36" customHeight="1">
      <c r="A8" s="11" t="s">
        <v>5</v>
      </c>
      <c r="B8" s="9">
        <v>79211825</v>
      </c>
      <c r="C8" s="9">
        <v>225193</v>
      </c>
      <c r="D8" s="9">
        <v>351751</v>
      </c>
      <c r="E8" s="9">
        <v>88112</v>
      </c>
      <c r="F8" s="8">
        <v>898990</v>
      </c>
      <c r="G8" s="1"/>
    </row>
    <row r="9" spans="1:7" s="5" customFormat="1" ht="36" customHeight="1">
      <c r="A9" s="11" t="s">
        <v>4</v>
      </c>
      <c r="B9" s="9">
        <v>88133855</v>
      </c>
      <c r="C9" s="9">
        <v>224618</v>
      </c>
      <c r="D9" s="9">
        <v>392372</v>
      </c>
      <c r="E9" s="9">
        <v>91134</v>
      </c>
      <c r="F9" s="8">
        <v>967080</v>
      </c>
      <c r="G9" s="1"/>
    </row>
    <row r="10" spans="1:7" s="5" customFormat="1" ht="36" customHeight="1">
      <c r="A10" s="10" t="s">
        <v>3</v>
      </c>
      <c r="B10" s="9">
        <v>98622904</v>
      </c>
      <c r="C10" s="9">
        <v>222619</v>
      </c>
      <c r="D10" s="9">
        <v>443012</v>
      </c>
      <c r="E10" s="9">
        <v>91355</v>
      </c>
      <c r="F10" s="8">
        <v>1079557</v>
      </c>
      <c r="G10" s="1"/>
    </row>
    <row r="11" spans="1:7" s="5" customFormat="1" ht="36" customHeight="1">
      <c r="A11" s="167" t="s">
        <v>2</v>
      </c>
      <c r="B11" s="9">
        <v>101914132</v>
      </c>
      <c r="C11" s="9">
        <v>220211</v>
      </c>
      <c r="D11" s="9">
        <v>462802</v>
      </c>
      <c r="E11" s="9">
        <v>91162</v>
      </c>
      <c r="F11" s="8">
        <v>1117945</v>
      </c>
      <c r="G11" s="1" t="s">
        <v>56</v>
      </c>
    </row>
    <row r="12" spans="1:7" s="5" customFormat="1" ht="15" customHeight="1">
      <c r="A12" s="7"/>
      <c r="B12" s="6"/>
      <c r="C12" s="6"/>
      <c r="D12" s="6"/>
      <c r="E12" s="6"/>
      <c r="F12" s="6"/>
      <c r="G12" s="1"/>
    </row>
    <row r="13" ht="20.25" customHeight="1">
      <c r="A13" s="1" t="s">
        <v>1</v>
      </c>
    </row>
    <row r="14" ht="20.25" customHeight="1">
      <c r="A14" s="1" t="s">
        <v>0</v>
      </c>
    </row>
    <row r="15" spans="1:7" s="3" customFormat="1" ht="15.75" customHeight="1">
      <c r="A15" s="1"/>
      <c r="B15" s="1"/>
      <c r="C15" s="1"/>
      <c r="D15" s="1"/>
      <c r="E15" s="1"/>
      <c r="F15" s="1"/>
      <c r="G15" s="1"/>
    </row>
    <row r="16" spans="1:7" s="2" customFormat="1" ht="24" customHeight="1">
      <c r="A16" s="1"/>
      <c r="B16" s="1"/>
      <c r="C16" s="1"/>
      <c r="D16" s="1"/>
      <c r="E16" s="1"/>
      <c r="F16" s="1"/>
      <c r="G16" s="1"/>
    </row>
    <row r="17" spans="1:7" s="3" customFormat="1" ht="24" customHeight="1">
      <c r="A17" s="1"/>
      <c r="B17" s="1"/>
      <c r="C17" s="1"/>
      <c r="D17" s="1"/>
      <c r="E17" s="1"/>
      <c r="F17" s="1"/>
      <c r="G17" s="1"/>
    </row>
    <row r="18" spans="1:7" s="2" customFormat="1" ht="24" customHeight="1">
      <c r="A18" s="1"/>
      <c r="B18" s="1"/>
      <c r="C18" s="1"/>
      <c r="D18" s="1"/>
      <c r="E18" s="1"/>
      <c r="F18" s="1"/>
      <c r="G18" s="1"/>
    </row>
    <row r="19" ht="18.75" customHeight="1"/>
    <row r="20" ht="24" customHeight="1"/>
    <row r="21" ht="24" customHeight="1"/>
    <row r="22" ht="24" customHeight="1"/>
    <row r="23" ht="24" customHeight="1"/>
    <row r="24" ht="24" customHeight="1"/>
    <row r="25" spans="1:7" s="2" customFormat="1" ht="24" customHeight="1">
      <c r="A25" s="1"/>
      <c r="B25" s="1"/>
      <c r="C25" s="1"/>
      <c r="D25" s="1"/>
      <c r="E25" s="1"/>
      <c r="F25" s="1"/>
      <c r="G25" s="1"/>
    </row>
    <row r="26" spans="1:7" s="2" customFormat="1" ht="24" customHeight="1">
      <c r="A26" s="1"/>
      <c r="B26" s="1"/>
      <c r="C26" s="1"/>
      <c r="D26" s="1"/>
      <c r="E26" s="1"/>
      <c r="F26" s="1"/>
      <c r="G26" s="1"/>
    </row>
    <row r="27" spans="1:7" s="3" customFormat="1" ht="24" customHeight="1">
      <c r="A27" s="1"/>
      <c r="B27" s="1"/>
      <c r="C27" s="1"/>
      <c r="D27" s="1"/>
      <c r="E27" s="1"/>
      <c r="F27" s="1"/>
      <c r="G27" s="1"/>
    </row>
    <row r="28" spans="1:7" s="2" customFormat="1" ht="24" customHeight="1">
      <c r="A28" s="1"/>
      <c r="B28" s="1"/>
      <c r="C28" s="1"/>
      <c r="D28" s="1"/>
      <c r="E28" s="1"/>
      <c r="F28" s="1"/>
      <c r="G28" s="1"/>
    </row>
    <row r="29" ht="18.75" customHeight="1"/>
    <row r="30" ht="24" customHeight="1"/>
    <row r="31" ht="24" customHeight="1"/>
    <row r="32" ht="24" customHeight="1"/>
    <row r="33" ht="24" customHeight="1"/>
    <row r="34" spans="1:7" s="4" customFormat="1" ht="24" customHeight="1">
      <c r="A34" s="1"/>
      <c r="B34" s="1"/>
      <c r="C34" s="1"/>
      <c r="D34" s="1"/>
      <c r="E34" s="1"/>
      <c r="F34" s="1"/>
      <c r="G34" s="1"/>
    </row>
    <row r="35" spans="1:7" s="3" customFormat="1" ht="24" customHeight="1">
      <c r="A35" s="1"/>
      <c r="B35" s="1"/>
      <c r="C35" s="1"/>
      <c r="D35" s="1"/>
      <c r="E35" s="1"/>
      <c r="F35" s="1"/>
      <c r="G35" s="1"/>
    </row>
    <row r="36" spans="1:7" s="2" customFormat="1" ht="24" customHeight="1">
      <c r="A36" s="1"/>
      <c r="B36" s="1"/>
      <c r="C36" s="1"/>
      <c r="D36" s="1"/>
      <c r="E36" s="1"/>
      <c r="F36" s="1"/>
      <c r="G36" s="1"/>
    </row>
  </sheetData>
  <sheetProtection/>
  <mergeCells count="7">
    <mergeCell ref="A1:G1"/>
    <mergeCell ref="A4:A5"/>
    <mergeCell ref="C4:C5"/>
    <mergeCell ref="D4:D5"/>
    <mergeCell ref="E4:E5"/>
    <mergeCell ref="F4:F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37"/>
  <sheetViews>
    <sheetView zoomScalePageLayoutView="0" workbookViewId="0" topLeftCell="A1">
      <selection activeCell="G18" sqref="G18"/>
    </sheetView>
  </sheetViews>
  <sheetFormatPr defaultColWidth="8.88671875" defaultRowHeight="13.5"/>
  <cols>
    <col min="1" max="1" width="9.6640625" style="3" customWidth="1"/>
    <col min="2" max="2" width="10.77734375" style="3" customWidth="1"/>
    <col min="3" max="3" width="9.3359375" style="3" customWidth="1"/>
    <col min="4" max="5" width="7.77734375" style="3" customWidth="1"/>
    <col min="6" max="6" width="10.77734375" style="3" customWidth="1"/>
    <col min="7" max="13" width="7.77734375" style="3" customWidth="1"/>
    <col min="14" max="16384" width="8.88671875" style="3" customWidth="1"/>
  </cols>
  <sheetData>
    <row r="1" spans="1:4" ht="23.25" customHeight="1">
      <c r="A1" s="293" t="s">
        <v>304</v>
      </c>
      <c r="B1" s="293"/>
      <c r="C1" s="293"/>
      <c r="D1" s="293"/>
    </row>
    <row r="2" ht="12.75" customHeight="1"/>
    <row r="3" ht="24" customHeight="1">
      <c r="A3" s="3" t="s">
        <v>211</v>
      </c>
    </row>
    <row r="4" spans="1:13" ht="40.5" customHeight="1">
      <c r="A4" s="198" t="s">
        <v>169</v>
      </c>
      <c r="B4" s="202" t="s">
        <v>52</v>
      </c>
      <c r="C4" s="202" t="s">
        <v>253</v>
      </c>
      <c r="D4" s="216" t="s">
        <v>295</v>
      </c>
      <c r="E4" s="216" t="s">
        <v>263</v>
      </c>
      <c r="F4" s="216" t="s">
        <v>296</v>
      </c>
      <c r="G4" s="197" t="s">
        <v>259</v>
      </c>
      <c r="H4" s="216" t="s">
        <v>297</v>
      </c>
      <c r="I4" s="202" t="s">
        <v>266</v>
      </c>
      <c r="J4" s="202" t="s">
        <v>267</v>
      </c>
      <c r="K4" s="217" t="s">
        <v>268</v>
      </c>
      <c r="L4" s="202" t="s">
        <v>269</v>
      </c>
      <c r="M4" s="221" t="s">
        <v>252</v>
      </c>
    </row>
    <row r="5" spans="1:13" ht="30" customHeight="1">
      <c r="A5" s="183" t="s">
        <v>199</v>
      </c>
      <c r="B5" s="173">
        <v>311</v>
      </c>
      <c r="C5" s="173">
        <v>311</v>
      </c>
      <c r="D5" s="179">
        <v>0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5">
        <v>0</v>
      </c>
    </row>
    <row r="6" spans="1:13" ht="30" customHeight="1">
      <c r="A6" s="183" t="s">
        <v>200</v>
      </c>
      <c r="B6" s="189">
        <v>479</v>
      </c>
      <c r="C6" s="189">
        <v>479</v>
      </c>
      <c r="D6" s="179">
        <v>0</v>
      </c>
      <c r="E6" s="179">
        <v>0</v>
      </c>
      <c r="F6" s="179">
        <v>0</v>
      </c>
      <c r="G6" s="179">
        <v>0</v>
      </c>
      <c r="H6" s="179">
        <v>0</v>
      </c>
      <c r="I6" s="179">
        <v>0</v>
      </c>
      <c r="J6" s="179">
        <v>0</v>
      </c>
      <c r="K6" s="179">
        <v>0</v>
      </c>
      <c r="L6" s="179">
        <v>0</v>
      </c>
      <c r="M6" s="175">
        <v>0</v>
      </c>
    </row>
    <row r="7" spans="1:13" ht="30" customHeight="1">
      <c r="A7" s="183" t="s">
        <v>298</v>
      </c>
      <c r="B7" s="179">
        <v>454</v>
      </c>
      <c r="C7" s="179">
        <v>454</v>
      </c>
      <c r="D7" s="179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5">
        <v>0</v>
      </c>
    </row>
    <row r="8" spans="1:13" ht="30" customHeight="1">
      <c r="A8" s="167" t="s">
        <v>3</v>
      </c>
      <c r="B8" s="181">
        <f>SUM(C8:M8)</f>
        <v>550</v>
      </c>
      <c r="C8" s="181">
        <v>550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90">
        <v>0</v>
      </c>
    </row>
    <row r="9" spans="1:13" ht="30" customHeight="1">
      <c r="A9" s="167" t="s">
        <v>300</v>
      </c>
      <c r="B9" s="181">
        <f>SUM(C9:M9)</f>
        <v>520</v>
      </c>
      <c r="C9" s="181">
        <v>520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90">
        <v>0</v>
      </c>
    </row>
    <row r="10" spans="1:13" ht="13.5" customHeight="1">
      <c r="A10" s="161"/>
      <c r="B10" s="191"/>
      <c r="C10" s="191"/>
      <c r="D10" s="191"/>
      <c r="F10" s="191"/>
      <c r="G10" s="191"/>
      <c r="H10" s="191"/>
      <c r="I10" s="191"/>
      <c r="J10" s="191"/>
      <c r="K10" s="191"/>
      <c r="L10" s="191"/>
      <c r="M10" s="191"/>
    </row>
    <row r="11" spans="1:76" ht="19.5" customHeight="1">
      <c r="A11" s="266" t="s">
        <v>303</v>
      </c>
      <c r="B11" s="266"/>
      <c r="C11" s="266"/>
      <c r="D11" s="266"/>
      <c r="E11" s="26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</row>
    <row r="12" spans="1:76" ht="17.25" customHeight="1">
      <c r="A12" s="266" t="s">
        <v>299</v>
      </c>
      <c r="B12" s="266"/>
      <c r="C12" s="130"/>
      <c r="D12" s="24"/>
      <c r="E12" s="16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</row>
    <row r="13" spans="1:76" ht="17.25" customHeight="1">
      <c r="A13" s="16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</row>
    <row r="14" spans="1:76" ht="17.25" customHeight="1">
      <c r="A14" s="16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</row>
    <row r="15" spans="1:76" ht="17.25" customHeight="1">
      <c r="A15" s="16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</row>
    <row r="16" spans="1:76" ht="11.25" customHeight="1">
      <c r="A16" s="16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</row>
    <row r="17" spans="1:76" ht="11.25" customHeight="1">
      <c r="A17" s="16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</row>
    <row r="18" spans="1:76" ht="11.25" customHeight="1">
      <c r="A18" s="16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</row>
    <row r="19" spans="1:76" ht="11.25" customHeight="1">
      <c r="A19" s="16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</row>
    <row r="20" spans="1:76" ht="17.25" customHeight="1">
      <c r="A20" s="16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</row>
    <row r="21" spans="1:76" ht="17.25" customHeight="1">
      <c r="A21" s="16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</row>
    <row r="22" spans="1:76" ht="17.25" customHeight="1">
      <c r="A22" s="16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</row>
    <row r="23" spans="1:76" ht="17.25" customHeight="1">
      <c r="A23" s="16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</row>
    <row r="24" spans="1:76" ht="17.25" customHeight="1">
      <c r="A24" s="16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</row>
    <row r="25" spans="1:76" ht="11.25" customHeight="1">
      <c r="A25" s="16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</row>
    <row r="26" spans="1:76" ht="17.25" customHeight="1">
      <c r="A26" s="16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</row>
    <row r="27" spans="1:76" ht="17.25" customHeight="1">
      <c r="A27" s="16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</row>
    <row r="28" spans="1:76" ht="17.25" customHeight="1">
      <c r="A28" s="16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</row>
    <row r="29" spans="1:76" ht="17.25" customHeight="1">
      <c r="A29" s="16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</row>
    <row r="30" spans="1:76" ht="17.25" customHeight="1">
      <c r="A30" s="16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</row>
    <row r="31" spans="1:76" ht="11.25" customHeight="1">
      <c r="A31" s="16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</row>
    <row r="32" spans="1:76" ht="17.25" customHeight="1">
      <c r="A32" s="16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</row>
    <row r="33" spans="1:76" ht="17.25" customHeight="1">
      <c r="A33" s="16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</row>
    <row r="34" spans="1:76" ht="17.25" customHeight="1">
      <c r="A34" s="16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</row>
    <row r="35" spans="1:76" ht="17.25" customHeight="1">
      <c r="A35" s="16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</row>
    <row r="36" spans="1:76" ht="17.25" customHeight="1">
      <c r="A36" s="16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</row>
    <row r="37" spans="1:76" ht="11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</row>
  </sheetData>
  <sheetProtection/>
  <mergeCells count="3">
    <mergeCell ref="A1:D1"/>
    <mergeCell ref="A11:E11"/>
    <mergeCell ref="A12:B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8.88671875" style="106" customWidth="1"/>
    <col min="2" max="2" width="10.77734375" style="106" customWidth="1"/>
    <col min="3" max="3" width="9.77734375" style="106" customWidth="1"/>
    <col min="4" max="4" width="10.77734375" style="106" customWidth="1"/>
    <col min="5" max="5" width="9.77734375" style="106" customWidth="1"/>
    <col min="6" max="6" width="10.77734375" style="106" customWidth="1"/>
    <col min="7" max="7" width="7.4453125" style="106" customWidth="1"/>
    <col min="8" max="8" width="7.5546875" style="106" customWidth="1"/>
    <col min="9" max="10" width="8.99609375" style="106" bestFit="1" customWidth="1"/>
    <col min="11" max="11" width="7.21484375" style="106" customWidth="1"/>
    <col min="12" max="12" width="8.4453125" style="106" customWidth="1"/>
    <col min="13" max="13" width="6.88671875" style="106" customWidth="1"/>
    <col min="14" max="14" width="7.3359375" style="106" customWidth="1"/>
    <col min="15" max="15" width="7.77734375" style="106" customWidth="1"/>
    <col min="16" max="16" width="8.10546875" style="106" customWidth="1"/>
    <col min="17" max="17" width="7.10546875" style="106" customWidth="1"/>
    <col min="18" max="18" width="7.77734375" style="106" customWidth="1"/>
    <col min="19" max="16384" width="8.88671875" style="106" customWidth="1"/>
  </cols>
  <sheetData>
    <row r="1" spans="1:16" ht="20.25" customHeight="1">
      <c r="A1" s="256" t="s">
        <v>197</v>
      </c>
      <c r="B1" s="256"/>
      <c r="C1" s="256"/>
      <c r="D1" s="256"/>
      <c r="E1" s="25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 customHeight="1">
      <c r="A2" s="35"/>
      <c r="B2" s="35"/>
      <c r="C2" s="35"/>
      <c r="D2" s="35"/>
      <c r="E2" s="35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296" t="s">
        <v>175</v>
      </c>
      <c r="B3" s="296"/>
      <c r="C3" s="51"/>
      <c r="D3" s="51"/>
      <c r="E3" s="51"/>
      <c r="F3" s="33"/>
      <c r="G3" s="33"/>
      <c r="H3" s="33"/>
      <c r="I3" s="33"/>
      <c r="J3" s="33"/>
      <c r="K3" s="33"/>
      <c r="L3" s="33"/>
      <c r="M3" s="33"/>
      <c r="N3" s="33"/>
      <c r="O3" s="297"/>
      <c r="P3" s="297"/>
    </row>
    <row r="4" spans="1:20" ht="24.75" customHeight="1">
      <c r="A4" s="298" t="s">
        <v>176</v>
      </c>
      <c r="B4" s="294" t="s">
        <v>177</v>
      </c>
      <c r="C4" s="294" t="s">
        <v>178</v>
      </c>
      <c r="D4" s="294"/>
      <c r="E4" s="294" t="s">
        <v>179</v>
      </c>
      <c r="F4" s="294"/>
      <c r="G4" s="294" t="s">
        <v>180</v>
      </c>
      <c r="H4" s="294"/>
      <c r="I4" s="294" t="s">
        <v>181</v>
      </c>
      <c r="J4" s="294"/>
      <c r="K4" s="294" t="s">
        <v>182</v>
      </c>
      <c r="L4" s="294"/>
      <c r="M4" s="294" t="s">
        <v>183</v>
      </c>
      <c r="N4" s="294"/>
      <c r="O4" s="294" t="s">
        <v>184</v>
      </c>
      <c r="P4" s="295"/>
      <c r="Q4" s="294" t="s">
        <v>185</v>
      </c>
      <c r="R4" s="295"/>
      <c r="S4" s="294" t="s">
        <v>186</v>
      </c>
      <c r="T4" s="295"/>
    </row>
    <row r="5" spans="1:20" ht="24.75" customHeight="1">
      <c r="A5" s="298"/>
      <c r="B5" s="294"/>
      <c r="C5" s="232" t="s">
        <v>187</v>
      </c>
      <c r="D5" s="232" t="s">
        <v>188</v>
      </c>
      <c r="E5" s="232" t="s">
        <v>189</v>
      </c>
      <c r="F5" s="232" t="s">
        <v>188</v>
      </c>
      <c r="G5" s="232" t="s">
        <v>190</v>
      </c>
      <c r="H5" s="232" t="s">
        <v>188</v>
      </c>
      <c r="I5" s="232" t="s">
        <v>191</v>
      </c>
      <c r="J5" s="232" t="s">
        <v>188</v>
      </c>
      <c r="K5" s="232" t="s">
        <v>190</v>
      </c>
      <c r="L5" s="232" t="s">
        <v>188</v>
      </c>
      <c r="M5" s="232" t="s">
        <v>192</v>
      </c>
      <c r="N5" s="232" t="s">
        <v>188</v>
      </c>
      <c r="O5" s="232" t="s">
        <v>193</v>
      </c>
      <c r="P5" s="233" t="s">
        <v>188</v>
      </c>
      <c r="Q5" s="232" t="s">
        <v>192</v>
      </c>
      <c r="R5" s="233" t="s">
        <v>194</v>
      </c>
      <c r="S5" s="232" t="s">
        <v>192</v>
      </c>
      <c r="T5" s="233" t="s">
        <v>194</v>
      </c>
    </row>
    <row r="6" spans="1:20" ht="27" customHeight="1">
      <c r="A6" s="37" t="s">
        <v>74</v>
      </c>
      <c r="B6" s="114">
        <v>267053747</v>
      </c>
      <c r="C6" s="114">
        <v>857</v>
      </c>
      <c r="D6" s="114">
        <v>231807691</v>
      </c>
      <c r="E6" s="114">
        <v>52064</v>
      </c>
      <c r="F6" s="114">
        <v>35246056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6">
        <v>0</v>
      </c>
      <c r="S6" s="115">
        <v>0</v>
      </c>
      <c r="T6" s="116">
        <v>0</v>
      </c>
    </row>
    <row r="7" spans="1:20" ht="27" customHeight="1">
      <c r="A7" s="37" t="s">
        <v>75</v>
      </c>
      <c r="B7" s="114">
        <v>269995127</v>
      </c>
      <c r="C7" s="114">
        <v>860</v>
      </c>
      <c r="D7" s="114">
        <v>230050163</v>
      </c>
      <c r="E7" s="114">
        <v>64000</v>
      </c>
      <c r="F7" s="114">
        <v>39102073</v>
      </c>
      <c r="G7" s="115">
        <v>0</v>
      </c>
      <c r="H7" s="115">
        <v>0</v>
      </c>
      <c r="I7" s="115">
        <v>0</v>
      </c>
      <c r="J7" s="115">
        <v>0</v>
      </c>
      <c r="K7" s="115">
        <v>111</v>
      </c>
      <c r="L7" s="115">
        <v>842891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6">
        <v>0</v>
      </c>
      <c r="S7" s="115">
        <v>0</v>
      </c>
      <c r="T7" s="116">
        <v>0</v>
      </c>
    </row>
    <row r="8" spans="1:20" ht="27" customHeight="1">
      <c r="A8" s="37" t="s">
        <v>76</v>
      </c>
      <c r="B8" s="114">
        <v>280540293</v>
      </c>
      <c r="C8" s="114">
        <v>872</v>
      </c>
      <c r="D8" s="114">
        <v>233542840</v>
      </c>
      <c r="E8" s="114">
        <v>67765</v>
      </c>
      <c r="F8" s="114">
        <v>46154561</v>
      </c>
      <c r="G8" s="115">
        <v>0</v>
      </c>
      <c r="H8" s="115">
        <v>0</v>
      </c>
      <c r="I8" s="115">
        <v>0</v>
      </c>
      <c r="J8" s="115">
        <v>0</v>
      </c>
      <c r="K8" s="115">
        <v>111</v>
      </c>
      <c r="L8" s="115">
        <v>842891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6">
        <v>0</v>
      </c>
      <c r="S8" s="115">
        <v>0</v>
      </c>
      <c r="T8" s="116">
        <v>0</v>
      </c>
    </row>
    <row r="9" spans="1:20" ht="27" customHeight="1">
      <c r="A9" s="37" t="s">
        <v>195</v>
      </c>
      <c r="B9" s="114">
        <v>281319804</v>
      </c>
      <c r="C9" s="114">
        <v>871</v>
      </c>
      <c r="D9" s="114">
        <v>234369124</v>
      </c>
      <c r="E9" s="114">
        <v>67625</v>
      </c>
      <c r="F9" s="114">
        <v>46041132</v>
      </c>
      <c r="G9" s="115">
        <v>0</v>
      </c>
      <c r="H9" s="115">
        <v>0</v>
      </c>
      <c r="I9" s="115">
        <v>0</v>
      </c>
      <c r="J9" s="115">
        <v>0</v>
      </c>
      <c r="K9" s="115">
        <v>111</v>
      </c>
      <c r="L9" s="115">
        <v>842891</v>
      </c>
      <c r="M9" s="115">
        <v>1</v>
      </c>
      <c r="N9" s="115">
        <v>46657</v>
      </c>
      <c r="O9" s="115">
        <v>0</v>
      </c>
      <c r="P9" s="115">
        <v>0</v>
      </c>
      <c r="Q9" s="117">
        <v>1</v>
      </c>
      <c r="R9" s="118">
        <v>20000</v>
      </c>
      <c r="S9" s="117"/>
      <c r="T9" s="118"/>
    </row>
    <row r="10" spans="1:20" ht="27" customHeight="1">
      <c r="A10" s="119" t="s">
        <v>77</v>
      </c>
      <c r="B10" s="120">
        <f>SUM(D10+F10+H10+J10+L10+N10+P10+R10+T10)</f>
        <v>285576294</v>
      </c>
      <c r="C10" s="114">
        <v>869</v>
      </c>
      <c r="D10" s="121">
        <v>230874582</v>
      </c>
      <c r="E10" s="114">
        <v>81</v>
      </c>
      <c r="F10" s="121">
        <v>49230223</v>
      </c>
      <c r="G10" s="122">
        <v>0</v>
      </c>
      <c r="H10" s="122">
        <v>0</v>
      </c>
      <c r="I10" s="122">
        <v>6215317</v>
      </c>
      <c r="J10" s="122">
        <v>875538</v>
      </c>
      <c r="K10" s="122">
        <v>1315</v>
      </c>
      <c r="L10" s="122">
        <v>4220584</v>
      </c>
      <c r="M10" s="122">
        <v>26</v>
      </c>
      <c r="N10" s="122">
        <v>355367</v>
      </c>
      <c r="O10" s="122">
        <v>0</v>
      </c>
      <c r="P10" s="122">
        <v>0</v>
      </c>
      <c r="Q10" s="122">
        <v>1</v>
      </c>
      <c r="R10" s="121">
        <v>20000</v>
      </c>
      <c r="S10" s="121">
        <v>0</v>
      </c>
      <c r="T10" s="123">
        <v>0</v>
      </c>
    </row>
    <row r="11" spans="1:20" s="172" customFormat="1" ht="27" customHeight="1">
      <c r="A11" s="169" t="s">
        <v>78</v>
      </c>
      <c r="B11" s="28">
        <f>SUM(D11+F11+H11+J11+L11+N11+P11+R11)</f>
        <v>289225092</v>
      </c>
      <c r="C11" s="115">
        <v>890</v>
      </c>
      <c r="D11" s="46">
        <v>230546219</v>
      </c>
      <c r="E11" s="46">
        <v>81230</v>
      </c>
      <c r="F11" s="46">
        <v>51165505</v>
      </c>
      <c r="G11" s="122">
        <v>0</v>
      </c>
      <c r="H11" s="122">
        <v>0</v>
      </c>
      <c r="I11" s="170">
        <v>0</v>
      </c>
      <c r="J11" s="170">
        <v>1027228</v>
      </c>
      <c r="K11" s="170">
        <v>0</v>
      </c>
      <c r="L11" s="170">
        <v>6130773</v>
      </c>
      <c r="M11" s="170">
        <v>0</v>
      </c>
      <c r="N11" s="170">
        <v>355367</v>
      </c>
      <c r="O11" s="122">
        <v>0</v>
      </c>
      <c r="P11" s="122">
        <v>0</v>
      </c>
      <c r="Q11" s="170">
        <v>0</v>
      </c>
      <c r="R11" s="46">
        <v>0</v>
      </c>
      <c r="S11" s="46">
        <v>0</v>
      </c>
      <c r="T11" s="171">
        <v>0</v>
      </c>
    </row>
    <row r="12" spans="1:16" ht="20.25" customHeight="1">
      <c r="A12" s="33" t="s">
        <v>196</v>
      </c>
      <c r="B12" s="33"/>
      <c r="C12" s="33"/>
      <c r="D12" s="33"/>
      <c r="E12" s="3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</sheetData>
  <sheetProtection/>
  <mergeCells count="14">
    <mergeCell ref="Q4:R4"/>
    <mergeCell ref="S4:T4"/>
    <mergeCell ref="A1:E1"/>
    <mergeCell ref="A3:B3"/>
    <mergeCell ref="O3:P3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2" sqref="A12"/>
    </sheetView>
  </sheetViews>
  <sheetFormatPr defaultColWidth="8.88671875" defaultRowHeight="13.5"/>
  <cols>
    <col min="1" max="1" width="11.99609375" style="125" customWidth="1"/>
    <col min="2" max="4" width="20.4453125" style="125" customWidth="1"/>
    <col min="5" max="16384" width="8.88671875" style="125" customWidth="1"/>
  </cols>
  <sheetData>
    <row r="1" spans="1:5" ht="23.25" customHeight="1">
      <c r="A1" s="256" t="s">
        <v>305</v>
      </c>
      <c r="B1" s="256"/>
      <c r="C1" s="256"/>
      <c r="D1" s="256"/>
      <c r="E1" s="256"/>
    </row>
    <row r="3" s="1" customFormat="1" ht="19.5" customHeight="1">
      <c r="A3" s="12" t="s">
        <v>202</v>
      </c>
    </row>
    <row r="4" spans="1:4" s="1" customFormat="1" ht="29.25" customHeight="1">
      <c r="A4" s="219" t="s">
        <v>203</v>
      </c>
      <c r="B4" s="202" t="s">
        <v>208</v>
      </c>
      <c r="C4" s="202" t="s">
        <v>209</v>
      </c>
      <c r="D4" s="217" t="s">
        <v>210</v>
      </c>
    </row>
    <row r="5" spans="1:4" s="1" customFormat="1" ht="24" customHeight="1">
      <c r="A5" s="11" t="s">
        <v>198</v>
      </c>
      <c r="B5" s="193">
        <v>61.9</v>
      </c>
      <c r="C5" s="194">
        <v>77.4</v>
      </c>
      <c r="D5" s="195">
        <v>0.81</v>
      </c>
    </row>
    <row r="6" spans="1:4" s="1" customFormat="1" ht="24" customHeight="1">
      <c r="A6" s="11" t="s">
        <v>199</v>
      </c>
      <c r="B6" s="193">
        <v>56.7</v>
      </c>
      <c r="C6" s="194">
        <v>74.5</v>
      </c>
      <c r="D6" s="195">
        <v>0.763</v>
      </c>
    </row>
    <row r="7" spans="1:4" s="1" customFormat="1" ht="24" customHeight="1">
      <c r="A7" s="11" t="s">
        <v>200</v>
      </c>
      <c r="B7" s="193">
        <v>50.7</v>
      </c>
      <c r="C7" s="194">
        <v>70.3</v>
      </c>
      <c r="D7" s="195">
        <v>0.72</v>
      </c>
    </row>
    <row r="8" spans="1:4" s="1" customFormat="1" ht="24" customHeight="1">
      <c r="A8" s="11" t="s">
        <v>195</v>
      </c>
      <c r="B8" s="193">
        <v>52.7</v>
      </c>
      <c r="C8" s="194">
        <v>68.9</v>
      </c>
      <c r="D8" s="196">
        <v>0.697</v>
      </c>
    </row>
    <row r="9" spans="1:4" s="1" customFormat="1" ht="24" customHeight="1">
      <c r="A9" s="11" t="s">
        <v>201</v>
      </c>
      <c r="B9" s="193">
        <v>48.6</v>
      </c>
      <c r="C9" s="194">
        <v>69.1</v>
      </c>
      <c r="D9" s="196">
        <v>0.651</v>
      </c>
    </row>
    <row r="10" spans="1:4" s="1" customFormat="1" ht="24" customHeight="1">
      <c r="A10" s="11" t="s">
        <v>78</v>
      </c>
      <c r="B10" s="193">
        <v>21.3</v>
      </c>
      <c r="C10" s="194">
        <v>44.1</v>
      </c>
      <c r="D10" s="196">
        <v>0.292</v>
      </c>
    </row>
    <row r="11" spans="1:7" s="1" customFormat="1" ht="15" customHeight="1">
      <c r="A11" s="7"/>
      <c r="B11" s="126"/>
      <c r="C11" s="127"/>
      <c r="D11" s="128"/>
      <c r="E11" s="129"/>
      <c r="F11" s="129"/>
      <c r="G11" s="129"/>
    </row>
    <row r="12" s="1" customFormat="1" ht="19.5" customHeight="1">
      <c r="A12" s="12" t="s">
        <v>204</v>
      </c>
    </row>
    <row r="13" spans="1:4" s="131" customFormat="1" ht="13.5" customHeight="1">
      <c r="A13" s="266" t="s">
        <v>205</v>
      </c>
      <c r="B13" s="266"/>
      <c r="C13" s="266"/>
      <c r="D13" s="266"/>
    </row>
    <row r="14" spans="1:4" s="131" customFormat="1" ht="13.5" customHeight="1">
      <c r="A14" s="130" t="s">
        <v>206</v>
      </c>
      <c r="B14" s="132"/>
      <c r="C14" s="132"/>
      <c r="D14" s="132"/>
    </row>
    <row r="15" spans="1:4" s="131" customFormat="1" ht="13.5" customHeight="1">
      <c r="A15" s="266" t="s">
        <v>207</v>
      </c>
      <c r="B15" s="266"/>
      <c r="C15" s="266"/>
      <c r="D15" s="266"/>
    </row>
  </sheetData>
  <sheetProtection/>
  <mergeCells count="3">
    <mergeCell ref="A13:D13"/>
    <mergeCell ref="A15:D15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9.10546875" style="1" customWidth="1"/>
    <col min="2" max="2" width="8.99609375" style="1" customWidth="1"/>
    <col min="3" max="3" width="9.6640625" style="1" customWidth="1"/>
    <col min="4" max="4" width="8.6640625" style="1" customWidth="1"/>
    <col min="5" max="5" width="9.10546875" style="1" customWidth="1"/>
    <col min="6" max="6" width="9.77734375" style="1" customWidth="1"/>
    <col min="7" max="11" width="7.6640625" style="1" customWidth="1"/>
    <col min="12" max="13" width="9.3359375" style="1" bestFit="1" customWidth="1"/>
    <col min="14" max="15" width="7.4453125" style="1" customWidth="1"/>
    <col min="16" max="16" width="8.99609375" style="1" bestFit="1" customWidth="1"/>
    <col min="17" max="17" width="8.99609375" style="1" customWidth="1"/>
    <col min="18" max="18" width="7.10546875" style="1" customWidth="1"/>
    <col min="19" max="19" width="8.99609375" style="1" bestFit="1" customWidth="1"/>
    <col min="20" max="20" width="9.3359375" style="1" bestFit="1" customWidth="1"/>
    <col min="21" max="21" width="8.99609375" style="1" bestFit="1" customWidth="1"/>
    <col min="22" max="23" width="7.10546875" style="1" customWidth="1"/>
    <col min="24" max="24" width="8.99609375" style="1" bestFit="1" customWidth="1"/>
    <col min="25" max="26" width="5.10546875" style="1" customWidth="1"/>
    <col min="27" max="31" width="8.99609375" style="1" bestFit="1" customWidth="1"/>
    <col min="32" max="16384" width="8.88671875" style="1" customWidth="1"/>
  </cols>
  <sheetData>
    <row r="1" spans="1:10" ht="20.25" customHeight="1">
      <c r="A1" s="234" t="s">
        <v>55</v>
      </c>
      <c r="B1" s="234"/>
      <c r="C1" s="234"/>
      <c r="D1" s="234"/>
      <c r="E1" s="234"/>
      <c r="F1" s="235"/>
      <c r="G1" s="235"/>
      <c r="H1" s="235"/>
      <c r="I1" s="235"/>
      <c r="J1" s="235"/>
    </row>
    <row r="2" spans="1:10" ht="15" customHeight="1">
      <c r="A2" s="26"/>
      <c r="B2" s="26"/>
      <c r="C2" s="26"/>
      <c r="D2" s="26"/>
      <c r="E2" s="26"/>
      <c r="F2" s="25"/>
      <c r="G2" s="25"/>
      <c r="H2" s="25"/>
      <c r="I2" s="25"/>
      <c r="J2" s="25"/>
    </row>
    <row r="3" spans="1:10" ht="20.25" customHeight="1">
      <c r="A3" s="248" t="s">
        <v>54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31" s="3" customFormat="1" ht="18" customHeight="1">
      <c r="A4" s="249" t="s">
        <v>53</v>
      </c>
      <c r="B4" s="250" t="s">
        <v>52</v>
      </c>
      <c r="C4" s="197"/>
      <c r="D4" s="198"/>
      <c r="E4" s="199" t="s">
        <v>51</v>
      </c>
      <c r="F4" s="199"/>
      <c r="G4" s="199"/>
      <c r="H4" s="200"/>
      <c r="I4" s="200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 t="s">
        <v>50</v>
      </c>
      <c r="U4" s="201"/>
      <c r="V4" s="201" t="s">
        <v>49</v>
      </c>
      <c r="W4" s="201"/>
      <c r="X4" s="252" t="s">
        <v>48</v>
      </c>
      <c r="Y4" s="253"/>
      <c r="Z4" s="253"/>
      <c r="AA4" s="253"/>
      <c r="AB4" s="253"/>
      <c r="AC4" s="254"/>
      <c r="AD4" s="251" t="s">
        <v>47</v>
      </c>
      <c r="AE4" s="252"/>
    </row>
    <row r="5" spans="1:31" s="3" customFormat="1" ht="18" customHeight="1">
      <c r="A5" s="249"/>
      <c r="B5" s="251"/>
      <c r="C5" s="251" t="s">
        <v>42</v>
      </c>
      <c r="D5" s="251" t="s">
        <v>41</v>
      </c>
      <c r="E5" s="252" t="s">
        <v>46</v>
      </c>
      <c r="F5" s="253"/>
      <c r="G5" s="253"/>
      <c r="H5" s="253"/>
      <c r="I5" s="253"/>
      <c r="J5" s="253"/>
      <c r="K5" s="253"/>
      <c r="L5" s="253"/>
      <c r="M5" s="253"/>
      <c r="N5" s="253"/>
      <c r="O5" s="254"/>
      <c r="P5" s="254" t="s">
        <v>45</v>
      </c>
      <c r="Q5" s="254"/>
      <c r="R5" s="254"/>
      <c r="S5" s="254"/>
      <c r="T5" s="251"/>
      <c r="U5" s="251"/>
      <c r="V5" s="251"/>
      <c r="W5" s="251"/>
      <c r="X5" s="252" t="s">
        <v>44</v>
      </c>
      <c r="Y5" s="253"/>
      <c r="Z5" s="253"/>
      <c r="AA5" s="254"/>
      <c r="AB5" s="252" t="s">
        <v>43</v>
      </c>
      <c r="AC5" s="254"/>
      <c r="AD5" s="254" t="s">
        <v>42</v>
      </c>
      <c r="AE5" s="252" t="s">
        <v>41</v>
      </c>
    </row>
    <row r="6" spans="1:31" s="24" customFormat="1" ht="19.5" customHeight="1">
      <c r="A6" s="249"/>
      <c r="B6" s="251"/>
      <c r="C6" s="251"/>
      <c r="D6" s="251"/>
      <c r="E6" s="202" t="s">
        <v>40</v>
      </c>
      <c r="F6" s="202" t="s">
        <v>39</v>
      </c>
      <c r="G6" s="202" t="s">
        <v>38</v>
      </c>
      <c r="H6" s="202" t="s">
        <v>37</v>
      </c>
      <c r="I6" s="202" t="s">
        <v>36</v>
      </c>
      <c r="J6" s="202" t="s">
        <v>35</v>
      </c>
      <c r="K6" s="202" t="s">
        <v>34</v>
      </c>
      <c r="L6" s="202" t="s">
        <v>33</v>
      </c>
      <c r="M6" s="202" t="s">
        <v>32</v>
      </c>
      <c r="N6" s="202" t="s">
        <v>24</v>
      </c>
      <c r="O6" s="202" t="s">
        <v>23</v>
      </c>
      <c r="P6" s="198" t="s">
        <v>31</v>
      </c>
      <c r="Q6" s="198" t="s">
        <v>30</v>
      </c>
      <c r="R6" s="198" t="s">
        <v>29</v>
      </c>
      <c r="S6" s="198" t="s">
        <v>28</v>
      </c>
      <c r="T6" s="202" t="s">
        <v>27</v>
      </c>
      <c r="U6" s="202" t="s">
        <v>26</v>
      </c>
      <c r="V6" s="202" t="s">
        <v>25</v>
      </c>
      <c r="W6" s="202" t="s">
        <v>24</v>
      </c>
      <c r="X6" s="202" t="s">
        <v>20</v>
      </c>
      <c r="Y6" s="252" t="s">
        <v>22</v>
      </c>
      <c r="Z6" s="254"/>
      <c r="AA6" s="202" t="s">
        <v>21</v>
      </c>
      <c r="AB6" s="202" t="s">
        <v>20</v>
      </c>
      <c r="AC6" s="202" t="s">
        <v>19</v>
      </c>
      <c r="AD6" s="254"/>
      <c r="AE6" s="252"/>
    </row>
    <row r="7" spans="1:31" s="22" customFormat="1" ht="22.5" customHeight="1">
      <c r="A7" s="21" t="s">
        <v>7</v>
      </c>
      <c r="B7" s="19">
        <v>72408444</v>
      </c>
      <c r="C7" s="19">
        <v>60669618</v>
      </c>
      <c r="D7" s="19">
        <v>11738526</v>
      </c>
      <c r="E7" s="19">
        <v>11250236</v>
      </c>
      <c r="F7" s="19">
        <v>13022557</v>
      </c>
      <c r="G7" s="19">
        <v>0</v>
      </c>
      <c r="H7" s="19">
        <v>0</v>
      </c>
      <c r="I7" s="19">
        <v>0</v>
      </c>
      <c r="J7" s="19">
        <v>0</v>
      </c>
      <c r="K7" s="21">
        <v>0</v>
      </c>
      <c r="L7" s="21">
        <v>0</v>
      </c>
      <c r="M7" s="19">
        <v>8738246</v>
      </c>
      <c r="N7" s="19">
        <v>0</v>
      </c>
      <c r="O7" s="19">
        <v>0</v>
      </c>
      <c r="P7" s="19">
        <v>428700</v>
      </c>
      <c r="Q7" s="19">
        <v>0</v>
      </c>
      <c r="R7" s="21">
        <v>0</v>
      </c>
      <c r="S7" s="21">
        <v>0</v>
      </c>
      <c r="T7" s="19">
        <v>9108916</v>
      </c>
      <c r="U7" s="19">
        <v>7106</v>
      </c>
      <c r="V7" s="19">
        <v>0</v>
      </c>
      <c r="W7" s="19">
        <v>0</v>
      </c>
      <c r="X7" s="19">
        <v>6221414</v>
      </c>
      <c r="Y7" s="244">
        <v>1831354</v>
      </c>
      <c r="Z7" s="245"/>
      <c r="AA7" s="19">
        <v>6207178</v>
      </c>
      <c r="AB7" s="19">
        <v>0</v>
      </c>
      <c r="AC7" s="19">
        <v>1935697</v>
      </c>
      <c r="AD7" s="19">
        <v>1773813</v>
      </c>
      <c r="AE7" s="18">
        <v>258107</v>
      </c>
    </row>
    <row r="8" spans="1:31" s="22" customFormat="1" ht="22.5" customHeight="1">
      <c r="A8" s="21" t="s">
        <v>6</v>
      </c>
      <c r="B8" s="19">
        <v>70208948</v>
      </c>
      <c r="C8" s="19">
        <v>58332679</v>
      </c>
      <c r="D8" s="19">
        <v>11876269</v>
      </c>
      <c r="E8" s="19">
        <v>10152081</v>
      </c>
      <c r="F8" s="19">
        <v>11861711</v>
      </c>
      <c r="G8" s="19">
        <v>0</v>
      </c>
      <c r="H8" s="19">
        <v>0</v>
      </c>
      <c r="I8" s="19">
        <v>0</v>
      </c>
      <c r="J8" s="19">
        <v>0</v>
      </c>
      <c r="K8" s="21">
        <v>0</v>
      </c>
      <c r="L8" s="21">
        <v>0</v>
      </c>
      <c r="M8" s="19">
        <v>8977444</v>
      </c>
      <c r="N8" s="19">
        <v>0</v>
      </c>
      <c r="O8" s="19">
        <v>0</v>
      </c>
      <c r="P8" s="19">
        <v>410508</v>
      </c>
      <c r="Q8" s="19">
        <v>0</v>
      </c>
      <c r="R8" s="21">
        <v>0</v>
      </c>
      <c r="S8" s="21">
        <v>0</v>
      </c>
      <c r="T8" s="19">
        <v>9990075</v>
      </c>
      <c r="U8" s="19">
        <v>166</v>
      </c>
      <c r="V8" s="19">
        <v>0</v>
      </c>
      <c r="W8" s="19">
        <v>0</v>
      </c>
      <c r="X8" s="19">
        <v>6768352</v>
      </c>
      <c r="Y8" s="244">
        <v>1868447</v>
      </c>
      <c r="Z8" s="245"/>
      <c r="AA8" s="19">
        <v>6300988</v>
      </c>
      <c r="AB8" s="19">
        <v>0</v>
      </c>
      <c r="AC8" s="19">
        <v>2000467</v>
      </c>
      <c r="AD8" s="19">
        <v>1533659</v>
      </c>
      <c r="AE8" s="23">
        <v>-524947</v>
      </c>
    </row>
    <row r="9" spans="1:31" s="17" customFormat="1" ht="22.5" customHeight="1">
      <c r="A9" s="21" t="s">
        <v>5</v>
      </c>
      <c r="B9" s="19">
        <v>79211825</v>
      </c>
      <c r="C9" s="19">
        <v>66590299</v>
      </c>
      <c r="D9" s="19">
        <v>12621526</v>
      </c>
      <c r="E9" s="19">
        <v>15081127</v>
      </c>
      <c r="F9" s="19">
        <v>13882746</v>
      </c>
      <c r="G9" s="19">
        <v>0</v>
      </c>
      <c r="H9" s="19">
        <v>0</v>
      </c>
      <c r="I9" s="19">
        <v>0</v>
      </c>
      <c r="J9" s="19">
        <v>0</v>
      </c>
      <c r="K9" s="21">
        <v>0</v>
      </c>
      <c r="L9" s="21">
        <v>0</v>
      </c>
      <c r="M9" s="19">
        <v>9419831</v>
      </c>
      <c r="N9" s="19">
        <v>0</v>
      </c>
      <c r="O9" s="19">
        <v>0</v>
      </c>
      <c r="P9" s="19">
        <v>406409</v>
      </c>
      <c r="Q9" s="19">
        <v>0</v>
      </c>
      <c r="R9" s="21">
        <v>0</v>
      </c>
      <c r="S9" s="21">
        <v>0</v>
      </c>
      <c r="T9" s="19">
        <v>10023166</v>
      </c>
      <c r="U9" s="19">
        <v>9</v>
      </c>
      <c r="V9" s="19">
        <v>0</v>
      </c>
      <c r="W9" s="19">
        <v>0</v>
      </c>
      <c r="X9" s="19">
        <v>6924625</v>
      </c>
      <c r="Y9" s="244">
        <v>206551</v>
      </c>
      <c r="Z9" s="245"/>
      <c r="AA9" s="19">
        <v>6875653</v>
      </c>
      <c r="AB9" s="19">
        <v>0</v>
      </c>
      <c r="AC9" s="19">
        <v>1992374</v>
      </c>
      <c r="AD9" s="19">
        <v>1832723</v>
      </c>
      <c r="AE9" s="18">
        <v>199568</v>
      </c>
    </row>
    <row r="10" spans="1:31" s="17" customFormat="1" ht="22.5" customHeight="1">
      <c r="A10" s="20" t="s">
        <v>4</v>
      </c>
      <c r="B10" s="19">
        <v>88133855</v>
      </c>
      <c r="C10" s="19">
        <v>75128698</v>
      </c>
      <c r="D10" s="19">
        <v>13005157</v>
      </c>
      <c r="E10" s="19">
        <v>17214362</v>
      </c>
      <c r="F10" s="19">
        <v>17137034</v>
      </c>
      <c r="G10" s="19">
        <v>0</v>
      </c>
      <c r="H10" s="19">
        <v>0</v>
      </c>
      <c r="I10" s="19">
        <v>0</v>
      </c>
      <c r="J10" s="19">
        <v>0</v>
      </c>
      <c r="K10" s="19">
        <v>757751</v>
      </c>
      <c r="L10" s="19">
        <v>10389488</v>
      </c>
      <c r="M10" s="19">
        <v>10521992</v>
      </c>
      <c r="N10" s="19">
        <v>0</v>
      </c>
      <c r="O10" s="19">
        <v>0</v>
      </c>
      <c r="P10" s="19">
        <v>431353</v>
      </c>
      <c r="Q10" s="19">
        <v>0</v>
      </c>
      <c r="R10" s="19">
        <v>604177</v>
      </c>
      <c r="S10" s="19">
        <v>1516435</v>
      </c>
      <c r="T10" s="19">
        <v>10264638</v>
      </c>
      <c r="U10" s="19">
        <v>0</v>
      </c>
      <c r="V10" s="19">
        <v>0</v>
      </c>
      <c r="W10" s="19">
        <v>0</v>
      </c>
      <c r="X10" s="19">
        <v>7218095</v>
      </c>
      <c r="Y10" s="244">
        <v>1979807</v>
      </c>
      <c r="Z10" s="245"/>
      <c r="AA10" s="19">
        <v>7608890</v>
      </c>
      <c r="AB10" s="19">
        <v>0</v>
      </c>
      <c r="AC10" s="19">
        <v>0</v>
      </c>
      <c r="AD10" s="19">
        <v>2301279</v>
      </c>
      <c r="AE10" s="18">
        <v>188554</v>
      </c>
    </row>
    <row r="11" spans="1:31" s="17" customFormat="1" ht="23.25" customHeight="1">
      <c r="A11" s="19" t="s">
        <v>3</v>
      </c>
      <c r="B11" s="19">
        <f>SUM(C11:D11)</f>
        <v>98622904</v>
      </c>
      <c r="C11" s="19">
        <f>SUM(E11:O11,X11:AA11,AD11)</f>
        <v>75116960</v>
      </c>
      <c r="D11" s="19">
        <f>SUM(P11:W11,AB11:AC11,AE11)</f>
        <v>23505944</v>
      </c>
      <c r="E11" s="19">
        <v>38383827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786250</v>
      </c>
      <c r="L11" s="19">
        <v>12178527</v>
      </c>
      <c r="M11" s="19">
        <v>11014953</v>
      </c>
      <c r="N11" s="19">
        <v>0</v>
      </c>
      <c r="O11" s="19">
        <v>0</v>
      </c>
      <c r="P11" s="19">
        <v>0</v>
      </c>
      <c r="Q11" s="19">
        <v>2647172</v>
      </c>
      <c r="R11" s="19">
        <v>611760</v>
      </c>
      <c r="S11" s="19">
        <v>1613781</v>
      </c>
      <c r="T11" s="19">
        <v>18395363</v>
      </c>
      <c r="U11" s="19">
        <v>0</v>
      </c>
      <c r="V11" s="19">
        <v>0</v>
      </c>
      <c r="W11" s="19">
        <v>0</v>
      </c>
      <c r="X11" s="19">
        <v>3856</v>
      </c>
      <c r="Y11" s="246">
        <v>2286293</v>
      </c>
      <c r="Z11" s="246"/>
      <c r="AA11" s="19">
        <v>8393323</v>
      </c>
      <c r="AB11" s="19">
        <v>0</v>
      </c>
      <c r="AC11" s="19">
        <v>0</v>
      </c>
      <c r="AD11" s="19">
        <v>2069931</v>
      </c>
      <c r="AE11" s="18">
        <v>237868</v>
      </c>
    </row>
    <row r="12" spans="1:31" s="17" customFormat="1" ht="23.25" customHeight="1">
      <c r="A12" s="19" t="s">
        <v>18</v>
      </c>
      <c r="B12" s="27">
        <f>SUM(C12:D12)</f>
        <v>101914132</v>
      </c>
      <c r="C12" s="28">
        <f>SUM(E12:O12,X12:AA12,AD12)</f>
        <v>77040547</v>
      </c>
      <c r="D12" s="29">
        <f>SUM(P12:W12,AB12:AC12,AE12)</f>
        <v>24873585</v>
      </c>
      <c r="E12" s="19">
        <v>37169025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807333</v>
      </c>
      <c r="L12" s="19">
        <v>14951370</v>
      </c>
      <c r="M12" s="19">
        <v>11211313</v>
      </c>
      <c r="N12" s="19">
        <v>0</v>
      </c>
      <c r="O12" s="19">
        <v>0</v>
      </c>
      <c r="P12" s="19">
        <v>0</v>
      </c>
      <c r="Q12" s="19">
        <v>3116889</v>
      </c>
      <c r="R12" s="19">
        <v>641947</v>
      </c>
      <c r="S12" s="19">
        <v>1751392</v>
      </c>
      <c r="T12" s="19">
        <v>19057783</v>
      </c>
      <c r="U12" s="19">
        <v>0</v>
      </c>
      <c r="V12" s="19">
        <v>0</v>
      </c>
      <c r="W12" s="19">
        <v>0</v>
      </c>
      <c r="X12" s="19">
        <v>1761</v>
      </c>
      <c r="Y12" s="246">
        <v>2402991</v>
      </c>
      <c r="Z12" s="246"/>
      <c r="AA12" s="19">
        <v>8800821</v>
      </c>
      <c r="AB12" s="19">
        <v>0</v>
      </c>
      <c r="AC12" s="19">
        <v>0</v>
      </c>
      <c r="AD12" s="19">
        <v>1695933</v>
      </c>
      <c r="AE12" s="18">
        <v>305574</v>
      </c>
    </row>
    <row r="13" spans="1:31" s="15" customFormat="1" ht="15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10" ht="11.25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96.75" customHeight="1">
      <c r="A15" s="247" t="s">
        <v>16</v>
      </c>
      <c r="B15" s="247"/>
      <c r="C15" s="247"/>
      <c r="D15" s="247"/>
      <c r="E15" s="247"/>
      <c r="F15" s="247"/>
      <c r="G15" s="247"/>
      <c r="H15" s="247"/>
      <c r="I15" s="247"/>
      <c r="J15" s="247"/>
    </row>
  </sheetData>
  <sheetProtection/>
  <mergeCells count="22">
    <mergeCell ref="X4:AC4"/>
    <mergeCell ref="AD4:AE4"/>
    <mergeCell ref="Y6:Z6"/>
    <mergeCell ref="P5:W5"/>
    <mergeCell ref="AD5:AD6"/>
    <mergeCell ref="AE5:AE6"/>
    <mergeCell ref="X5:AA5"/>
    <mergeCell ref="AB5:AC5"/>
    <mergeCell ref="A1:J1"/>
    <mergeCell ref="A3:J3"/>
    <mergeCell ref="A4:A6"/>
    <mergeCell ref="B4:B6"/>
    <mergeCell ref="C5:C6"/>
    <mergeCell ref="D5:D6"/>
    <mergeCell ref="E5:O5"/>
    <mergeCell ref="Y10:Z10"/>
    <mergeCell ref="Y11:Z11"/>
    <mergeCell ref="A15:J15"/>
    <mergeCell ref="Y7:Z7"/>
    <mergeCell ref="Y8:Z8"/>
    <mergeCell ref="Y9:Z9"/>
    <mergeCell ref="Y12:Z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8.88671875" defaultRowHeight="13.5"/>
  <cols>
    <col min="1" max="1" width="8.88671875" style="34" customWidth="1"/>
    <col min="2" max="13" width="9.77734375" style="34" customWidth="1"/>
    <col min="14" max="16384" width="8.88671875" style="34" customWidth="1"/>
  </cols>
  <sheetData>
    <row r="1" spans="1:13" ht="20.25" customHeight="1">
      <c r="A1" s="256" t="s">
        <v>57</v>
      </c>
      <c r="B1" s="256"/>
      <c r="C1" s="256"/>
      <c r="D1" s="256"/>
      <c r="E1" s="256"/>
      <c r="F1" s="257"/>
      <c r="G1" s="257"/>
      <c r="H1" s="257"/>
      <c r="I1" s="257"/>
      <c r="J1" s="32"/>
      <c r="K1" s="33"/>
      <c r="L1" s="33"/>
      <c r="M1" s="33"/>
    </row>
    <row r="2" spans="1:13" ht="15" customHeight="1">
      <c r="A2" s="35"/>
      <c r="B2" s="35"/>
      <c r="C2" s="35"/>
      <c r="D2" s="35"/>
      <c r="E2" s="35"/>
      <c r="F2" s="36"/>
      <c r="G2" s="36"/>
      <c r="H2" s="36"/>
      <c r="I2" s="36"/>
      <c r="J2" s="32"/>
      <c r="K2" s="33"/>
      <c r="L2" s="33"/>
      <c r="M2" s="33"/>
    </row>
    <row r="3" spans="1:13" ht="20.25" customHeight="1">
      <c r="A3" s="258" t="s">
        <v>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4.75" customHeight="1">
      <c r="A4" s="259" t="s">
        <v>58</v>
      </c>
      <c r="B4" s="261" t="s">
        <v>59</v>
      </c>
      <c r="C4" s="262"/>
      <c r="D4" s="263"/>
      <c r="E4" s="261" t="s">
        <v>60</v>
      </c>
      <c r="F4" s="262"/>
      <c r="G4" s="262"/>
      <c r="H4" s="261" t="s">
        <v>61</v>
      </c>
      <c r="I4" s="262"/>
      <c r="J4" s="262"/>
      <c r="K4" s="261" t="s">
        <v>62</v>
      </c>
      <c r="L4" s="262"/>
      <c r="M4" s="262"/>
    </row>
    <row r="5" spans="1:13" ht="24.75" customHeight="1">
      <c r="A5" s="260"/>
      <c r="B5" s="203" t="s">
        <v>63</v>
      </c>
      <c r="C5" s="203" t="s">
        <v>64</v>
      </c>
      <c r="D5" s="203" t="s">
        <v>65</v>
      </c>
      <c r="E5" s="204" t="s">
        <v>63</v>
      </c>
      <c r="F5" s="203" t="s">
        <v>64</v>
      </c>
      <c r="G5" s="203" t="s">
        <v>65</v>
      </c>
      <c r="H5" s="204" t="s">
        <v>66</v>
      </c>
      <c r="I5" s="204" t="s">
        <v>67</v>
      </c>
      <c r="J5" s="205" t="s">
        <v>68</v>
      </c>
      <c r="K5" s="204" t="s">
        <v>63</v>
      </c>
      <c r="L5" s="203" t="s">
        <v>64</v>
      </c>
      <c r="M5" s="206" t="s">
        <v>65</v>
      </c>
    </row>
    <row r="6" spans="1:13" s="40" customFormat="1" ht="24.75" customHeight="1">
      <c r="A6" s="37" t="s">
        <v>7</v>
      </c>
      <c r="B6" s="38">
        <v>141553211</v>
      </c>
      <c r="C6" s="38">
        <v>141342271</v>
      </c>
      <c r="D6" s="38">
        <v>210940</v>
      </c>
      <c r="E6" s="38">
        <v>140491866</v>
      </c>
      <c r="F6" s="38">
        <v>140280184</v>
      </c>
      <c r="G6" s="38">
        <v>211682</v>
      </c>
      <c r="H6" s="38">
        <v>128204012</v>
      </c>
      <c r="I6" s="38">
        <v>128009861</v>
      </c>
      <c r="J6" s="38">
        <v>194151</v>
      </c>
      <c r="K6" s="38">
        <v>12287853</v>
      </c>
      <c r="L6" s="38">
        <v>12270322</v>
      </c>
      <c r="M6" s="39">
        <v>17531</v>
      </c>
    </row>
    <row r="7" spans="1:13" s="40" customFormat="1" ht="24.75" customHeight="1">
      <c r="A7" s="37" t="s">
        <v>6</v>
      </c>
      <c r="B7" s="38">
        <v>170812768</v>
      </c>
      <c r="C7" s="38">
        <v>170501768</v>
      </c>
      <c r="D7" s="38">
        <v>311000</v>
      </c>
      <c r="E7" s="38">
        <v>176241435</v>
      </c>
      <c r="F7" s="38">
        <v>175926737</v>
      </c>
      <c r="G7" s="38">
        <v>314698</v>
      </c>
      <c r="H7" s="38">
        <v>152472515</v>
      </c>
      <c r="I7" s="38">
        <v>152266088</v>
      </c>
      <c r="J7" s="38">
        <v>206427</v>
      </c>
      <c r="K7" s="38">
        <v>23768920</v>
      </c>
      <c r="L7" s="38">
        <v>23660649</v>
      </c>
      <c r="M7" s="39">
        <v>108271</v>
      </c>
    </row>
    <row r="8" spans="1:13" s="40" customFormat="1" ht="24.75" customHeight="1">
      <c r="A8" s="37" t="s">
        <v>5</v>
      </c>
      <c r="B8" s="38">
        <v>193272849</v>
      </c>
      <c r="C8" s="38">
        <v>192793849</v>
      </c>
      <c r="D8" s="38">
        <v>479000</v>
      </c>
      <c r="E8" s="38">
        <v>194715594</v>
      </c>
      <c r="F8" s="38">
        <v>194237086</v>
      </c>
      <c r="G8" s="38">
        <v>478508</v>
      </c>
      <c r="H8" s="38">
        <v>181242056</v>
      </c>
      <c r="I8" s="38">
        <v>180799897</v>
      </c>
      <c r="J8" s="38">
        <v>442159</v>
      </c>
      <c r="K8" s="38">
        <v>13473538</v>
      </c>
      <c r="L8" s="38">
        <v>13437188</v>
      </c>
      <c r="M8" s="39">
        <v>36349</v>
      </c>
    </row>
    <row r="9" spans="1:13" s="44" customFormat="1" ht="24.75" customHeight="1">
      <c r="A9" s="41" t="s">
        <v>4</v>
      </c>
      <c r="B9" s="42">
        <f>SUM(C9:D9)</f>
        <v>182933860</v>
      </c>
      <c r="C9" s="42">
        <v>182479860</v>
      </c>
      <c r="D9" s="42">
        <v>454000</v>
      </c>
      <c r="E9" s="42">
        <f>SUM(F9:G9)</f>
        <v>183539380</v>
      </c>
      <c r="F9" s="42">
        <v>183079424</v>
      </c>
      <c r="G9" s="42">
        <v>459956</v>
      </c>
      <c r="H9" s="42">
        <f>SUM(I9:J9)</f>
        <v>172122993</v>
      </c>
      <c r="I9" s="42">
        <v>171763959</v>
      </c>
      <c r="J9" s="42">
        <v>359034</v>
      </c>
      <c r="K9" s="42">
        <f>SUM(L9:M9)</f>
        <v>11416387</v>
      </c>
      <c r="L9" s="42">
        <v>11315465</v>
      </c>
      <c r="M9" s="43">
        <v>100922</v>
      </c>
    </row>
    <row r="10" spans="1:13" s="44" customFormat="1" ht="24.75" customHeight="1">
      <c r="A10" s="41" t="s">
        <v>3</v>
      </c>
      <c r="B10" s="45">
        <f>SUM(C10:D10)</f>
        <v>189849682</v>
      </c>
      <c r="C10" s="46">
        <v>189299682</v>
      </c>
      <c r="D10" s="46">
        <v>550000</v>
      </c>
      <c r="E10" s="45">
        <f>SUM(F10:G10)</f>
        <v>190734236</v>
      </c>
      <c r="F10" s="46">
        <v>190185776</v>
      </c>
      <c r="G10" s="46">
        <v>548460</v>
      </c>
      <c r="H10" s="45">
        <f>I10+J10</f>
        <v>179300319</v>
      </c>
      <c r="I10" s="46">
        <v>178844124</v>
      </c>
      <c r="J10" s="46">
        <v>456195</v>
      </c>
      <c r="K10" s="45">
        <f aca="true" t="shared" si="0" ref="K10:M11">E10-H10</f>
        <v>11433917</v>
      </c>
      <c r="L10" s="45">
        <f t="shared" si="0"/>
        <v>11341652</v>
      </c>
      <c r="M10" s="47">
        <f t="shared" si="0"/>
        <v>92265</v>
      </c>
    </row>
    <row r="11" spans="1:13" s="44" customFormat="1" ht="24.75" customHeight="1">
      <c r="A11" s="41" t="s">
        <v>2</v>
      </c>
      <c r="B11" s="27">
        <v>197452437</v>
      </c>
      <c r="C11" s="46">
        <v>196932437</v>
      </c>
      <c r="D11" s="46">
        <v>520000</v>
      </c>
      <c r="E11" s="27">
        <v>200491554</v>
      </c>
      <c r="F11" s="46">
        <v>199814445</v>
      </c>
      <c r="G11" s="46">
        <v>677109</v>
      </c>
      <c r="H11" s="27">
        <v>189143182</v>
      </c>
      <c r="I11" s="46">
        <v>188745583</v>
      </c>
      <c r="J11" s="46">
        <v>397599</v>
      </c>
      <c r="K11" s="27">
        <f t="shared" si="0"/>
        <v>11348372</v>
      </c>
      <c r="L11" s="27">
        <f t="shared" si="0"/>
        <v>11068862</v>
      </c>
      <c r="M11" s="48">
        <f t="shared" si="0"/>
        <v>279510</v>
      </c>
    </row>
    <row r="12" spans="1:13" s="40" customFormat="1" ht="1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24" customHeight="1">
      <c r="A13" s="51" t="s">
        <v>69</v>
      </c>
      <c r="B13" s="51"/>
      <c r="C13" s="51"/>
      <c r="D13" s="51"/>
      <c r="E13" s="51"/>
      <c r="F13" s="51"/>
      <c r="G13" s="51"/>
      <c r="H13" s="51"/>
      <c r="I13" s="51"/>
      <c r="J13" s="51"/>
      <c r="K13" s="33"/>
      <c r="L13" s="33"/>
      <c r="M13" s="33"/>
    </row>
    <row r="14" spans="1:13" ht="17.25" customHeight="1">
      <c r="A14" s="255" t="s">
        <v>70</v>
      </c>
      <c r="B14" s="255"/>
      <c r="C14" s="255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4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</sheetData>
  <sheetProtection/>
  <mergeCells count="8">
    <mergeCell ref="A14:C14"/>
    <mergeCell ref="A1:I1"/>
    <mergeCell ref="A3:M3"/>
    <mergeCell ref="A4:A5"/>
    <mergeCell ref="B4:D4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75"/>
  <sheetViews>
    <sheetView zoomScalePageLayoutView="0" workbookViewId="0" topLeftCell="A1">
      <selection activeCell="W18" sqref="W18"/>
    </sheetView>
  </sheetViews>
  <sheetFormatPr defaultColWidth="8.88671875" defaultRowHeight="13.5"/>
  <cols>
    <col min="1" max="1" width="8.6640625" style="135" customWidth="1"/>
    <col min="2" max="2" width="13.10546875" style="135" customWidth="1"/>
    <col min="3" max="3" width="13.21484375" style="135" customWidth="1"/>
    <col min="4" max="4" width="11.4453125" style="135" customWidth="1"/>
    <col min="5" max="5" width="10.88671875" style="135" customWidth="1"/>
    <col min="6" max="7" width="9.99609375" style="135" customWidth="1"/>
    <col min="8" max="8" width="10.88671875" style="135" customWidth="1"/>
    <col min="9" max="9" width="9.3359375" style="135" customWidth="1"/>
    <col min="10" max="10" width="10.88671875" style="135" customWidth="1"/>
    <col min="11" max="11" width="9.88671875" style="135" customWidth="1"/>
    <col min="12" max="13" width="11.4453125" style="135" customWidth="1"/>
    <col min="14" max="15" width="10.88671875" style="135" customWidth="1"/>
    <col min="16" max="16" width="12.21484375" style="137" customWidth="1"/>
    <col min="17" max="17" width="9.21484375" style="135" customWidth="1"/>
    <col min="18" max="23" width="11.4453125" style="135" customWidth="1"/>
    <col min="24" max="24" width="10.88671875" style="135" customWidth="1"/>
    <col min="25" max="25" width="9.6640625" style="135" customWidth="1"/>
    <col min="26" max="26" width="10.21484375" style="135" customWidth="1"/>
    <col min="27" max="16384" width="8.88671875" style="135" customWidth="1"/>
  </cols>
  <sheetData>
    <row r="1" spans="1:16" ht="24.75" customHeight="1">
      <c r="A1" s="256" t="s">
        <v>284</v>
      </c>
      <c r="B1" s="256"/>
      <c r="C1" s="256"/>
      <c r="D1" s="256"/>
      <c r="E1" s="256"/>
      <c r="F1" s="257"/>
      <c r="G1" s="257"/>
      <c r="H1" s="257"/>
      <c r="I1" s="257"/>
      <c r="J1" s="133"/>
      <c r="K1" s="133"/>
      <c r="L1" s="133"/>
      <c r="M1" s="133"/>
      <c r="N1" s="133"/>
      <c r="O1" s="133"/>
      <c r="P1" s="134"/>
    </row>
    <row r="2" spans="1:16" s="144" customFormat="1" ht="21.75" customHeight="1">
      <c r="A2" s="3" t="s">
        <v>211</v>
      </c>
      <c r="P2" s="145"/>
    </row>
    <row r="3" spans="1:26" s="3" customFormat="1" ht="20.25" customHeight="1">
      <c r="A3" s="254"/>
      <c r="B3" s="238" t="s">
        <v>212</v>
      </c>
      <c r="C3" s="264" t="s">
        <v>213</v>
      </c>
      <c r="D3" s="240"/>
      <c r="E3" s="207" t="s">
        <v>214</v>
      </c>
      <c r="F3" s="208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209"/>
      <c r="R3" s="209"/>
      <c r="S3" s="209"/>
      <c r="T3" s="209"/>
      <c r="U3" s="207"/>
      <c r="V3" s="264" t="s">
        <v>215</v>
      </c>
      <c r="W3" s="264" t="s">
        <v>216</v>
      </c>
      <c r="X3" s="264" t="s">
        <v>217</v>
      </c>
      <c r="Y3" s="249" t="s">
        <v>218</v>
      </c>
      <c r="Z3" s="250" t="s">
        <v>219</v>
      </c>
    </row>
    <row r="4" spans="1:26" s="3" customFormat="1" ht="19.5" customHeight="1">
      <c r="A4" s="254"/>
      <c r="B4" s="268"/>
      <c r="C4" s="251"/>
      <c r="D4" s="269"/>
      <c r="E4" s="211" t="s">
        <v>220</v>
      </c>
      <c r="F4" s="197"/>
      <c r="G4" s="197"/>
      <c r="H4" s="197"/>
      <c r="I4" s="197"/>
      <c r="J4" s="197"/>
      <c r="K4" s="198"/>
      <c r="L4" s="212" t="s">
        <v>221</v>
      </c>
      <c r="M4" s="212"/>
      <c r="N4" s="212"/>
      <c r="O4" s="212"/>
      <c r="P4" s="213"/>
      <c r="Q4" s="212"/>
      <c r="R4" s="212"/>
      <c r="S4" s="212"/>
      <c r="T4" s="212"/>
      <c r="U4" s="214"/>
      <c r="V4" s="251"/>
      <c r="W4" s="251"/>
      <c r="X4" s="251"/>
      <c r="Y4" s="254"/>
      <c r="Z4" s="252"/>
    </row>
    <row r="5" spans="1:26" s="3" customFormat="1" ht="61.5" customHeight="1">
      <c r="A5" s="254"/>
      <c r="B5" s="239"/>
      <c r="C5" s="251"/>
      <c r="D5" s="270"/>
      <c r="E5" s="215"/>
      <c r="F5" s="216" t="s">
        <v>222</v>
      </c>
      <c r="G5" s="216" t="s">
        <v>223</v>
      </c>
      <c r="H5" s="216" t="s">
        <v>224</v>
      </c>
      <c r="I5" s="216" t="s">
        <v>225</v>
      </c>
      <c r="J5" s="216" t="s">
        <v>226</v>
      </c>
      <c r="K5" s="216" t="s">
        <v>227</v>
      </c>
      <c r="L5" s="215"/>
      <c r="M5" s="216" t="s">
        <v>228</v>
      </c>
      <c r="N5" s="217" t="s">
        <v>229</v>
      </c>
      <c r="O5" s="216" t="s">
        <v>230</v>
      </c>
      <c r="P5" s="218" t="s">
        <v>231</v>
      </c>
      <c r="Q5" s="216" t="s">
        <v>232</v>
      </c>
      <c r="R5" s="219" t="s">
        <v>233</v>
      </c>
      <c r="S5" s="216" t="s">
        <v>234</v>
      </c>
      <c r="T5" s="216" t="s">
        <v>235</v>
      </c>
      <c r="U5" s="216" t="s">
        <v>236</v>
      </c>
      <c r="V5" s="251"/>
      <c r="W5" s="251"/>
      <c r="X5" s="251"/>
      <c r="Y5" s="254"/>
      <c r="Z5" s="252"/>
    </row>
    <row r="6" spans="1:26" s="178" customFormat="1" ht="24.75" customHeight="1">
      <c r="A6" s="11" t="s">
        <v>7</v>
      </c>
      <c r="B6" s="173">
        <v>129600</v>
      </c>
      <c r="C6" s="173">
        <v>11545</v>
      </c>
      <c r="D6" s="173">
        <v>15695</v>
      </c>
      <c r="E6" s="173">
        <v>7675</v>
      </c>
      <c r="F6" s="173">
        <v>115</v>
      </c>
      <c r="G6" s="173">
        <v>674</v>
      </c>
      <c r="H6" s="173">
        <v>3941</v>
      </c>
      <c r="I6" s="174">
        <v>0</v>
      </c>
      <c r="J6" s="173">
        <v>2665</v>
      </c>
      <c r="K6" s="173">
        <v>280</v>
      </c>
      <c r="L6" s="173">
        <v>8020</v>
      </c>
      <c r="M6" s="173">
        <v>250</v>
      </c>
      <c r="N6" s="173">
        <v>2573</v>
      </c>
      <c r="O6" s="173">
        <v>1454</v>
      </c>
      <c r="P6" s="174">
        <v>0</v>
      </c>
      <c r="Q6" s="174">
        <v>0</v>
      </c>
      <c r="R6" s="173">
        <v>59</v>
      </c>
      <c r="S6" s="173">
        <v>864</v>
      </c>
      <c r="T6" s="173">
        <v>1467</v>
      </c>
      <c r="U6" s="173">
        <v>1353</v>
      </c>
      <c r="V6" s="175">
        <v>6936</v>
      </c>
      <c r="W6" s="175">
        <v>48376</v>
      </c>
      <c r="X6" s="176">
        <v>0</v>
      </c>
      <c r="Y6" s="175">
        <v>47048</v>
      </c>
      <c r="Z6" s="177">
        <v>0</v>
      </c>
    </row>
    <row r="7" spans="1:26" s="178" customFormat="1" ht="24.75" customHeight="1">
      <c r="A7" s="11" t="s">
        <v>6</v>
      </c>
      <c r="B7" s="173">
        <v>162000</v>
      </c>
      <c r="C7" s="173">
        <v>11775</v>
      </c>
      <c r="D7" s="173">
        <v>26937</v>
      </c>
      <c r="E7" s="173">
        <v>7676</v>
      </c>
      <c r="F7" s="173">
        <v>66</v>
      </c>
      <c r="G7" s="173">
        <v>560</v>
      </c>
      <c r="H7" s="173">
        <v>3774</v>
      </c>
      <c r="I7" s="174">
        <v>0</v>
      </c>
      <c r="J7" s="173">
        <v>2947</v>
      </c>
      <c r="K7" s="173">
        <v>329</v>
      </c>
      <c r="L7" s="173">
        <v>19261</v>
      </c>
      <c r="M7" s="173">
        <v>10159</v>
      </c>
      <c r="N7" s="173">
        <v>3226</v>
      </c>
      <c r="O7" s="173">
        <v>2643</v>
      </c>
      <c r="P7" s="174">
        <v>0</v>
      </c>
      <c r="Q7" s="174">
        <v>0</v>
      </c>
      <c r="R7" s="173">
        <v>59</v>
      </c>
      <c r="S7" s="173">
        <v>603</v>
      </c>
      <c r="T7" s="173">
        <v>1339</v>
      </c>
      <c r="U7" s="173">
        <v>1232</v>
      </c>
      <c r="V7" s="175">
        <v>10872</v>
      </c>
      <c r="W7" s="175">
        <v>45828</v>
      </c>
      <c r="X7" s="176">
        <v>0</v>
      </c>
      <c r="Y7" s="175">
        <v>66588</v>
      </c>
      <c r="Z7" s="177">
        <v>0</v>
      </c>
    </row>
    <row r="8" spans="1:26" s="178" customFormat="1" ht="24.75" customHeight="1">
      <c r="A8" s="11" t="s">
        <v>289</v>
      </c>
      <c r="B8" s="173">
        <v>184500</v>
      </c>
      <c r="C8" s="173">
        <v>12640</v>
      </c>
      <c r="D8" s="173">
        <v>27288</v>
      </c>
      <c r="E8" s="173">
        <v>7761</v>
      </c>
      <c r="F8" s="173">
        <v>113</v>
      </c>
      <c r="G8" s="173">
        <v>718</v>
      </c>
      <c r="H8" s="173">
        <v>3198</v>
      </c>
      <c r="I8" s="174">
        <v>206</v>
      </c>
      <c r="J8" s="173">
        <v>2815</v>
      </c>
      <c r="K8" s="173">
        <v>711</v>
      </c>
      <c r="L8" s="173">
        <v>19527</v>
      </c>
      <c r="M8" s="173">
        <v>307</v>
      </c>
      <c r="N8" s="173">
        <v>12276</v>
      </c>
      <c r="O8" s="173">
        <v>3091</v>
      </c>
      <c r="P8" s="174">
        <v>0</v>
      </c>
      <c r="Q8" s="174">
        <v>0</v>
      </c>
      <c r="R8" s="173">
        <v>25</v>
      </c>
      <c r="S8" s="173">
        <v>1214</v>
      </c>
      <c r="T8" s="173">
        <v>1343</v>
      </c>
      <c r="U8" s="173">
        <v>1271</v>
      </c>
      <c r="V8" s="175">
        <v>10431</v>
      </c>
      <c r="W8" s="175">
        <v>40874</v>
      </c>
      <c r="X8" s="176">
        <v>0</v>
      </c>
      <c r="Y8" s="175">
        <v>93267</v>
      </c>
      <c r="Z8" s="177">
        <v>0</v>
      </c>
    </row>
    <row r="9" spans="1:26" s="178" customFormat="1" ht="24.75" customHeight="1">
      <c r="A9" s="11" t="s">
        <v>290</v>
      </c>
      <c r="B9" s="173">
        <v>177900</v>
      </c>
      <c r="C9" s="173">
        <v>12917</v>
      </c>
      <c r="D9" s="173">
        <v>20365</v>
      </c>
      <c r="E9" s="173">
        <v>7029</v>
      </c>
      <c r="F9" s="173">
        <v>105</v>
      </c>
      <c r="G9" s="173">
        <v>788</v>
      </c>
      <c r="H9" s="173">
        <v>2786</v>
      </c>
      <c r="I9" s="174">
        <v>235</v>
      </c>
      <c r="J9" s="173">
        <v>2869</v>
      </c>
      <c r="K9" s="173">
        <v>246</v>
      </c>
      <c r="L9" s="173">
        <f>SUM(M9:U9)</f>
        <v>13336</v>
      </c>
      <c r="M9" s="173">
        <v>1121</v>
      </c>
      <c r="N9" s="173">
        <v>6371</v>
      </c>
      <c r="O9" s="173">
        <v>2486</v>
      </c>
      <c r="P9" s="174">
        <v>0</v>
      </c>
      <c r="Q9" s="174">
        <v>17</v>
      </c>
      <c r="R9" s="173">
        <v>18</v>
      </c>
      <c r="S9" s="173">
        <v>809</v>
      </c>
      <c r="T9" s="173">
        <v>1531</v>
      </c>
      <c r="U9" s="173">
        <v>983</v>
      </c>
      <c r="V9" s="179">
        <v>5428</v>
      </c>
      <c r="W9" s="179">
        <v>40982</v>
      </c>
      <c r="X9" s="176">
        <v>0</v>
      </c>
      <c r="Y9" s="179">
        <v>98208</v>
      </c>
      <c r="Z9" s="177">
        <v>0</v>
      </c>
    </row>
    <row r="10" spans="1:26" s="178" customFormat="1" ht="24.75" customHeight="1">
      <c r="A10" s="10" t="s">
        <v>291</v>
      </c>
      <c r="B10" s="180">
        <f>SUM(C10,D10,V10,W10,X10,Y10,Z10)</f>
        <v>184700</v>
      </c>
      <c r="C10" s="180">
        <v>22721</v>
      </c>
      <c r="D10" s="180">
        <f>SUM(E10,L10)</f>
        <v>18402</v>
      </c>
      <c r="E10" s="180">
        <f>SUM(F10:K10)</f>
        <v>6899</v>
      </c>
      <c r="F10" s="180">
        <v>104</v>
      </c>
      <c r="G10" s="180">
        <v>826</v>
      </c>
      <c r="H10" s="180">
        <v>2833</v>
      </c>
      <c r="I10" s="180">
        <v>178</v>
      </c>
      <c r="J10" s="180">
        <v>2755</v>
      </c>
      <c r="K10" s="180">
        <v>203</v>
      </c>
      <c r="L10" s="180">
        <f>SUM(M10:U10)</f>
        <v>11503</v>
      </c>
      <c r="M10" s="180">
        <v>85</v>
      </c>
      <c r="N10" s="180">
        <v>4453</v>
      </c>
      <c r="O10" s="180">
        <v>2262</v>
      </c>
      <c r="P10" s="180">
        <v>0</v>
      </c>
      <c r="Q10" s="180">
        <v>0</v>
      </c>
      <c r="R10" s="180">
        <v>15</v>
      </c>
      <c r="S10" s="180">
        <v>2130</v>
      </c>
      <c r="T10" s="180">
        <v>1552</v>
      </c>
      <c r="U10" s="180">
        <v>1006</v>
      </c>
      <c r="V10" s="181">
        <v>6145</v>
      </c>
      <c r="W10" s="181">
        <v>38091</v>
      </c>
      <c r="X10" s="181">
        <v>0</v>
      </c>
      <c r="Y10" s="181">
        <v>99341</v>
      </c>
      <c r="Z10" s="182">
        <v>0</v>
      </c>
    </row>
    <row r="11" spans="1:92" s="3" customFormat="1" ht="22.5" customHeight="1">
      <c r="A11" s="183" t="s">
        <v>2</v>
      </c>
      <c r="B11" s="180">
        <f>SUM(C11,D11,V11,W11,X11,Y11,Z11)</f>
        <v>191800</v>
      </c>
      <c r="C11" s="180">
        <v>23968</v>
      </c>
      <c r="D11" s="180">
        <f>SUM(E11,L11)</f>
        <v>17227</v>
      </c>
      <c r="E11" s="180">
        <f>SUM(F11:K11)</f>
        <v>6784</v>
      </c>
      <c r="F11" s="180">
        <v>86</v>
      </c>
      <c r="G11" s="180">
        <v>795</v>
      </c>
      <c r="H11" s="180">
        <v>2827</v>
      </c>
      <c r="I11" s="180">
        <v>227</v>
      </c>
      <c r="J11" s="180">
        <v>2646</v>
      </c>
      <c r="K11" s="180">
        <v>203</v>
      </c>
      <c r="L11" s="180">
        <f>SUM(M11:U11)</f>
        <v>10443</v>
      </c>
      <c r="M11" s="180">
        <v>203</v>
      </c>
      <c r="N11" s="180">
        <v>4472</v>
      </c>
      <c r="O11" s="180">
        <v>0</v>
      </c>
      <c r="P11" s="180">
        <v>1850</v>
      </c>
      <c r="Q11" s="180">
        <v>0</v>
      </c>
      <c r="R11" s="180">
        <v>5</v>
      </c>
      <c r="S11" s="180">
        <v>1507</v>
      </c>
      <c r="T11" s="180">
        <v>1413</v>
      </c>
      <c r="U11" s="180">
        <v>993</v>
      </c>
      <c r="V11" s="181">
        <v>5957</v>
      </c>
      <c r="W11" s="181">
        <v>39256</v>
      </c>
      <c r="X11" s="181">
        <v>0</v>
      </c>
      <c r="Y11" s="181">
        <v>105392</v>
      </c>
      <c r="Z11" s="182">
        <v>0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</row>
    <row r="12" spans="1:92" s="144" customFormat="1" ht="12.75" customHeight="1">
      <c r="A12" s="15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</row>
    <row r="13" spans="1:16" s="3" customFormat="1" ht="21.75" customHeight="1">
      <c r="A13" s="265" t="s">
        <v>292</v>
      </c>
      <c r="B13" s="266"/>
      <c r="C13" s="266"/>
      <c r="D13" s="266"/>
      <c r="E13" s="266"/>
      <c r="P13" s="150"/>
    </row>
    <row r="14" spans="1:16" s="3" customFormat="1" ht="16.5" customHeight="1">
      <c r="A14" s="267" t="s">
        <v>237</v>
      </c>
      <c r="B14" s="267"/>
      <c r="C14" s="267"/>
      <c r="D14" s="267"/>
      <c r="E14" s="267"/>
      <c r="P14" s="150"/>
    </row>
    <row r="15" spans="16:24" s="136" customFormat="1" ht="13.5">
      <c r="P15" s="138"/>
      <c r="X15" s="168"/>
    </row>
    <row r="16" spans="15:16" s="136" customFormat="1" ht="13.5">
      <c r="O16" s="168"/>
      <c r="P16" s="138"/>
    </row>
    <row r="17" s="136" customFormat="1" ht="13.5">
      <c r="P17" s="138"/>
    </row>
    <row r="18" s="136" customFormat="1" ht="13.5">
      <c r="P18" s="138"/>
    </row>
    <row r="19" s="136" customFormat="1" ht="13.5">
      <c r="P19" s="138"/>
    </row>
    <row r="20" s="136" customFormat="1" ht="13.5">
      <c r="P20" s="138"/>
    </row>
    <row r="21" s="136" customFormat="1" ht="13.5">
      <c r="P21" s="138"/>
    </row>
    <row r="22" s="136" customFormat="1" ht="13.5">
      <c r="P22" s="138"/>
    </row>
    <row r="23" s="136" customFormat="1" ht="13.5">
      <c r="P23" s="138"/>
    </row>
    <row r="24" s="136" customFormat="1" ht="13.5">
      <c r="P24" s="138"/>
    </row>
    <row r="25" s="136" customFormat="1" ht="13.5">
      <c r="P25" s="138"/>
    </row>
    <row r="26" s="136" customFormat="1" ht="13.5">
      <c r="P26" s="138"/>
    </row>
    <row r="27" s="136" customFormat="1" ht="13.5">
      <c r="P27" s="138"/>
    </row>
    <row r="28" s="136" customFormat="1" ht="13.5">
      <c r="P28" s="138"/>
    </row>
    <row r="29" s="136" customFormat="1" ht="13.5">
      <c r="P29" s="138"/>
    </row>
    <row r="30" s="136" customFormat="1" ht="13.5">
      <c r="P30" s="138"/>
    </row>
    <row r="31" s="136" customFormat="1" ht="13.5">
      <c r="P31" s="138"/>
    </row>
    <row r="32" s="136" customFormat="1" ht="13.5">
      <c r="P32" s="138"/>
    </row>
    <row r="33" s="136" customFormat="1" ht="13.5">
      <c r="P33" s="138"/>
    </row>
    <row r="34" s="136" customFormat="1" ht="13.5">
      <c r="P34" s="138"/>
    </row>
    <row r="35" s="136" customFormat="1" ht="13.5">
      <c r="P35" s="138"/>
    </row>
    <row r="36" s="136" customFormat="1" ht="13.5">
      <c r="P36" s="138"/>
    </row>
    <row r="37" s="136" customFormat="1" ht="13.5">
      <c r="P37" s="138"/>
    </row>
    <row r="38" s="136" customFormat="1" ht="13.5">
      <c r="P38" s="138"/>
    </row>
    <row r="39" s="136" customFormat="1" ht="13.5">
      <c r="P39" s="138"/>
    </row>
    <row r="40" s="136" customFormat="1" ht="13.5">
      <c r="P40" s="138"/>
    </row>
    <row r="41" s="136" customFormat="1" ht="13.5">
      <c r="P41" s="138"/>
    </row>
    <row r="42" s="136" customFormat="1" ht="13.5">
      <c r="P42" s="138"/>
    </row>
    <row r="43" s="136" customFormat="1" ht="13.5">
      <c r="P43" s="138"/>
    </row>
    <row r="44" s="136" customFormat="1" ht="13.5">
      <c r="P44" s="138"/>
    </row>
    <row r="45" s="136" customFormat="1" ht="13.5">
      <c r="P45" s="138"/>
    </row>
    <row r="46" s="136" customFormat="1" ht="13.5">
      <c r="P46" s="138"/>
    </row>
    <row r="47" s="136" customFormat="1" ht="13.5">
      <c r="P47" s="138"/>
    </row>
    <row r="48" s="136" customFormat="1" ht="13.5">
      <c r="P48" s="138"/>
    </row>
    <row r="49" s="136" customFormat="1" ht="13.5">
      <c r="P49" s="138"/>
    </row>
    <row r="50" s="136" customFormat="1" ht="13.5">
      <c r="P50" s="138"/>
    </row>
    <row r="51" s="136" customFormat="1" ht="13.5">
      <c r="P51" s="138"/>
    </row>
    <row r="52" s="136" customFormat="1" ht="13.5">
      <c r="P52" s="138"/>
    </row>
    <row r="53" s="136" customFormat="1" ht="13.5">
      <c r="P53" s="138"/>
    </row>
    <row r="54" s="136" customFormat="1" ht="13.5">
      <c r="P54" s="138"/>
    </row>
    <row r="55" s="136" customFormat="1" ht="13.5">
      <c r="P55" s="138"/>
    </row>
    <row r="56" s="136" customFormat="1" ht="13.5">
      <c r="P56" s="138"/>
    </row>
    <row r="57" s="136" customFormat="1" ht="13.5">
      <c r="P57" s="138"/>
    </row>
    <row r="58" s="136" customFormat="1" ht="13.5">
      <c r="P58" s="138"/>
    </row>
    <row r="59" s="136" customFormat="1" ht="13.5">
      <c r="P59" s="138"/>
    </row>
    <row r="60" s="136" customFormat="1" ht="13.5">
      <c r="P60" s="138"/>
    </row>
    <row r="61" s="136" customFormat="1" ht="13.5">
      <c r="P61" s="138"/>
    </row>
    <row r="62" s="136" customFormat="1" ht="13.5">
      <c r="P62" s="138"/>
    </row>
    <row r="63" s="136" customFormat="1" ht="13.5">
      <c r="P63" s="138"/>
    </row>
    <row r="64" s="136" customFormat="1" ht="13.5">
      <c r="P64" s="138"/>
    </row>
    <row r="65" s="136" customFormat="1" ht="13.5">
      <c r="P65" s="138"/>
    </row>
    <row r="66" s="136" customFormat="1" ht="13.5">
      <c r="P66" s="138"/>
    </row>
    <row r="67" s="136" customFormat="1" ht="13.5">
      <c r="P67" s="138"/>
    </row>
    <row r="68" s="136" customFormat="1" ht="13.5">
      <c r="P68" s="138"/>
    </row>
    <row r="69" s="136" customFormat="1" ht="13.5">
      <c r="P69" s="138"/>
    </row>
    <row r="70" s="136" customFormat="1" ht="13.5">
      <c r="P70" s="138"/>
    </row>
    <row r="71" s="136" customFormat="1" ht="13.5">
      <c r="P71" s="138"/>
    </row>
    <row r="72" s="136" customFormat="1" ht="13.5">
      <c r="P72" s="138"/>
    </row>
    <row r="73" s="136" customFormat="1" ht="13.5">
      <c r="P73" s="138"/>
    </row>
    <row r="74" s="136" customFormat="1" ht="13.5">
      <c r="P74" s="138"/>
    </row>
    <row r="75" s="136" customFormat="1" ht="13.5">
      <c r="P75" s="138"/>
    </row>
  </sheetData>
  <sheetProtection/>
  <mergeCells count="12">
    <mergeCell ref="A13:E13"/>
    <mergeCell ref="A14:E14"/>
    <mergeCell ref="A3:A5"/>
    <mergeCell ref="B3:B5"/>
    <mergeCell ref="C3:C5"/>
    <mergeCell ref="D3:D5"/>
    <mergeCell ref="V3:V5"/>
    <mergeCell ref="A1:I1"/>
    <mergeCell ref="W3:W5"/>
    <mergeCell ref="X3:X5"/>
    <mergeCell ref="Y3:Y5"/>
    <mergeCell ref="Z3: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32" sqref="J32"/>
    </sheetView>
  </sheetViews>
  <sheetFormatPr defaultColWidth="8.88671875" defaultRowHeight="13.5"/>
  <cols>
    <col min="1" max="1" width="18.21484375" style="34" bestFit="1" customWidth="1"/>
    <col min="2" max="2" width="12.4453125" style="34" customWidth="1"/>
    <col min="3" max="3" width="9.4453125" style="34" bestFit="1" customWidth="1"/>
    <col min="4" max="4" width="10.6640625" style="34" customWidth="1"/>
    <col min="5" max="5" width="9.4453125" style="34" bestFit="1" customWidth="1"/>
    <col min="6" max="6" width="9.88671875" style="34" customWidth="1"/>
    <col min="7" max="16384" width="8.88671875" style="34" customWidth="1"/>
  </cols>
  <sheetData>
    <row r="1" spans="1:9" ht="20.25" customHeight="1">
      <c r="A1" s="256" t="s">
        <v>94</v>
      </c>
      <c r="B1" s="256"/>
      <c r="C1" s="256"/>
      <c r="D1" s="256"/>
      <c r="E1" s="256"/>
      <c r="F1" s="257"/>
      <c r="G1" s="257"/>
      <c r="H1" s="257"/>
      <c r="I1" s="257"/>
    </row>
    <row r="2" spans="1:9" ht="15" customHeight="1">
      <c r="A2" s="30"/>
      <c r="B2" s="30"/>
      <c r="C2" s="30"/>
      <c r="D2" s="30"/>
      <c r="E2" s="30"/>
      <c r="F2" s="31"/>
      <c r="G2" s="31"/>
      <c r="H2" s="31"/>
      <c r="I2" s="31"/>
    </row>
    <row r="3" spans="1:6" ht="20.25" customHeight="1">
      <c r="A3" s="271" t="s">
        <v>95</v>
      </c>
      <c r="B3" s="271"/>
      <c r="C3" s="271"/>
      <c r="D3" s="271"/>
      <c r="E3" s="271"/>
      <c r="F3" s="271"/>
    </row>
    <row r="4" spans="1:6" ht="24.75" customHeight="1">
      <c r="A4" s="272" t="s">
        <v>58</v>
      </c>
      <c r="B4" s="274" t="s">
        <v>71</v>
      </c>
      <c r="C4" s="275"/>
      <c r="D4" s="274" t="s">
        <v>96</v>
      </c>
      <c r="E4" s="275"/>
      <c r="F4" s="276" t="s">
        <v>97</v>
      </c>
    </row>
    <row r="5" spans="1:6" ht="24.75" customHeight="1">
      <c r="A5" s="273"/>
      <c r="B5" s="220" t="s">
        <v>72</v>
      </c>
      <c r="C5" s="220" t="s">
        <v>73</v>
      </c>
      <c r="D5" s="220" t="s">
        <v>98</v>
      </c>
      <c r="E5" s="220" t="s">
        <v>99</v>
      </c>
      <c r="F5" s="277"/>
    </row>
    <row r="6" spans="1:6" ht="24.75" customHeight="1">
      <c r="A6" s="52" t="s">
        <v>7</v>
      </c>
      <c r="B6" s="53">
        <v>141342</v>
      </c>
      <c r="C6" s="53">
        <v>100</v>
      </c>
      <c r="D6" s="53">
        <v>140280</v>
      </c>
      <c r="E6" s="53">
        <v>100</v>
      </c>
      <c r="F6" s="54">
        <f aca="true" t="shared" si="0" ref="F6:F11">D6/B6*100</f>
        <v>99.24863098017575</v>
      </c>
    </row>
    <row r="7" spans="1:6" ht="24.75" customHeight="1">
      <c r="A7" s="52" t="s">
        <v>6</v>
      </c>
      <c r="B7" s="53">
        <v>170501</v>
      </c>
      <c r="C7" s="53">
        <v>100</v>
      </c>
      <c r="D7" s="53">
        <v>175926</v>
      </c>
      <c r="E7" s="53">
        <v>100</v>
      </c>
      <c r="F7" s="54">
        <f t="shared" si="0"/>
        <v>103.18179952023743</v>
      </c>
    </row>
    <row r="8" spans="1:6" ht="24.75" customHeight="1">
      <c r="A8" s="55" t="s">
        <v>5</v>
      </c>
      <c r="B8" s="56">
        <v>192793</v>
      </c>
      <c r="C8" s="56">
        <v>100</v>
      </c>
      <c r="D8" s="56">
        <v>194237</v>
      </c>
      <c r="E8" s="56">
        <v>100</v>
      </c>
      <c r="F8" s="57">
        <f t="shared" si="0"/>
        <v>100.74898984921651</v>
      </c>
    </row>
    <row r="9" spans="1:6" s="61" customFormat="1" ht="24.75" customHeight="1">
      <c r="A9" s="58" t="s">
        <v>4</v>
      </c>
      <c r="B9" s="59">
        <v>182480</v>
      </c>
      <c r="C9" s="59">
        <v>100</v>
      </c>
      <c r="D9" s="59">
        <v>183079</v>
      </c>
      <c r="E9" s="59">
        <v>100</v>
      </c>
      <c r="F9" s="60">
        <f t="shared" si="0"/>
        <v>100.32825515124945</v>
      </c>
    </row>
    <row r="10" spans="1:6" s="61" customFormat="1" ht="24.75" customHeight="1">
      <c r="A10" s="62" t="s">
        <v>3</v>
      </c>
      <c r="B10" s="63">
        <v>189300</v>
      </c>
      <c r="C10" s="63">
        <v>100</v>
      </c>
      <c r="D10" s="63">
        <v>190186</v>
      </c>
      <c r="E10" s="63">
        <v>100</v>
      </c>
      <c r="F10" s="64">
        <f t="shared" si="0"/>
        <v>100.46804014791337</v>
      </c>
    </row>
    <row r="11" spans="1:6" s="61" customFormat="1" ht="24.75" customHeight="1">
      <c r="A11" s="62" t="s">
        <v>287</v>
      </c>
      <c r="B11" s="63">
        <v>196932</v>
      </c>
      <c r="C11" s="63">
        <v>100</v>
      </c>
      <c r="D11" s="65">
        <v>199814</v>
      </c>
      <c r="E11" s="63">
        <v>100</v>
      </c>
      <c r="F11" s="64">
        <f t="shared" si="0"/>
        <v>101.46344931245304</v>
      </c>
    </row>
    <row r="12" spans="1:6" s="61" customFormat="1" ht="20.25" customHeight="1">
      <c r="A12" s="66"/>
      <c r="B12" s="67"/>
      <c r="C12" s="67"/>
      <c r="D12" s="67"/>
      <c r="E12" s="67"/>
      <c r="F12" s="67"/>
    </row>
    <row r="13" spans="1:6" s="71" customFormat="1" ht="19.5" customHeight="1">
      <c r="A13" s="184" t="s">
        <v>100</v>
      </c>
      <c r="B13" s="68">
        <v>196932</v>
      </c>
      <c r="C13" s="69">
        <f aca="true" t="shared" si="1" ref="C13:C36">B13/$B$11*100</f>
        <v>100</v>
      </c>
      <c r="D13" s="68">
        <v>199814</v>
      </c>
      <c r="E13" s="69">
        <f aca="true" t="shared" si="2" ref="E13:E36">D13/$D$11*100</f>
        <v>100</v>
      </c>
      <c r="F13" s="70">
        <f aca="true" t="shared" si="3" ref="F13:F26">D13/B13*100</f>
        <v>101.46344931245304</v>
      </c>
    </row>
    <row r="14" spans="1:6" s="61" customFormat="1" ht="19.5" customHeight="1">
      <c r="A14" s="185" t="s">
        <v>79</v>
      </c>
      <c r="B14" s="69">
        <v>23968</v>
      </c>
      <c r="C14" s="69">
        <f t="shared" si="1"/>
        <v>12.170698515223528</v>
      </c>
      <c r="D14" s="69">
        <v>24874</v>
      </c>
      <c r="E14" s="69">
        <f t="shared" si="2"/>
        <v>12.4485771767744</v>
      </c>
      <c r="F14" s="70">
        <f t="shared" si="3"/>
        <v>103.78004005340453</v>
      </c>
    </row>
    <row r="15" spans="1:6" s="61" customFormat="1" ht="19.5" customHeight="1">
      <c r="A15" s="185" t="s">
        <v>80</v>
      </c>
      <c r="B15" s="69">
        <v>22360</v>
      </c>
      <c r="C15" s="69">
        <f t="shared" si="1"/>
        <v>11.354173014035302</v>
      </c>
      <c r="D15" s="69">
        <v>23580</v>
      </c>
      <c r="E15" s="69">
        <f t="shared" si="2"/>
        <v>11.800974906663196</v>
      </c>
      <c r="F15" s="70">
        <f t="shared" si="3"/>
        <v>105.45617173524151</v>
      </c>
    </row>
    <row r="16" spans="1:6" s="61" customFormat="1" ht="19.5" customHeight="1">
      <c r="A16" s="185" t="s">
        <v>81</v>
      </c>
      <c r="B16" s="63">
        <v>6784</v>
      </c>
      <c r="C16" s="63">
        <f t="shared" si="1"/>
        <v>3.4448439055105315</v>
      </c>
      <c r="D16" s="63">
        <v>7316</v>
      </c>
      <c r="E16" s="63">
        <f t="shared" si="2"/>
        <v>3.661405106749277</v>
      </c>
      <c r="F16" s="64">
        <f t="shared" si="3"/>
        <v>107.84198113207549</v>
      </c>
    </row>
    <row r="17" spans="1:6" s="61" customFormat="1" ht="19.5" customHeight="1">
      <c r="A17" s="186" t="s">
        <v>82</v>
      </c>
      <c r="B17" s="72">
        <v>86</v>
      </c>
      <c r="C17" s="63">
        <f t="shared" si="1"/>
        <v>0.04366989620782808</v>
      </c>
      <c r="D17" s="63">
        <v>132</v>
      </c>
      <c r="E17" s="63">
        <f t="shared" si="2"/>
        <v>0.06606143713653698</v>
      </c>
      <c r="F17" s="64">
        <f t="shared" si="3"/>
        <v>153.48837209302326</v>
      </c>
    </row>
    <row r="18" spans="1:6" s="61" customFormat="1" ht="19.5" customHeight="1">
      <c r="A18" s="186" t="s">
        <v>83</v>
      </c>
      <c r="B18" s="72">
        <v>795</v>
      </c>
      <c r="C18" s="63">
        <f t="shared" si="1"/>
        <v>0.4036926451770154</v>
      </c>
      <c r="D18" s="63">
        <v>740</v>
      </c>
      <c r="E18" s="63">
        <f t="shared" si="2"/>
        <v>0.37034442031088916</v>
      </c>
      <c r="F18" s="64">
        <f t="shared" si="3"/>
        <v>93.08176100628931</v>
      </c>
    </row>
    <row r="19" spans="1:6" s="61" customFormat="1" ht="19.5" customHeight="1">
      <c r="A19" s="186" t="s">
        <v>84</v>
      </c>
      <c r="B19" s="72">
        <v>2827</v>
      </c>
      <c r="C19" s="63">
        <f t="shared" si="1"/>
        <v>1.435520890459651</v>
      </c>
      <c r="D19" s="73">
        <v>2878</v>
      </c>
      <c r="E19" s="63">
        <f t="shared" si="2"/>
        <v>1.4403395157496472</v>
      </c>
      <c r="F19" s="64">
        <f t="shared" si="3"/>
        <v>101.80403254333214</v>
      </c>
    </row>
    <row r="20" spans="1:6" s="61" customFormat="1" ht="19.5" customHeight="1">
      <c r="A20" s="186" t="s">
        <v>101</v>
      </c>
      <c r="B20" s="72">
        <v>227</v>
      </c>
      <c r="C20" s="63">
        <f t="shared" si="1"/>
        <v>0.11526821440903459</v>
      </c>
      <c r="D20" s="63">
        <v>184</v>
      </c>
      <c r="E20" s="63">
        <f t="shared" si="2"/>
        <v>0.09208563964486972</v>
      </c>
      <c r="F20" s="64">
        <f t="shared" si="3"/>
        <v>81.05726872246696</v>
      </c>
    </row>
    <row r="21" spans="1:6" s="61" customFormat="1" ht="19.5" customHeight="1">
      <c r="A21" s="186" t="s">
        <v>102</v>
      </c>
      <c r="B21" s="72">
        <v>2646</v>
      </c>
      <c r="C21" s="63">
        <f t="shared" si="1"/>
        <v>1.3436109926268966</v>
      </c>
      <c r="D21" s="63">
        <v>3142</v>
      </c>
      <c r="E21" s="63">
        <f t="shared" si="2"/>
        <v>1.5724623900227213</v>
      </c>
      <c r="F21" s="64">
        <f t="shared" si="3"/>
        <v>118.74527588813304</v>
      </c>
    </row>
    <row r="22" spans="1:6" s="61" customFormat="1" ht="19.5" customHeight="1">
      <c r="A22" s="186" t="s">
        <v>85</v>
      </c>
      <c r="B22" s="72">
        <v>203</v>
      </c>
      <c r="C22" s="63">
        <f t="shared" si="1"/>
        <v>0.10308126663010582</v>
      </c>
      <c r="D22" s="63">
        <v>240</v>
      </c>
      <c r="E22" s="63">
        <f t="shared" si="2"/>
        <v>0.12011170388461269</v>
      </c>
      <c r="F22" s="64">
        <f t="shared" si="3"/>
        <v>118.22660098522168</v>
      </c>
    </row>
    <row r="23" spans="1:6" s="61" customFormat="1" ht="19.5" customHeight="1">
      <c r="A23" s="185" t="s">
        <v>86</v>
      </c>
      <c r="B23" s="63">
        <v>15576</v>
      </c>
      <c r="C23" s="63">
        <f t="shared" si="1"/>
        <v>7.909329108524769</v>
      </c>
      <c r="D23" s="63">
        <v>16263</v>
      </c>
      <c r="E23" s="63">
        <f t="shared" si="2"/>
        <v>8.139069334481068</v>
      </c>
      <c r="F23" s="64">
        <f t="shared" si="3"/>
        <v>104.41063174114022</v>
      </c>
    </row>
    <row r="24" spans="1:6" s="61" customFormat="1" ht="19.5" customHeight="1">
      <c r="A24" s="186" t="s">
        <v>87</v>
      </c>
      <c r="B24" s="72">
        <v>203</v>
      </c>
      <c r="C24" s="63">
        <f t="shared" si="1"/>
        <v>0.10308126663010582</v>
      </c>
      <c r="D24" s="63">
        <v>226</v>
      </c>
      <c r="E24" s="63">
        <f t="shared" si="2"/>
        <v>0.11310518782467695</v>
      </c>
      <c r="F24" s="64">
        <f t="shared" si="3"/>
        <v>111.33004926108374</v>
      </c>
    </row>
    <row r="25" spans="1:6" s="61" customFormat="1" ht="19.5" customHeight="1">
      <c r="A25" s="186" t="s">
        <v>88</v>
      </c>
      <c r="B25" s="72">
        <v>4473</v>
      </c>
      <c r="C25" s="63">
        <f t="shared" si="1"/>
        <v>2.271342392297849</v>
      </c>
      <c r="D25" s="63">
        <v>4473</v>
      </c>
      <c r="E25" s="63">
        <f t="shared" si="2"/>
        <v>2.238581881149469</v>
      </c>
      <c r="F25" s="64">
        <f t="shared" si="3"/>
        <v>100</v>
      </c>
    </row>
    <row r="26" spans="1:6" s="61" customFormat="1" ht="19.5" customHeight="1">
      <c r="A26" s="186" t="s">
        <v>89</v>
      </c>
      <c r="B26" s="72">
        <v>6982</v>
      </c>
      <c r="C26" s="63">
        <f t="shared" si="1"/>
        <v>3.545386224686694</v>
      </c>
      <c r="D26" s="63">
        <v>6869</v>
      </c>
      <c r="E26" s="63">
        <f t="shared" si="2"/>
        <v>3.437697058264186</v>
      </c>
      <c r="F26" s="64">
        <f t="shared" si="3"/>
        <v>98.38155256373533</v>
      </c>
    </row>
    <row r="27" spans="1:6" s="61" customFormat="1" ht="19.5" customHeight="1">
      <c r="A27" s="186" t="s">
        <v>103</v>
      </c>
      <c r="B27" s="63"/>
      <c r="C27" s="63">
        <f t="shared" si="1"/>
        <v>0</v>
      </c>
      <c r="D27" s="63"/>
      <c r="E27" s="63">
        <f t="shared" si="2"/>
        <v>0</v>
      </c>
      <c r="F27" s="64">
        <v>0</v>
      </c>
    </row>
    <row r="28" spans="1:6" s="61" customFormat="1" ht="19.5" customHeight="1">
      <c r="A28" s="41" t="s">
        <v>104</v>
      </c>
      <c r="B28" s="63"/>
      <c r="C28" s="63">
        <f t="shared" si="1"/>
        <v>0</v>
      </c>
      <c r="D28" s="63"/>
      <c r="E28" s="63">
        <f t="shared" si="2"/>
        <v>0</v>
      </c>
      <c r="F28" s="64">
        <v>0</v>
      </c>
    </row>
    <row r="29" spans="1:6" s="61" customFormat="1" ht="19.5" customHeight="1">
      <c r="A29" s="186" t="s">
        <v>105</v>
      </c>
      <c r="B29" s="72">
        <v>5</v>
      </c>
      <c r="C29" s="63">
        <f t="shared" si="1"/>
        <v>0.002538947453943493</v>
      </c>
      <c r="D29" s="63">
        <v>1</v>
      </c>
      <c r="E29" s="63">
        <f t="shared" si="2"/>
        <v>0.0005004654328525529</v>
      </c>
      <c r="F29" s="64">
        <f aca="true" t="shared" si="4" ref="F29:F36">D29/B29*100</f>
        <v>20</v>
      </c>
    </row>
    <row r="30" spans="1:6" s="61" customFormat="1" ht="19.5" customHeight="1">
      <c r="A30" s="186" t="s">
        <v>90</v>
      </c>
      <c r="B30" s="72">
        <v>1507</v>
      </c>
      <c r="C30" s="63">
        <f t="shared" si="1"/>
        <v>0.7652387626185688</v>
      </c>
      <c r="D30" s="63">
        <v>1517</v>
      </c>
      <c r="E30" s="63">
        <f t="shared" si="2"/>
        <v>0.7592060616373227</v>
      </c>
      <c r="F30" s="64">
        <f t="shared" si="4"/>
        <v>100.66357000663571</v>
      </c>
    </row>
    <row r="31" spans="1:6" s="61" customFormat="1" ht="19.5" customHeight="1">
      <c r="A31" s="186" t="s">
        <v>91</v>
      </c>
      <c r="B31" s="72">
        <v>1413</v>
      </c>
      <c r="C31" s="63">
        <f t="shared" si="1"/>
        <v>0.7175065504844311</v>
      </c>
      <c r="D31" s="63">
        <v>2023</v>
      </c>
      <c r="E31" s="63">
        <f t="shared" si="2"/>
        <v>1.0124415706607144</v>
      </c>
      <c r="F31" s="64">
        <f t="shared" si="4"/>
        <v>143.17055909412596</v>
      </c>
    </row>
    <row r="32" spans="1:6" s="61" customFormat="1" ht="19.5" customHeight="1">
      <c r="A32" s="186" t="s">
        <v>106</v>
      </c>
      <c r="B32" s="72">
        <v>993</v>
      </c>
      <c r="C32" s="63">
        <f t="shared" si="1"/>
        <v>0.5042349643531777</v>
      </c>
      <c r="D32" s="63">
        <v>1154</v>
      </c>
      <c r="E32" s="63">
        <f t="shared" si="2"/>
        <v>0.577537109511846</v>
      </c>
      <c r="F32" s="64">
        <f t="shared" si="4"/>
        <v>116.21349446122859</v>
      </c>
    </row>
    <row r="33" spans="1:6" s="61" customFormat="1" ht="19.5" customHeight="1">
      <c r="A33" s="185" t="s">
        <v>92</v>
      </c>
      <c r="B33" s="74">
        <v>5957</v>
      </c>
      <c r="C33" s="69">
        <f t="shared" si="1"/>
        <v>3.024901996628278</v>
      </c>
      <c r="D33" s="69">
        <v>7648</v>
      </c>
      <c r="E33" s="69">
        <f t="shared" si="2"/>
        <v>3.8275596304563244</v>
      </c>
      <c r="F33" s="70">
        <f t="shared" si="4"/>
        <v>128.38677186503273</v>
      </c>
    </row>
    <row r="34" spans="1:6" s="61" customFormat="1" ht="19.5" customHeight="1">
      <c r="A34" s="185" t="s">
        <v>107</v>
      </c>
      <c r="B34" s="74">
        <v>39256</v>
      </c>
      <c r="C34" s="69">
        <f t="shared" si="1"/>
        <v>19.933784250401153</v>
      </c>
      <c r="D34" s="69">
        <v>38346</v>
      </c>
      <c r="E34" s="69">
        <f t="shared" si="2"/>
        <v>19.190847488163993</v>
      </c>
      <c r="F34" s="70">
        <f t="shared" si="4"/>
        <v>97.68188302425106</v>
      </c>
    </row>
    <row r="35" spans="1:6" s="61" customFormat="1" ht="19.5" customHeight="1">
      <c r="A35" s="185" t="s">
        <v>93</v>
      </c>
      <c r="B35" s="74">
        <v>105392</v>
      </c>
      <c r="C35" s="69">
        <f t="shared" si="1"/>
        <v>53.516950013202525</v>
      </c>
      <c r="D35" s="69">
        <v>105367</v>
      </c>
      <c r="E35" s="69">
        <f t="shared" si="2"/>
        <v>52.73254126337494</v>
      </c>
      <c r="F35" s="70">
        <f t="shared" si="4"/>
        <v>99.97627903446183</v>
      </c>
    </row>
    <row r="36" spans="1:6" s="61" customFormat="1" ht="19.5" customHeight="1">
      <c r="A36" s="185" t="s">
        <v>108</v>
      </c>
      <c r="B36" s="74"/>
      <c r="C36" s="69">
        <f t="shared" si="1"/>
        <v>0</v>
      </c>
      <c r="D36" s="69"/>
      <c r="E36" s="69">
        <f t="shared" si="2"/>
        <v>0</v>
      </c>
      <c r="F36" s="70" t="e">
        <f t="shared" si="4"/>
        <v>#DIV/0!</v>
      </c>
    </row>
    <row r="37" spans="1:6" s="61" customFormat="1" ht="15" customHeight="1">
      <c r="A37" s="75"/>
      <c r="B37" s="76"/>
      <c r="C37" s="77"/>
      <c r="D37" s="76"/>
      <c r="E37" s="78"/>
      <c r="F37" s="78"/>
    </row>
    <row r="38" spans="1:6" ht="20.25" customHeight="1">
      <c r="A38" s="79" t="s">
        <v>69</v>
      </c>
      <c r="B38" s="79"/>
      <c r="C38" s="79"/>
      <c r="D38" s="79"/>
      <c r="E38" s="79"/>
      <c r="F38" s="79"/>
    </row>
    <row r="39" spans="1:6" ht="24.75" customHeight="1">
      <c r="A39" s="33"/>
      <c r="B39" s="33"/>
      <c r="C39" s="80"/>
      <c r="D39" s="33"/>
      <c r="E39" s="80"/>
      <c r="F39" s="80"/>
    </row>
  </sheetData>
  <sheetProtection/>
  <mergeCells count="6">
    <mergeCell ref="A1:I1"/>
    <mergeCell ref="A3:F3"/>
    <mergeCell ref="A4:A5"/>
    <mergeCell ref="B4:C4"/>
    <mergeCell ref="D4:E4"/>
    <mergeCell ref="F4:F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27"/>
  <sheetViews>
    <sheetView zoomScalePageLayoutView="0" workbookViewId="0" topLeftCell="A1">
      <selection activeCell="A4" sqref="A4:P4"/>
    </sheetView>
  </sheetViews>
  <sheetFormatPr defaultColWidth="8.88671875" defaultRowHeight="13.5"/>
  <cols>
    <col min="1" max="1" width="9.77734375" style="136" customWidth="1"/>
    <col min="2" max="2" width="11.3359375" style="136" customWidth="1"/>
    <col min="3" max="16" width="10.77734375" style="136" customWidth="1"/>
    <col min="17" max="16384" width="8.88671875" style="136" customWidth="1"/>
  </cols>
  <sheetData>
    <row r="1" spans="1:7" ht="25.5" customHeight="1">
      <c r="A1" s="256" t="s">
        <v>283</v>
      </c>
      <c r="B1" s="256"/>
      <c r="C1" s="256"/>
      <c r="D1" s="256"/>
      <c r="E1" s="256"/>
      <c r="F1" s="139"/>
      <c r="G1" s="139"/>
    </row>
    <row r="2" ht="19.5" customHeight="1"/>
    <row r="3" s="3" customFormat="1" ht="21.75" customHeight="1">
      <c r="A3" s="3" t="s">
        <v>238</v>
      </c>
    </row>
    <row r="4" spans="1:16" s="162" customFormat="1" ht="29.25" customHeight="1">
      <c r="A4" s="198"/>
      <c r="B4" s="198" t="s">
        <v>239</v>
      </c>
      <c r="C4" s="202" t="s">
        <v>112</v>
      </c>
      <c r="D4" s="216" t="s">
        <v>240</v>
      </c>
      <c r="E4" s="202" t="s">
        <v>119</v>
      </c>
      <c r="F4" s="202" t="s">
        <v>123</v>
      </c>
      <c r="G4" s="202" t="s">
        <v>241</v>
      </c>
      <c r="H4" s="202" t="s">
        <v>134</v>
      </c>
      <c r="I4" s="202" t="s">
        <v>142</v>
      </c>
      <c r="J4" s="202" t="s">
        <v>145</v>
      </c>
      <c r="K4" s="202" t="s">
        <v>149</v>
      </c>
      <c r="L4" s="202" t="s">
        <v>156</v>
      </c>
      <c r="M4" s="216" t="s">
        <v>242</v>
      </c>
      <c r="N4" s="202" t="s">
        <v>243</v>
      </c>
      <c r="O4" s="202" t="s">
        <v>164</v>
      </c>
      <c r="P4" s="221" t="s">
        <v>165</v>
      </c>
    </row>
    <row r="5" spans="1:28" s="3" customFormat="1" ht="25.5" customHeight="1">
      <c r="A5" s="167" t="s">
        <v>198</v>
      </c>
      <c r="B5" s="222">
        <v>129600</v>
      </c>
      <c r="C5" s="174" t="s">
        <v>293</v>
      </c>
      <c r="D5" s="174" t="s">
        <v>293</v>
      </c>
      <c r="E5" s="174" t="s">
        <v>293</v>
      </c>
      <c r="F5" s="174" t="s">
        <v>293</v>
      </c>
      <c r="G5" s="174" t="s">
        <v>293</v>
      </c>
      <c r="H5" s="174" t="s">
        <v>293</v>
      </c>
      <c r="I5" s="174" t="s">
        <v>293</v>
      </c>
      <c r="J5" s="174" t="s">
        <v>293</v>
      </c>
      <c r="K5" s="174" t="s">
        <v>293</v>
      </c>
      <c r="L5" s="174" t="s">
        <v>293</v>
      </c>
      <c r="M5" s="174" t="s">
        <v>293</v>
      </c>
      <c r="N5" s="174" t="s">
        <v>293</v>
      </c>
      <c r="O5" s="174" t="s">
        <v>293</v>
      </c>
      <c r="P5" s="177" t="s">
        <v>293</v>
      </c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1:28" s="3" customFormat="1" ht="25.5" customHeight="1">
      <c r="A6" s="167" t="s">
        <v>199</v>
      </c>
      <c r="B6" s="222">
        <v>162000</v>
      </c>
      <c r="C6" s="222">
        <v>15207</v>
      </c>
      <c r="D6" s="222">
        <v>553</v>
      </c>
      <c r="E6" s="222">
        <v>100</v>
      </c>
      <c r="F6" s="222">
        <v>6472</v>
      </c>
      <c r="G6" s="222">
        <v>6850</v>
      </c>
      <c r="H6" s="222">
        <v>67288</v>
      </c>
      <c r="I6" s="222">
        <v>3315</v>
      </c>
      <c r="J6" s="222">
        <v>499</v>
      </c>
      <c r="K6" s="222">
        <v>1082</v>
      </c>
      <c r="L6" s="222">
        <v>4348</v>
      </c>
      <c r="M6" s="222">
        <v>5035</v>
      </c>
      <c r="N6" s="222">
        <v>0</v>
      </c>
      <c r="O6" s="222">
        <v>2685</v>
      </c>
      <c r="P6" s="223">
        <v>48566</v>
      </c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</row>
    <row r="7" spans="1:28" s="3" customFormat="1" ht="25.5" customHeight="1">
      <c r="A7" s="167" t="s">
        <v>200</v>
      </c>
      <c r="B7" s="222">
        <f>SUM(C7:P7)</f>
        <v>184500</v>
      </c>
      <c r="C7" s="222">
        <v>13796</v>
      </c>
      <c r="D7" s="222">
        <v>423</v>
      </c>
      <c r="E7" s="222">
        <v>137</v>
      </c>
      <c r="F7" s="222">
        <v>2734</v>
      </c>
      <c r="G7" s="222">
        <v>6316</v>
      </c>
      <c r="H7" s="222">
        <v>95979</v>
      </c>
      <c r="I7" s="222">
        <v>4090</v>
      </c>
      <c r="J7" s="222">
        <v>681</v>
      </c>
      <c r="K7" s="222">
        <v>388</v>
      </c>
      <c r="L7" s="222">
        <v>7878</v>
      </c>
      <c r="M7" s="222">
        <v>4511</v>
      </c>
      <c r="N7" s="222">
        <v>0</v>
      </c>
      <c r="O7" s="222">
        <v>31</v>
      </c>
      <c r="P7" s="223">
        <v>47536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</row>
    <row r="8" spans="1:28" s="3" customFormat="1" ht="25.5" customHeight="1">
      <c r="A8" s="167" t="s">
        <v>195</v>
      </c>
      <c r="B8" s="222">
        <v>177900</v>
      </c>
      <c r="C8" s="222">
        <v>12192</v>
      </c>
      <c r="D8" s="222">
        <v>385</v>
      </c>
      <c r="E8" s="222">
        <v>238</v>
      </c>
      <c r="F8" s="222">
        <v>1696</v>
      </c>
      <c r="G8" s="222">
        <v>5344</v>
      </c>
      <c r="H8" s="222">
        <v>98170</v>
      </c>
      <c r="I8" s="222">
        <v>4012</v>
      </c>
      <c r="J8" s="222">
        <v>351</v>
      </c>
      <c r="K8" s="222">
        <v>2032</v>
      </c>
      <c r="L8" s="222">
        <v>4597</v>
      </c>
      <c r="M8" s="222">
        <v>2344</v>
      </c>
      <c r="N8" s="222">
        <v>0</v>
      </c>
      <c r="O8" s="222">
        <v>614</v>
      </c>
      <c r="P8" s="223">
        <v>45925</v>
      </c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</row>
    <row r="9" spans="1:28" s="3" customFormat="1" ht="25.5" customHeight="1">
      <c r="A9" s="167" t="s">
        <v>201</v>
      </c>
      <c r="B9" s="224">
        <f>SUM(C9:P9)</f>
        <v>184700</v>
      </c>
      <c r="C9" s="224">
        <v>12828</v>
      </c>
      <c r="D9" s="224">
        <v>214</v>
      </c>
      <c r="E9" s="224">
        <v>316</v>
      </c>
      <c r="F9" s="224">
        <v>1775</v>
      </c>
      <c r="G9" s="224">
        <v>6867</v>
      </c>
      <c r="H9" s="224">
        <v>100585</v>
      </c>
      <c r="I9" s="224">
        <v>3893</v>
      </c>
      <c r="J9" s="224">
        <v>437</v>
      </c>
      <c r="K9" s="224">
        <v>3311</v>
      </c>
      <c r="L9" s="224">
        <v>3285</v>
      </c>
      <c r="M9" s="224">
        <v>2640</v>
      </c>
      <c r="N9" s="224">
        <v>0</v>
      </c>
      <c r="O9" s="224">
        <v>1098</v>
      </c>
      <c r="P9" s="225">
        <v>47451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</row>
    <row r="10" spans="1:31" s="3" customFormat="1" ht="25.5" customHeight="1">
      <c r="A10" s="167" t="s">
        <v>2</v>
      </c>
      <c r="B10" s="179">
        <v>191800</v>
      </c>
      <c r="C10" s="189">
        <v>11118</v>
      </c>
      <c r="D10" s="189">
        <v>535</v>
      </c>
      <c r="E10" s="189">
        <v>634</v>
      </c>
      <c r="F10" s="189">
        <v>4102</v>
      </c>
      <c r="G10" s="189">
        <v>6135</v>
      </c>
      <c r="H10" s="189">
        <v>107105</v>
      </c>
      <c r="I10" s="189">
        <v>5103</v>
      </c>
      <c r="J10" s="189">
        <v>572</v>
      </c>
      <c r="K10" s="189">
        <v>363</v>
      </c>
      <c r="L10" s="189">
        <v>2815</v>
      </c>
      <c r="M10" s="189">
        <v>3043</v>
      </c>
      <c r="N10" s="189" t="s">
        <v>286</v>
      </c>
      <c r="O10" s="189">
        <v>113</v>
      </c>
      <c r="P10" s="226">
        <v>50162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64"/>
      <c r="AD10" s="146"/>
      <c r="AE10" s="146"/>
    </row>
    <row r="11" spans="1:74" s="3" customFormat="1" ht="15" customHeight="1">
      <c r="A11" s="161"/>
      <c r="B11" s="163"/>
      <c r="C11" s="154"/>
      <c r="D11" s="154"/>
      <c r="E11" s="154"/>
      <c r="F11" s="154"/>
      <c r="G11" s="154"/>
      <c r="H11" s="153"/>
      <c r="I11" s="153"/>
      <c r="J11" s="153"/>
      <c r="K11" s="153"/>
      <c r="L11" s="153"/>
      <c r="M11" s="153"/>
      <c r="N11" s="165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</row>
    <row r="12" spans="1:92" s="3" customFormat="1" ht="15.75" customHeight="1">
      <c r="A12" s="278" t="s">
        <v>294</v>
      </c>
      <c r="B12" s="278"/>
      <c r="C12" s="27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6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1:92" s="3" customFormat="1" ht="15.75" customHeight="1">
      <c r="A13" s="266" t="s">
        <v>245</v>
      </c>
      <c r="B13" s="26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</row>
    <row r="14" spans="1:92" ht="15.75" customHeight="1">
      <c r="A14" s="141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</row>
    <row r="15" spans="1:92" ht="11.25" customHeight="1">
      <c r="A15" s="141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</row>
    <row r="16" spans="1:92" ht="15.75" customHeight="1">
      <c r="A16" s="141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</row>
    <row r="17" spans="1:92" ht="15.7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</row>
    <row r="18" spans="1:92" ht="15.7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</row>
    <row r="19" spans="1:92" ht="15.7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</row>
    <row r="20" spans="1:92" ht="15.7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</row>
    <row r="21" spans="1:92" ht="11.2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</row>
    <row r="22" spans="1:92" ht="15.7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</row>
    <row r="23" spans="1:92" ht="15.7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</row>
    <row r="24" spans="1:92" ht="15.7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</row>
    <row r="25" spans="1:92" ht="15.7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</row>
    <row r="26" spans="1:92" ht="15.7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</row>
    <row r="27" spans="1:92" ht="12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</row>
  </sheetData>
  <sheetProtection/>
  <mergeCells count="3">
    <mergeCell ref="A12:C12"/>
    <mergeCell ref="A13:B1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14.88671875" style="34" bestFit="1" customWidth="1"/>
    <col min="2" max="2" width="10.77734375" style="34" customWidth="1"/>
    <col min="3" max="3" width="8.88671875" style="34" customWidth="1"/>
    <col min="4" max="4" width="11.3359375" style="34" customWidth="1"/>
    <col min="5" max="5" width="8.88671875" style="34" customWidth="1"/>
    <col min="6" max="6" width="10.21484375" style="34" customWidth="1"/>
    <col min="7" max="7" width="16.3359375" style="34" customWidth="1"/>
    <col min="8" max="16384" width="8.88671875" style="34" customWidth="1"/>
  </cols>
  <sheetData>
    <row r="1" spans="1:9" ht="20.25" customHeight="1">
      <c r="A1" s="256" t="s">
        <v>109</v>
      </c>
      <c r="B1" s="256"/>
      <c r="C1" s="256"/>
      <c r="D1" s="256"/>
      <c r="E1" s="256"/>
      <c r="F1" s="257"/>
      <c r="G1" s="257"/>
      <c r="H1" s="257"/>
      <c r="I1" s="257"/>
    </row>
    <row r="2" spans="1:9" ht="15" customHeight="1">
      <c r="A2" s="30"/>
      <c r="B2" s="30"/>
      <c r="C2" s="30"/>
      <c r="D2" s="30"/>
      <c r="E2" s="30"/>
      <c r="F2" s="31"/>
      <c r="G2" s="31"/>
      <c r="H2" s="31"/>
      <c r="I2" s="31"/>
    </row>
    <row r="3" spans="1:6" s="81" customFormat="1" ht="20.25" customHeight="1">
      <c r="A3" s="279" t="s">
        <v>95</v>
      </c>
      <c r="B3" s="279"/>
      <c r="C3" s="279"/>
      <c r="D3" s="279"/>
      <c r="E3" s="279"/>
      <c r="F3" s="279"/>
    </row>
    <row r="4" spans="1:6" ht="21" customHeight="1">
      <c r="A4" s="280" t="s">
        <v>58</v>
      </c>
      <c r="B4" s="261" t="s">
        <v>71</v>
      </c>
      <c r="C4" s="263"/>
      <c r="D4" s="261" t="s">
        <v>110</v>
      </c>
      <c r="E4" s="263"/>
      <c r="F4" s="282" t="s">
        <v>111</v>
      </c>
    </row>
    <row r="5" spans="1:6" ht="21" customHeight="1">
      <c r="A5" s="281"/>
      <c r="B5" s="204" t="s">
        <v>72</v>
      </c>
      <c r="C5" s="204" t="s">
        <v>73</v>
      </c>
      <c r="D5" s="204" t="s">
        <v>72</v>
      </c>
      <c r="E5" s="204" t="s">
        <v>73</v>
      </c>
      <c r="F5" s="283"/>
    </row>
    <row r="6" spans="1:6" ht="21" customHeight="1">
      <c r="A6" s="82" t="s">
        <v>7</v>
      </c>
      <c r="B6" s="83">
        <v>141342</v>
      </c>
      <c r="C6" s="83">
        <v>100</v>
      </c>
      <c r="D6" s="83">
        <v>128009</v>
      </c>
      <c r="E6" s="83">
        <v>100</v>
      </c>
      <c r="F6" s="84">
        <f aca="true" t="shared" si="0" ref="F6:F11">D6/B6*100</f>
        <v>90.56685203265837</v>
      </c>
    </row>
    <row r="7" spans="1:6" ht="21" customHeight="1">
      <c r="A7" s="82" t="s">
        <v>6</v>
      </c>
      <c r="B7" s="83">
        <v>170501</v>
      </c>
      <c r="C7" s="83">
        <v>100</v>
      </c>
      <c r="D7" s="83">
        <v>152266</v>
      </c>
      <c r="E7" s="83">
        <v>100</v>
      </c>
      <c r="F7" s="84">
        <f t="shared" si="0"/>
        <v>89.30504806423423</v>
      </c>
    </row>
    <row r="8" spans="1:6" ht="21" customHeight="1">
      <c r="A8" s="82" t="s">
        <v>5</v>
      </c>
      <c r="B8" s="83">
        <v>192793</v>
      </c>
      <c r="C8" s="83">
        <v>100</v>
      </c>
      <c r="D8" s="83">
        <v>180799</v>
      </c>
      <c r="E8" s="83">
        <v>100</v>
      </c>
      <c r="F8" s="84">
        <f t="shared" si="0"/>
        <v>93.77881977042735</v>
      </c>
    </row>
    <row r="9" spans="1:7" s="89" customFormat="1" ht="21" customHeight="1">
      <c r="A9" s="85" t="s">
        <v>4</v>
      </c>
      <c r="B9" s="86">
        <v>182480</v>
      </c>
      <c r="C9" s="86">
        <v>100</v>
      </c>
      <c r="D9" s="86">
        <v>171764</v>
      </c>
      <c r="E9" s="41">
        <v>100</v>
      </c>
      <c r="F9" s="87">
        <f t="shared" si="0"/>
        <v>94.127575624726</v>
      </c>
      <c r="G9" s="88"/>
    </row>
    <row r="10" spans="1:7" s="89" customFormat="1" ht="21" customHeight="1">
      <c r="A10" s="62" t="s">
        <v>3</v>
      </c>
      <c r="B10" s="86">
        <v>189300</v>
      </c>
      <c r="C10" s="86">
        <v>100</v>
      </c>
      <c r="D10" s="86">
        <v>178844</v>
      </c>
      <c r="E10" s="41">
        <v>100</v>
      </c>
      <c r="F10" s="87">
        <f t="shared" si="0"/>
        <v>94.47649234020074</v>
      </c>
      <c r="G10" s="88"/>
    </row>
    <row r="11" spans="1:7" s="89" customFormat="1" ht="21" customHeight="1">
      <c r="A11" s="62" t="s">
        <v>288</v>
      </c>
      <c r="B11" s="86">
        <v>191800</v>
      </c>
      <c r="C11" s="86">
        <v>100</v>
      </c>
      <c r="D11" s="86">
        <v>188745</v>
      </c>
      <c r="E11" s="41">
        <v>100</v>
      </c>
      <c r="F11" s="87">
        <f t="shared" si="0"/>
        <v>98.40719499478624</v>
      </c>
      <c r="G11" s="88"/>
    </row>
    <row r="12" spans="1:6" s="89" customFormat="1" ht="21" customHeight="1">
      <c r="A12" s="90"/>
      <c r="B12" s="90"/>
      <c r="C12" s="90"/>
      <c r="D12" s="90"/>
      <c r="E12" s="90"/>
      <c r="F12" s="87"/>
    </row>
    <row r="13" spans="1:6" s="89" customFormat="1" ht="19.5" customHeight="1">
      <c r="A13" s="188" t="s">
        <v>100</v>
      </c>
      <c r="B13" s="91">
        <v>196932</v>
      </c>
      <c r="C13" s="91">
        <f>B13/$B$11*100</f>
        <v>102.67570385818561</v>
      </c>
      <c r="D13" s="91"/>
      <c r="E13" s="92">
        <f>D13/$D$11*100</f>
        <v>0</v>
      </c>
      <c r="F13" s="93">
        <f aca="true" t="shared" si="1" ref="F13:F21">D13/B13*100</f>
        <v>0</v>
      </c>
    </row>
    <row r="14" spans="1:6" s="89" customFormat="1" ht="19.5" customHeight="1">
      <c r="A14" s="188" t="s">
        <v>112</v>
      </c>
      <c r="B14" s="94">
        <v>11118</v>
      </c>
      <c r="C14" s="91">
        <f aca="true" t="shared" si="2" ref="C14:C69">B14/$B$11*100</f>
        <v>5.796663190823774</v>
      </c>
      <c r="D14" s="94">
        <v>10729</v>
      </c>
      <c r="E14" s="92">
        <f aca="true" t="shared" si="3" ref="E14:E69">D14/$D$11*100</f>
        <v>5.684388990436832</v>
      </c>
      <c r="F14" s="93">
        <f t="shared" si="1"/>
        <v>96.50116927504946</v>
      </c>
    </row>
    <row r="15" spans="1:6" s="89" customFormat="1" ht="19.5" customHeight="1">
      <c r="A15" s="62" t="s">
        <v>113</v>
      </c>
      <c r="B15" s="86">
        <v>674</v>
      </c>
      <c r="C15" s="95">
        <f t="shared" si="2"/>
        <v>0.35140771637122</v>
      </c>
      <c r="D15" s="86">
        <v>658</v>
      </c>
      <c r="E15" s="96">
        <f t="shared" si="3"/>
        <v>0.348618506450502</v>
      </c>
      <c r="F15" s="87">
        <f t="shared" si="1"/>
        <v>97.62611275964392</v>
      </c>
    </row>
    <row r="16" spans="1:6" s="89" customFormat="1" ht="19.5" customHeight="1">
      <c r="A16" s="62" t="s">
        <v>114</v>
      </c>
      <c r="B16" s="86">
        <v>229</v>
      </c>
      <c r="C16" s="95">
        <f t="shared" si="2"/>
        <v>0.11939520333680918</v>
      </c>
      <c r="D16" s="86">
        <v>226</v>
      </c>
      <c r="E16" s="96">
        <f t="shared" si="3"/>
        <v>0.11973827121248244</v>
      </c>
      <c r="F16" s="87">
        <f t="shared" si="1"/>
        <v>98.68995633187772</v>
      </c>
    </row>
    <row r="17" spans="1:6" s="89" customFormat="1" ht="19.5" customHeight="1">
      <c r="A17" s="62" t="s">
        <v>115</v>
      </c>
      <c r="B17" s="86">
        <v>1912</v>
      </c>
      <c r="C17" s="95">
        <f t="shared" si="2"/>
        <v>0.996871741397289</v>
      </c>
      <c r="D17" s="86">
        <v>1818</v>
      </c>
      <c r="E17" s="96">
        <f t="shared" si="3"/>
        <v>0.9632043232933324</v>
      </c>
      <c r="F17" s="87">
        <f t="shared" si="1"/>
        <v>95.0836820083682</v>
      </c>
    </row>
    <row r="18" spans="1:6" s="89" customFormat="1" ht="19.5" customHeight="1">
      <c r="A18" s="62" t="s">
        <v>116</v>
      </c>
      <c r="B18" s="86">
        <v>8303</v>
      </c>
      <c r="C18" s="95">
        <f t="shared" si="2"/>
        <v>4.3289885297184565</v>
      </c>
      <c r="D18" s="86">
        <v>8027</v>
      </c>
      <c r="E18" s="96">
        <f t="shared" si="3"/>
        <v>4.252827889480517</v>
      </c>
      <c r="F18" s="87">
        <f t="shared" si="1"/>
        <v>96.67590027700831</v>
      </c>
    </row>
    <row r="19" spans="1:6" s="89" customFormat="1" ht="19.5" customHeight="1">
      <c r="A19" s="188" t="s">
        <v>117</v>
      </c>
      <c r="B19" s="94">
        <v>535</v>
      </c>
      <c r="C19" s="91">
        <f t="shared" si="2"/>
        <v>0.2789363920750782</v>
      </c>
      <c r="D19" s="94">
        <v>518</v>
      </c>
      <c r="E19" s="92">
        <f t="shared" si="3"/>
        <v>0.27444435614188456</v>
      </c>
      <c r="F19" s="93">
        <f t="shared" si="1"/>
        <v>96.82242990654206</v>
      </c>
    </row>
    <row r="20" spans="1:6" s="89" customFormat="1" ht="19.5" customHeight="1">
      <c r="A20" s="62" t="s">
        <v>118</v>
      </c>
      <c r="B20" s="86">
        <v>535</v>
      </c>
      <c r="C20" s="95">
        <f t="shared" si="2"/>
        <v>0.2789363920750782</v>
      </c>
      <c r="D20" s="86">
        <v>518</v>
      </c>
      <c r="E20" s="96">
        <f t="shared" si="3"/>
        <v>0.27444435614188456</v>
      </c>
      <c r="F20" s="87">
        <f t="shared" si="1"/>
        <v>96.82242990654206</v>
      </c>
    </row>
    <row r="21" spans="1:6" s="89" customFormat="1" ht="19.5" customHeight="1">
      <c r="A21" s="188" t="s">
        <v>119</v>
      </c>
      <c r="B21" s="94">
        <v>633</v>
      </c>
      <c r="C21" s="91">
        <f t="shared" si="2"/>
        <v>0.3300312825860271</v>
      </c>
      <c r="D21" s="94">
        <v>595</v>
      </c>
      <c r="E21" s="92">
        <f t="shared" si="3"/>
        <v>0.31524013881162416</v>
      </c>
      <c r="F21" s="93">
        <f t="shared" si="1"/>
        <v>93.99684044233807</v>
      </c>
    </row>
    <row r="22" spans="1:6" s="89" customFormat="1" ht="19.5" customHeight="1">
      <c r="A22" s="62" t="s">
        <v>120</v>
      </c>
      <c r="B22" s="86">
        <v>287</v>
      </c>
      <c r="C22" s="95">
        <f t="shared" si="2"/>
        <v>0.14963503649635038</v>
      </c>
      <c r="D22" s="86">
        <v>270</v>
      </c>
      <c r="E22" s="96">
        <f t="shared" si="3"/>
        <v>0.1430501470237622</v>
      </c>
      <c r="F22" s="97">
        <f>E19/$D$10*100</f>
        <v>0.00015345460632835577</v>
      </c>
    </row>
    <row r="23" spans="1:6" s="89" customFormat="1" ht="19.5" customHeight="1">
      <c r="A23" s="62" t="s">
        <v>121</v>
      </c>
      <c r="B23" s="86">
        <v>346</v>
      </c>
      <c r="C23" s="95">
        <f t="shared" si="2"/>
        <v>0.18039624608967675</v>
      </c>
      <c r="D23" s="86">
        <v>325</v>
      </c>
      <c r="E23" s="96">
        <f t="shared" si="3"/>
        <v>0.17218999178786193</v>
      </c>
      <c r="F23" s="87">
        <f>D23/B23*100</f>
        <v>93.9306358381503</v>
      </c>
    </row>
    <row r="24" spans="1:6" s="89" customFormat="1" ht="19.5" customHeight="1">
      <c r="A24" s="62" t="s">
        <v>122</v>
      </c>
      <c r="B24" s="98"/>
      <c r="C24" s="95">
        <f t="shared" si="2"/>
        <v>0</v>
      </c>
      <c r="D24" s="98"/>
      <c r="E24" s="96">
        <f t="shared" si="3"/>
        <v>0</v>
      </c>
      <c r="F24" s="97">
        <f>E21/$D$10*100</f>
        <v>0.0001762654261879762</v>
      </c>
    </row>
    <row r="25" spans="1:6" s="89" customFormat="1" ht="19.5" customHeight="1">
      <c r="A25" s="188" t="s">
        <v>123</v>
      </c>
      <c r="B25" s="94">
        <v>4101</v>
      </c>
      <c r="C25" s="91">
        <f t="shared" si="2"/>
        <v>2.1381647549530762</v>
      </c>
      <c r="D25" s="94">
        <v>3970</v>
      </c>
      <c r="E25" s="92">
        <f t="shared" si="3"/>
        <v>2.103366976608652</v>
      </c>
      <c r="F25" s="93">
        <f>D25/B25*100</f>
        <v>96.80565715679103</v>
      </c>
    </row>
    <row r="26" spans="1:6" s="89" customFormat="1" ht="19.5" customHeight="1">
      <c r="A26" s="62" t="s">
        <v>124</v>
      </c>
      <c r="B26" s="86">
        <v>2823</v>
      </c>
      <c r="C26" s="95">
        <f t="shared" si="2"/>
        <v>1.4718456725755997</v>
      </c>
      <c r="D26" s="86">
        <v>2745</v>
      </c>
      <c r="E26" s="96">
        <f t="shared" si="3"/>
        <v>1.4543431614082492</v>
      </c>
      <c r="F26" s="87">
        <f>D26/B26*100</f>
        <v>97.23698193411265</v>
      </c>
    </row>
    <row r="27" spans="1:6" s="89" customFormat="1" ht="19.5" customHeight="1">
      <c r="A27" s="62" t="s">
        <v>125</v>
      </c>
      <c r="B27" s="98">
        <v>1278</v>
      </c>
      <c r="C27" s="95">
        <f t="shared" si="2"/>
        <v>0.6663190823774766</v>
      </c>
      <c r="D27" s="98"/>
      <c r="E27" s="96">
        <f t="shared" si="3"/>
        <v>0</v>
      </c>
      <c r="F27" s="97">
        <f>E24/$D$10*100</f>
        <v>0</v>
      </c>
    </row>
    <row r="28" spans="1:6" s="89" customFormat="1" ht="19.5" customHeight="1">
      <c r="A28" s="62" t="s">
        <v>126</v>
      </c>
      <c r="B28" s="86">
        <v>1278</v>
      </c>
      <c r="C28" s="95">
        <f t="shared" si="2"/>
        <v>0.6663190823774766</v>
      </c>
      <c r="D28" s="86">
        <v>1225</v>
      </c>
      <c r="E28" s="96">
        <f t="shared" si="3"/>
        <v>0.6490238152004026</v>
      </c>
      <c r="F28" s="87">
        <f>D28/B28*100</f>
        <v>95.85289514866979</v>
      </c>
    </row>
    <row r="29" spans="1:6" s="89" customFormat="1" ht="19.5" customHeight="1">
      <c r="A29" s="62" t="s">
        <v>127</v>
      </c>
      <c r="B29" s="98">
        <v>0</v>
      </c>
      <c r="C29" s="95">
        <f t="shared" si="2"/>
        <v>0</v>
      </c>
      <c r="D29" s="98"/>
      <c r="E29" s="96">
        <f t="shared" si="3"/>
        <v>0</v>
      </c>
      <c r="F29" s="97">
        <f>E26/$D$10*100</f>
        <v>0.0008131909157747809</v>
      </c>
    </row>
    <row r="30" spans="1:6" s="89" customFormat="1" ht="19.5" customHeight="1">
      <c r="A30" s="188" t="s">
        <v>128</v>
      </c>
      <c r="B30" s="94">
        <v>6148</v>
      </c>
      <c r="C30" s="91">
        <f t="shared" si="2"/>
        <v>3.205422314911366</v>
      </c>
      <c r="D30" s="94">
        <v>5949</v>
      </c>
      <c r="E30" s="92">
        <f t="shared" si="3"/>
        <v>3.1518715727568947</v>
      </c>
      <c r="F30" s="93">
        <f>D30/B30*100</f>
        <v>96.76317501626545</v>
      </c>
    </row>
    <row r="31" spans="1:6" s="89" customFormat="1" ht="19.5" customHeight="1">
      <c r="A31" s="62" t="s">
        <v>129</v>
      </c>
      <c r="B31" s="86">
        <v>732</v>
      </c>
      <c r="C31" s="95">
        <f t="shared" si="2"/>
        <v>0.3816475495307612</v>
      </c>
      <c r="D31" s="86">
        <v>640</v>
      </c>
      <c r="E31" s="96">
        <f t="shared" si="3"/>
        <v>0.33908182998225117</v>
      </c>
      <c r="F31" s="87">
        <f>D31/B31*100</f>
        <v>87.43169398907104</v>
      </c>
    </row>
    <row r="32" spans="1:6" s="89" customFormat="1" ht="19.5" customHeight="1">
      <c r="A32" s="62" t="s">
        <v>130</v>
      </c>
      <c r="B32" s="86">
        <v>5290</v>
      </c>
      <c r="C32" s="95">
        <f t="shared" si="2"/>
        <v>2.7580813347236703</v>
      </c>
      <c r="D32" s="86">
        <v>5192</v>
      </c>
      <c r="E32" s="96">
        <f t="shared" si="3"/>
        <v>2.7508013457310128</v>
      </c>
      <c r="F32" s="87">
        <f>D32/B32*100</f>
        <v>98.14744801512288</v>
      </c>
    </row>
    <row r="33" spans="1:6" s="89" customFormat="1" ht="19.5" customHeight="1">
      <c r="A33" s="62" t="s">
        <v>131</v>
      </c>
      <c r="B33" s="86">
        <v>13</v>
      </c>
      <c r="C33" s="95">
        <f t="shared" si="2"/>
        <v>0.006777893639207507</v>
      </c>
      <c r="D33" s="86">
        <v>7</v>
      </c>
      <c r="E33" s="96">
        <f t="shared" si="3"/>
        <v>0.003708707515430873</v>
      </c>
      <c r="F33" s="87">
        <f>D33/B33*100</f>
        <v>53.84615384615385</v>
      </c>
    </row>
    <row r="34" spans="1:6" s="89" customFormat="1" ht="19.5" customHeight="1">
      <c r="A34" s="62" t="s">
        <v>132</v>
      </c>
      <c r="B34" s="98">
        <v>0</v>
      </c>
      <c r="C34" s="95">
        <f t="shared" si="2"/>
        <v>0</v>
      </c>
      <c r="D34" s="98"/>
      <c r="E34" s="96">
        <f t="shared" si="3"/>
        <v>0</v>
      </c>
      <c r="F34" s="97">
        <f>E31/$D$10*100</f>
        <v>0.0001895964248072349</v>
      </c>
    </row>
    <row r="35" spans="1:6" s="89" customFormat="1" ht="19.5" customHeight="1">
      <c r="A35" s="62" t="s">
        <v>133</v>
      </c>
      <c r="B35" s="86">
        <v>113</v>
      </c>
      <c r="C35" s="95">
        <f t="shared" si="2"/>
        <v>0.0589155370177268</v>
      </c>
      <c r="D35" s="86">
        <v>110</v>
      </c>
      <c r="E35" s="96">
        <f t="shared" si="3"/>
        <v>0.058279689528199424</v>
      </c>
      <c r="F35" s="87">
        <f aca="true" t="shared" si="4" ref="F35:F41">D35/B35*100</f>
        <v>97.34513274336283</v>
      </c>
    </row>
    <row r="36" spans="1:6" s="89" customFormat="1" ht="19.5" customHeight="1">
      <c r="A36" s="188" t="s">
        <v>134</v>
      </c>
      <c r="B36" s="94">
        <v>109653</v>
      </c>
      <c r="C36" s="91">
        <f t="shared" si="2"/>
        <v>57.17049009384776</v>
      </c>
      <c r="D36" s="94">
        <v>105153</v>
      </c>
      <c r="E36" s="92">
        <f t="shared" si="3"/>
        <v>55.71167448144322</v>
      </c>
      <c r="F36" s="93">
        <f t="shared" si="4"/>
        <v>95.89614511230883</v>
      </c>
    </row>
    <row r="37" spans="1:6" s="89" customFormat="1" ht="19.5" customHeight="1">
      <c r="A37" s="62" t="s">
        <v>135</v>
      </c>
      <c r="B37" s="86">
        <v>28532</v>
      </c>
      <c r="C37" s="95">
        <f t="shared" si="2"/>
        <v>14.875912408759124</v>
      </c>
      <c r="D37" s="86">
        <v>28140</v>
      </c>
      <c r="E37" s="96">
        <f t="shared" si="3"/>
        <v>14.909004212032107</v>
      </c>
      <c r="F37" s="87">
        <f t="shared" si="4"/>
        <v>98.62610402355251</v>
      </c>
    </row>
    <row r="38" spans="1:6" s="89" customFormat="1" ht="19.5" customHeight="1">
      <c r="A38" s="62" t="s">
        <v>136</v>
      </c>
      <c r="B38" s="86">
        <v>8137</v>
      </c>
      <c r="C38" s="95">
        <f t="shared" si="2"/>
        <v>4.242440041710115</v>
      </c>
      <c r="D38" s="86">
        <v>7104</v>
      </c>
      <c r="E38" s="96">
        <f t="shared" si="3"/>
        <v>3.763808312802988</v>
      </c>
      <c r="F38" s="87">
        <f t="shared" si="4"/>
        <v>87.30490352709845</v>
      </c>
    </row>
    <row r="39" spans="1:6" s="89" customFormat="1" ht="19.5" customHeight="1">
      <c r="A39" s="62" t="s">
        <v>137</v>
      </c>
      <c r="B39" s="86">
        <v>35520</v>
      </c>
      <c r="C39" s="95">
        <f t="shared" si="2"/>
        <v>18.519290928050054</v>
      </c>
      <c r="D39" s="86">
        <v>34024</v>
      </c>
      <c r="E39" s="96">
        <f t="shared" si="3"/>
        <v>18.02643778643143</v>
      </c>
      <c r="F39" s="87">
        <f t="shared" si="4"/>
        <v>95.7882882882883</v>
      </c>
    </row>
    <row r="40" spans="1:6" s="89" customFormat="1" ht="19.5" customHeight="1">
      <c r="A40" s="62" t="s">
        <v>138</v>
      </c>
      <c r="B40" s="86">
        <v>31057</v>
      </c>
      <c r="C40" s="95">
        <f t="shared" si="2"/>
        <v>16.192387904066734</v>
      </c>
      <c r="D40" s="86">
        <v>29862</v>
      </c>
      <c r="E40" s="96">
        <f t="shared" si="3"/>
        <v>15.8213462608281</v>
      </c>
      <c r="F40" s="87">
        <f t="shared" si="4"/>
        <v>96.15223621083814</v>
      </c>
    </row>
    <row r="41" spans="1:6" s="89" customFormat="1" ht="19.5" customHeight="1">
      <c r="A41" s="62" t="s">
        <v>139</v>
      </c>
      <c r="B41" s="86">
        <v>2947</v>
      </c>
      <c r="C41" s="95">
        <f t="shared" si="2"/>
        <v>1.5364963503649636</v>
      </c>
      <c r="D41" s="86">
        <v>2706</v>
      </c>
      <c r="E41" s="96">
        <f t="shared" si="3"/>
        <v>1.4336803623937058</v>
      </c>
      <c r="F41" s="87">
        <f t="shared" si="4"/>
        <v>91.82219205972176</v>
      </c>
    </row>
    <row r="42" spans="1:6" s="89" customFormat="1" ht="19.5" customHeight="1">
      <c r="A42" s="62" t="s">
        <v>140</v>
      </c>
      <c r="B42" s="98">
        <v>0</v>
      </c>
      <c r="C42" s="95">
        <f t="shared" si="2"/>
        <v>0</v>
      </c>
      <c r="D42" s="98"/>
      <c r="E42" s="96">
        <f t="shared" si="3"/>
        <v>0</v>
      </c>
      <c r="F42" s="97">
        <f>E39/$D$10*100</f>
        <v>0.010079419933814626</v>
      </c>
    </row>
    <row r="43" spans="1:6" s="89" customFormat="1" ht="19.5" customHeight="1">
      <c r="A43" s="62" t="s">
        <v>141</v>
      </c>
      <c r="B43" s="86">
        <v>3460</v>
      </c>
      <c r="C43" s="95">
        <f t="shared" si="2"/>
        <v>1.8039624608967675</v>
      </c>
      <c r="D43" s="86">
        <v>3317</v>
      </c>
      <c r="E43" s="96">
        <f t="shared" si="3"/>
        <v>1.7573975469548864</v>
      </c>
      <c r="F43" s="87">
        <f aca="true" t="shared" si="5" ref="F43:F49">D43/B43*100</f>
        <v>95.86705202312139</v>
      </c>
    </row>
    <row r="44" spans="1:6" s="89" customFormat="1" ht="19.5" customHeight="1">
      <c r="A44" s="188" t="s">
        <v>142</v>
      </c>
      <c r="B44" s="94">
        <v>5103</v>
      </c>
      <c r="C44" s="91">
        <f t="shared" si="2"/>
        <v>2.6605839416058394</v>
      </c>
      <c r="D44" s="94">
        <v>4902</v>
      </c>
      <c r="E44" s="92">
        <f t="shared" si="3"/>
        <v>2.5971548915203053</v>
      </c>
      <c r="F44" s="93">
        <f t="shared" si="5"/>
        <v>96.06114050558496</v>
      </c>
    </row>
    <row r="45" spans="1:6" s="89" customFormat="1" ht="19.5" customHeight="1">
      <c r="A45" s="62" t="s">
        <v>143</v>
      </c>
      <c r="B45" s="86">
        <v>5068</v>
      </c>
      <c r="C45" s="95">
        <f t="shared" si="2"/>
        <v>2.6423357664233578</v>
      </c>
      <c r="D45" s="86">
        <v>4867</v>
      </c>
      <c r="E45" s="96">
        <f t="shared" si="3"/>
        <v>2.5786113539431508</v>
      </c>
      <c r="F45" s="87">
        <f t="shared" si="5"/>
        <v>96.03393843725335</v>
      </c>
    </row>
    <row r="46" spans="1:6" s="89" customFormat="1" ht="19.5" customHeight="1">
      <c r="A46" s="62" t="s">
        <v>144</v>
      </c>
      <c r="B46" s="86">
        <v>35</v>
      </c>
      <c r="C46" s="95">
        <f t="shared" si="2"/>
        <v>0.01824817518248175</v>
      </c>
      <c r="D46" s="86">
        <v>35</v>
      </c>
      <c r="E46" s="96">
        <f t="shared" si="3"/>
        <v>0.01854353757715436</v>
      </c>
      <c r="F46" s="87">
        <f t="shared" si="5"/>
        <v>100</v>
      </c>
    </row>
    <row r="47" spans="1:6" s="89" customFormat="1" ht="19.5" customHeight="1">
      <c r="A47" s="188" t="s">
        <v>145</v>
      </c>
      <c r="B47" s="94">
        <v>571</v>
      </c>
      <c r="C47" s="91">
        <f t="shared" si="2"/>
        <v>0.2977059436913451</v>
      </c>
      <c r="D47" s="94">
        <v>494</v>
      </c>
      <c r="E47" s="92">
        <f t="shared" si="3"/>
        <v>0.26172878751755013</v>
      </c>
      <c r="F47" s="93">
        <f t="shared" si="5"/>
        <v>86.51488616462348</v>
      </c>
    </row>
    <row r="48" spans="1:6" s="89" customFormat="1" ht="19.5" customHeight="1">
      <c r="A48" s="62" t="s">
        <v>146</v>
      </c>
      <c r="B48" s="86">
        <v>72</v>
      </c>
      <c r="C48" s="95">
        <f t="shared" si="2"/>
        <v>0.03753910323253389</v>
      </c>
      <c r="D48" s="86">
        <v>71</v>
      </c>
      <c r="E48" s="96">
        <f t="shared" si="3"/>
        <v>0.03761689051365599</v>
      </c>
      <c r="F48" s="87">
        <f t="shared" si="5"/>
        <v>98.61111111111111</v>
      </c>
    </row>
    <row r="49" spans="1:6" s="89" customFormat="1" ht="19.5" customHeight="1">
      <c r="A49" s="62" t="s">
        <v>147</v>
      </c>
      <c r="B49" s="86">
        <v>499</v>
      </c>
      <c r="C49" s="95">
        <f t="shared" si="2"/>
        <v>0.2601668404588113</v>
      </c>
      <c r="D49" s="86">
        <v>423</v>
      </c>
      <c r="E49" s="96">
        <f t="shared" si="3"/>
        <v>0.22411189700389414</v>
      </c>
      <c r="F49" s="87">
        <f t="shared" si="5"/>
        <v>84.76953907815631</v>
      </c>
    </row>
    <row r="50" spans="1:6" s="89" customFormat="1" ht="19.5" customHeight="1">
      <c r="A50" s="62" t="s">
        <v>148</v>
      </c>
      <c r="B50" s="98">
        <v>0</v>
      </c>
      <c r="C50" s="95">
        <f t="shared" si="2"/>
        <v>0</v>
      </c>
      <c r="D50" s="98"/>
      <c r="E50" s="96">
        <f t="shared" si="3"/>
        <v>0</v>
      </c>
      <c r="F50" s="97">
        <f>E47/$D$10*100</f>
        <v>0.00014634474039808444</v>
      </c>
    </row>
    <row r="51" spans="1:6" s="89" customFormat="1" ht="19.5" customHeight="1">
      <c r="A51" s="188" t="s">
        <v>149</v>
      </c>
      <c r="B51" s="94">
        <v>1543</v>
      </c>
      <c r="C51" s="91">
        <f t="shared" si="2"/>
        <v>0.8044838373305527</v>
      </c>
      <c r="D51" s="94">
        <v>1411</v>
      </c>
      <c r="E51" s="92">
        <f t="shared" si="3"/>
        <v>0.7475694720389945</v>
      </c>
      <c r="F51" s="93">
        <f>D51/B51*100</f>
        <v>91.4452365521711</v>
      </c>
    </row>
    <row r="52" spans="1:6" s="89" customFormat="1" ht="19.5" customHeight="1">
      <c r="A52" s="62" t="s">
        <v>150</v>
      </c>
      <c r="B52" s="98">
        <v>0</v>
      </c>
      <c r="C52" s="95">
        <f t="shared" si="2"/>
        <v>0</v>
      </c>
      <c r="D52" s="98"/>
      <c r="E52" s="96">
        <f t="shared" si="3"/>
        <v>0</v>
      </c>
      <c r="F52" s="97">
        <f>E49/$D$10*100</f>
        <v>0.0001253113870210318</v>
      </c>
    </row>
    <row r="53" spans="1:6" s="89" customFormat="1" ht="19.5" customHeight="1">
      <c r="A53" s="62" t="s">
        <v>151</v>
      </c>
      <c r="B53" s="98">
        <v>0</v>
      </c>
      <c r="C53" s="95">
        <f t="shared" si="2"/>
        <v>0</v>
      </c>
      <c r="D53" s="98"/>
      <c r="E53" s="96">
        <f t="shared" si="3"/>
        <v>0</v>
      </c>
      <c r="F53" s="97">
        <f>E50/$D$10*100</f>
        <v>0</v>
      </c>
    </row>
    <row r="54" spans="1:6" s="89" customFormat="1" ht="19.5" customHeight="1">
      <c r="A54" s="62" t="s">
        <v>152</v>
      </c>
      <c r="B54" s="98">
        <v>0</v>
      </c>
      <c r="C54" s="95">
        <f t="shared" si="2"/>
        <v>0</v>
      </c>
      <c r="D54" s="98"/>
      <c r="E54" s="96">
        <f t="shared" si="3"/>
        <v>0</v>
      </c>
      <c r="F54" s="97">
        <f>E51/$D$10*100</f>
        <v>0.0004180008678172007</v>
      </c>
    </row>
    <row r="55" spans="1:6" s="89" customFormat="1" ht="19.5" customHeight="1">
      <c r="A55" s="62" t="s">
        <v>153</v>
      </c>
      <c r="B55" s="86">
        <v>1519</v>
      </c>
      <c r="C55" s="95">
        <f t="shared" si="2"/>
        <v>0.791970802919708</v>
      </c>
      <c r="D55" s="86">
        <v>1388</v>
      </c>
      <c r="E55" s="96">
        <f t="shared" si="3"/>
        <v>0.7353837187740073</v>
      </c>
      <c r="F55" s="87">
        <f>D55/B55*100</f>
        <v>91.37590520079</v>
      </c>
    </row>
    <row r="56" spans="1:6" s="89" customFormat="1" ht="19.5" customHeight="1">
      <c r="A56" s="62" t="s">
        <v>154</v>
      </c>
      <c r="B56" s="86">
        <v>24</v>
      </c>
      <c r="C56" s="95">
        <f t="shared" si="2"/>
        <v>0.012513034410844628</v>
      </c>
      <c r="D56" s="86">
        <v>23</v>
      </c>
      <c r="E56" s="96">
        <f t="shared" si="3"/>
        <v>0.012185753264987153</v>
      </c>
      <c r="F56" s="87">
        <f>D56/B56*100</f>
        <v>95.83333333333334</v>
      </c>
    </row>
    <row r="57" spans="1:6" s="89" customFormat="1" ht="19.5" customHeight="1">
      <c r="A57" s="41" t="s">
        <v>155</v>
      </c>
      <c r="B57" s="98">
        <v>0</v>
      </c>
      <c r="C57" s="95">
        <f t="shared" si="2"/>
        <v>0</v>
      </c>
      <c r="D57" s="99"/>
      <c r="E57" s="96">
        <f t="shared" si="3"/>
        <v>0</v>
      </c>
      <c r="F57" s="97">
        <f>E54/$D$10*100</f>
        <v>0</v>
      </c>
    </row>
    <row r="58" spans="1:6" s="89" customFormat="1" ht="19.5" customHeight="1">
      <c r="A58" s="188" t="s">
        <v>156</v>
      </c>
      <c r="B58" s="94">
        <v>4219</v>
      </c>
      <c r="C58" s="91">
        <f t="shared" si="2"/>
        <v>2.199687174139729</v>
      </c>
      <c r="D58" s="94">
        <v>3582</v>
      </c>
      <c r="E58" s="92">
        <f t="shared" si="3"/>
        <v>1.8977986171819121</v>
      </c>
      <c r="F58" s="93">
        <f>D58/B58*100</f>
        <v>84.90163545863949</v>
      </c>
    </row>
    <row r="59" spans="1:6" s="89" customFormat="1" ht="19.5" customHeight="1">
      <c r="A59" s="62" t="s">
        <v>157</v>
      </c>
      <c r="B59" s="86">
        <v>3207</v>
      </c>
      <c r="C59" s="95">
        <f t="shared" si="2"/>
        <v>1.6720542231491136</v>
      </c>
      <c r="D59" s="86">
        <v>2621</v>
      </c>
      <c r="E59" s="96">
        <f t="shared" si="3"/>
        <v>1.388646056849188</v>
      </c>
      <c r="F59" s="87">
        <f>D59/B59*100</f>
        <v>81.7274711568444</v>
      </c>
    </row>
    <row r="60" spans="1:6" s="89" customFormat="1" ht="19.5" customHeight="1">
      <c r="A60" s="62" t="s">
        <v>158</v>
      </c>
      <c r="B60" s="98">
        <v>0</v>
      </c>
      <c r="C60" s="95">
        <f t="shared" si="2"/>
        <v>0</v>
      </c>
      <c r="D60" s="98"/>
      <c r="E60" s="96">
        <f t="shared" si="3"/>
        <v>0</v>
      </c>
      <c r="F60" s="97">
        <f>E57/$D$10*100</f>
        <v>0</v>
      </c>
    </row>
    <row r="61" spans="1:6" s="89" customFormat="1" ht="19.5" customHeight="1">
      <c r="A61" s="62" t="s">
        <v>159</v>
      </c>
      <c r="B61" s="86">
        <v>1012</v>
      </c>
      <c r="C61" s="95">
        <f t="shared" si="2"/>
        <v>0.5276329509906152</v>
      </c>
      <c r="D61" s="86">
        <v>961</v>
      </c>
      <c r="E61" s="96">
        <f t="shared" si="3"/>
        <v>0.509152560332724</v>
      </c>
      <c r="F61" s="87">
        <f>D61/B61*100</f>
        <v>94.96047430830039</v>
      </c>
    </row>
    <row r="62" spans="1:6" s="89" customFormat="1" ht="19.5" customHeight="1">
      <c r="A62" s="188" t="s">
        <v>160</v>
      </c>
      <c r="B62" s="94">
        <v>3043</v>
      </c>
      <c r="C62" s="91">
        <f t="shared" si="2"/>
        <v>1.5865484880083423</v>
      </c>
      <c r="D62" s="94">
        <v>2045</v>
      </c>
      <c r="E62" s="92">
        <f t="shared" si="3"/>
        <v>1.083472409865162</v>
      </c>
      <c r="F62" s="93">
        <f>D62/B62*100</f>
        <v>67.20341767992113</v>
      </c>
    </row>
    <row r="63" spans="1:6" s="89" customFormat="1" ht="19.5" customHeight="1">
      <c r="A63" s="62" t="s">
        <v>161</v>
      </c>
      <c r="B63" s="98"/>
      <c r="C63" s="95">
        <f t="shared" si="2"/>
        <v>0</v>
      </c>
      <c r="D63" s="98"/>
      <c r="E63" s="96">
        <f t="shared" si="3"/>
        <v>0</v>
      </c>
      <c r="F63" s="97">
        <f>E60/$D$10*100</f>
        <v>0</v>
      </c>
    </row>
    <row r="64" spans="1:6" s="89" customFormat="1" ht="19.5" customHeight="1">
      <c r="A64" s="62" t="s">
        <v>162</v>
      </c>
      <c r="B64" s="86">
        <v>3043</v>
      </c>
      <c r="C64" s="95">
        <f t="shared" si="2"/>
        <v>1.5865484880083423</v>
      </c>
      <c r="D64" s="86">
        <v>2045</v>
      </c>
      <c r="E64" s="96">
        <f t="shared" si="3"/>
        <v>1.083472409865162</v>
      </c>
      <c r="F64" s="87">
        <f>D64/B64*100</f>
        <v>67.20341767992113</v>
      </c>
    </row>
    <row r="65" spans="1:6" s="89" customFormat="1" ht="19.5" customHeight="1">
      <c r="A65" s="62" t="s">
        <v>163</v>
      </c>
      <c r="B65" s="98"/>
      <c r="C65" s="95">
        <f t="shared" si="2"/>
        <v>0</v>
      </c>
      <c r="D65" s="98"/>
      <c r="E65" s="96">
        <f t="shared" si="3"/>
        <v>0</v>
      </c>
      <c r="F65" s="97">
        <f>E62/$D$10*100</f>
        <v>0.0006058198261418678</v>
      </c>
    </row>
    <row r="66" spans="1:6" s="89" customFormat="1" ht="19.5" customHeight="1">
      <c r="A66" s="188" t="s">
        <v>164</v>
      </c>
      <c r="B66" s="94">
        <v>100</v>
      </c>
      <c r="C66" s="91">
        <f t="shared" si="2"/>
        <v>0.05213764337851929</v>
      </c>
      <c r="D66" s="100"/>
      <c r="E66" s="92">
        <f t="shared" si="3"/>
        <v>0</v>
      </c>
      <c r="F66" s="97">
        <f>E63/$D$10*100</f>
        <v>0</v>
      </c>
    </row>
    <row r="67" spans="1:6" s="89" customFormat="1" ht="19.5" customHeight="1">
      <c r="A67" s="62" t="s">
        <v>164</v>
      </c>
      <c r="B67" s="86">
        <v>100</v>
      </c>
      <c r="C67" s="95">
        <f t="shared" si="2"/>
        <v>0.05213764337851929</v>
      </c>
      <c r="D67" s="98"/>
      <c r="E67" s="96">
        <f t="shared" si="3"/>
        <v>0</v>
      </c>
      <c r="F67" s="101">
        <f>D67/B67*100</f>
        <v>0</v>
      </c>
    </row>
    <row r="68" spans="1:6" s="89" customFormat="1" ht="19.5" customHeight="1">
      <c r="A68" s="188" t="s">
        <v>165</v>
      </c>
      <c r="B68" s="94">
        <v>50162</v>
      </c>
      <c r="C68" s="91">
        <f t="shared" si="2"/>
        <v>26.153284671532845</v>
      </c>
      <c r="D68" s="94">
        <v>49396</v>
      </c>
      <c r="E68" s="92">
        <f t="shared" si="3"/>
        <v>26.170759490317625</v>
      </c>
      <c r="F68" s="93">
        <f>D68/B68*100</f>
        <v>98.47294764961525</v>
      </c>
    </row>
    <row r="69" spans="1:6" s="89" customFormat="1" ht="19.5" customHeight="1">
      <c r="A69" s="62" t="s">
        <v>166</v>
      </c>
      <c r="B69" s="86">
        <v>50162</v>
      </c>
      <c r="C69" s="95">
        <f t="shared" si="2"/>
        <v>26.153284671532845</v>
      </c>
      <c r="D69" s="86">
        <v>49396</v>
      </c>
      <c r="E69" s="96">
        <f t="shared" si="3"/>
        <v>26.170759490317625</v>
      </c>
      <c r="F69" s="87">
        <f>D69/B69*100</f>
        <v>98.47294764961525</v>
      </c>
    </row>
    <row r="70" spans="1:6" s="89" customFormat="1" ht="15" customHeight="1">
      <c r="A70" s="102"/>
      <c r="B70" s="103"/>
      <c r="C70" s="103"/>
      <c r="D70" s="103"/>
      <c r="E70" s="104"/>
      <c r="F70" s="105"/>
    </row>
    <row r="71" spans="1:6" ht="20.25" customHeight="1">
      <c r="A71" s="51" t="s">
        <v>69</v>
      </c>
      <c r="B71" s="49"/>
      <c r="C71" s="49"/>
      <c r="D71" s="49"/>
      <c r="E71" s="49"/>
      <c r="F71" s="49"/>
    </row>
    <row r="72" spans="1:6" ht="20.25" customHeight="1">
      <c r="A72" s="33" t="s">
        <v>167</v>
      </c>
      <c r="B72" s="33"/>
      <c r="C72" s="33"/>
      <c r="D72" s="33"/>
      <c r="E72" s="33"/>
      <c r="F72" s="33"/>
    </row>
  </sheetData>
  <sheetProtection/>
  <mergeCells count="6">
    <mergeCell ref="A1:I1"/>
    <mergeCell ref="A3:F3"/>
    <mergeCell ref="A4:A5"/>
    <mergeCell ref="B4:C4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29"/>
  <sheetViews>
    <sheetView zoomScalePageLayoutView="0" workbookViewId="0" topLeftCell="A1">
      <selection activeCell="D28" sqref="D28"/>
    </sheetView>
  </sheetViews>
  <sheetFormatPr defaultColWidth="8.88671875" defaultRowHeight="13.5"/>
  <cols>
    <col min="1" max="1" width="23.10546875" style="135" customWidth="1"/>
    <col min="2" max="2" width="11.77734375" style="135" customWidth="1"/>
    <col min="3" max="3" width="9.77734375" style="135" customWidth="1"/>
    <col min="4" max="5" width="9.88671875" style="135" customWidth="1"/>
    <col min="6" max="15" width="10.77734375" style="135" customWidth="1"/>
    <col min="16" max="16" width="8.88671875" style="135" customWidth="1"/>
    <col min="17" max="18" width="12.10546875" style="135" customWidth="1"/>
    <col min="19" max="19" width="11.5546875" style="135" customWidth="1"/>
    <col min="20" max="20" width="8.5546875" style="135" customWidth="1"/>
    <col min="21" max="21" width="9.4453125" style="135" customWidth="1"/>
    <col min="22" max="22" width="9.88671875" style="135" customWidth="1"/>
    <col min="23" max="24" width="7.77734375" style="135" customWidth="1"/>
    <col min="25" max="25" width="8.99609375" style="135" customWidth="1"/>
    <col min="26" max="16384" width="8.88671875" style="135" customWidth="1"/>
  </cols>
  <sheetData>
    <row r="1" spans="1:6" ht="29.25" customHeight="1">
      <c r="A1" s="256" t="s">
        <v>285</v>
      </c>
      <c r="B1" s="256"/>
      <c r="C1" s="256"/>
      <c r="D1" s="256"/>
      <c r="E1" s="256"/>
      <c r="F1" s="142"/>
    </row>
    <row r="2" ht="12.75" customHeight="1"/>
    <row r="3" s="144" customFormat="1" ht="24" customHeight="1">
      <c r="A3" s="3" t="s">
        <v>211</v>
      </c>
    </row>
    <row r="4" spans="1:26" s="144" customFormat="1" ht="24" customHeight="1">
      <c r="A4" s="254"/>
      <c r="B4" s="251" t="s">
        <v>212</v>
      </c>
      <c r="C4" s="284" t="s">
        <v>246</v>
      </c>
      <c r="D4" s="285"/>
      <c r="E4" s="285"/>
      <c r="F4" s="285"/>
      <c r="G4" s="286" t="s">
        <v>247</v>
      </c>
      <c r="H4" s="287"/>
      <c r="I4" s="287"/>
      <c r="J4" s="287"/>
      <c r="K4" s="287"/>
      <c r="L4" s="287"/>
      <c r="M4" s="287"/>
      <c r="N4" s="227"/>
      <c r="O4" s="227"/>
      <c r="P4" s="227"/>
      <c r="Q4" s="227"/>
      <c r="R4" s="227"/>
      <c r="S4" s="228"/>
      <c r="T4" s="228"/>
      <c r="U4" s="228"/>
      <c r="V4" s="228"/>
      <c r="W4" s="228"/>
      <c r="X4" s="228"/>
      <c r="Y4" s="228"/>
      <c r="Z4" s="229"/>
    </row>
    <row r="5" spans="1:26" s="144" customFormat="1" ht="33" customHeight="1">
      <c r="A5" s="254"/>
      <c r="B5" s="251"/>
      <c r="C5" s="230"/>
      <c r="D5" s="202" t="s">
        <v>248</v>
      </c>
      <c r="E5" s="216" t="s">
        <v>249</v>
      </c>
      <c r="F5" s="202" t="s">
        <v>250</v>
      </c>
      <c r="G5" s="230"/>
      <c r="H5" s="202" t="s">
        <v>251</v>
      </c>
      <c r="I5" s="216" t="s">
        <v>252</v>
      </c>
      <c r="J5" s="202" t="s">
        <v>253</v>
      </c>
      <c r="K5" s="216" t="s">
        <v>254</v>
      </c>
      <c r="L5" s="216" t="s">
        <v>255</v>
      </c>
      <c r="M5" s="202" t="s">
        <v>256</v>
      </c>
      <c r="N5" s="216" t="s">
        <v>257</v>
      </c>
      <c r="O5" s="202" t="s">
        <v>258</v>
      </c>
      <c r="P5" s="202" t="s">
        <v>259</v>
      </c>
      <c r="Q5" s="217" t="s">
        <v>260</v>
      </c>
      <c r="R5" s="217" t="s">
        <v>261</v>
      </c>
      <c r="S5" s="216" t="s">
        <v>262</v>
      </c>
      <c r="T5" s="202" t="s">
        <v>263</v>
      </c>
      <c r="U5" s="216" t="s">
        <v>264</v>
      </c>
      <c r="V5" s="216" t="s">
        <v>265</v>
      </c>
      <c r="W5" s="202" t="s">
        <v>266</v>
      </c>
      <c r="X5" s="202" t="s">
        <v>267</v>
      </c>
      <c r="Y5" s="217" t="s">
        <v>268</v>
      </c>
      <c r="Z5" s="221" t="s">
        <v>269</v>
      </c>
    </row>
    <row r="6" s="144" customFormat="1" ht="9.75" customHeight="1" hidden="1">
      <c r="A6" s="148"/>
    </row>
    <row r="7" spans="1:26" s="144" customFormat="1" ht="19.5" customHeight="1" hidden="1">
      <c r="A7" s="151" t="s">
        <v>199</v>
      </c>
      <c r="B7" s="152">
        <v>1527945</v>
      </c>
      <c r="C7" s="152">
        <v>461583</v>
      </c>
      <c r="D7" s="152">
        <v>200433</v>
      </c>
      <c r="E7" s="152">
        <v>210670</v>
      </c>
      <c r="F7" s="152">
        <v>50480</v>
      </c>
      <c r="G7" s="152">
        <v>1066362</v>
      </c>
      <c r="H7" s="152">
        <v>418410</v>
      </c>
      <c r="I7" s="152">
        <v>107350</v>
      </c>
      <c r="J7" s="152">
        <v>284557</v>
      </c>
      <c r="K7" s="152">
        <v>23800</v>
      </c>
      <c r="L7" s="152">
        <v>84400</v>
      </c>
      <c r="M7" s="152">
        <v>30867</v>
      </c>
      <c r="N7" s="152">
        <v>30100</v>
      </c>
      <c r="O7" s="152">
        <v>2580</v>
      </c>
      <c r="P7" s="152">
        <v>8887</v>
      </c>
      <c r="Q7" s="152">
        <v>12000</v>
      </c>
      <c r="R7" s="152" t="s">
        <v>244</v>
      </c>
      <c r="S7" s="152">
        <v>8405</v>
      </c>
      <c r="T7" s="152">
        <v>30881</v>
      </c>
      <c r="U7" s="152">
        <v>1275</v>
      </c>
      <c r="V7" s="152">
        <v>780</v>
      </c>
      <c r="W7" s="152">
        <v>8485</v>
      </c>
      <c r="X7" s="152">
        <v>10340</v>
      </c>
      <c r="Y7" s="152">
        <v>3245</v>
      </c>
      <c r="Z7" s="152" t="s">
        <v>244</v>
      </c>
    </row>
    <row r="8" spans="1:26" s="144" customFormat="1" ht="19.5" customHeight="1" hidden="1">
      <c r="A8" s="151" t="s">
        <v>200</v>
      </c>
      <c r="B8" s="152">
        <v>1728892</v>
      </c>
      <c r="C8" s="152">
        <v>443562</v>
      </c>
      <c r="D8" s="152">
        <v>188900</v>
      </c>
      <c r="E8" s="152">
        <v>197662</v>
      </c>
      <c r="F8" s="152">
        <v>57000</v>
      </c>
      <c r="G8" s="152">
        <v>1285330</v>
      </c>
      <c r="H8" s="152">
        <v>602521</v>
      </c>
      <c r="I8" s="152">
        <v>130152</v>
      </c>
      <c r="J8" s="152">
        <v>282084</v>
      </c>
      <c r="K8" s="152">
        <v>33290</v>
      </c>
      <c r="L8" s="152">
        <v>81452</v>
      </c>
      <c r="M8" s="152">
        <v>28650</v>
      </c>
      <c r="N8" s="152">
        <v>22245</v>
      </c>
      <c r="O8" s="152">
        <v>2510</v>
      </c>
      <c r="P8" s="152">
        <v>4650</v>
      </c>
      <c r="Q8" s="152">
        <v>16000</v>
      </c>
      <c r="R8" s="152">
        <v>500</v>
      </c>
      <c r="S8" s="152">
        <v>8516</v>
      </c>
      <c r="T8" s="152">
        <v>28869</v>
      </c>
      <c r="U8" s="152">
        <v>1330</v>
      </c>
      <c r="V8" s="152">
        <v>805</v>
      </c>
      <c r="W8" s="152">
        <v>12532</v>
      </c>
      <c r="X8" s="152">
        <v>7075</v>
      </c>
      <c r="Y8" s="152">
        <v>21670</v>
      </c>
      <c r="Z8" s="152">
        <v>479</v>
      </c>
    </row>
    <row r="9" spans="1:26" s="144" customFormat="1" ht="19.5" customHeight="1" hidden="1">
      <c r="A9" s="151" t="s">
        <v>195</v>
      </c>
      <c r="B9" s="152">
        <v>1851089</v>
      </c>
      <c r="C9" s="152">
        <v>508700</v>
      </c>
      <c r="D9" s="152">
        <v>204800</v>
      </c>
      <c r="E9" s="152">
        <v>249600</v>
      </c>
      <c r="F9" s="152">
        <v>54300</v>
      </c>
      <c r="G9" s="152">
        <v>1342389</v>
      </c>
      <c r="H9" s="152">
        <v>610450</v>
      </c>
      <c r="I9" s="152">
        <v>125784</v>
      </c>
      <c r="J9" s="152">
        <v>288602</v>
      </c>
      <c r="K9" s="152">
        <v>12830</v>
      </c>
      <c r="L9" s="152">
        <v>78796</v>
      </c>
      <c r="M9" s="152">
        <v>27250</v>
      </c>
      <c r="N9" s="152">
        <v>3050</v>
      </c>
      <c r="O9" s="152">
        <v>2220</v>
      </c>
      <c r="P9" s="152">
        <v>4678</v>
      </c>
      <c r="Q9" s="152">
        <v>55000</v>
      </c>
      <c r="R9" s="152">
        <v>1000</v>
      </c>
      <c r="S9" s="152">
        <v>14935</v>
      </c>
      <c r="T9" s="152">
        <v>60382</v>
      </c>
      <c r="U9" s="152">
        <v>0</v>
      </c>
      <c r="V9" s="152">
        <v>1304</v>
      </c>
      <c r="W9" s="152">
        <v>22368</v>
      </c>
      <c r="X9" s="152">
        <v>8924</v>
      </c>
      <c r="Y9" s="152">
        <v>24816</v>
      </c>
      <c r="Z9" s="152">
        <v>0</v>
      </c>
    </row>
    <row r="10" spans="1:26" s="144" customFormat="1" ht="19.5" customHeight="1" hidden="1">
      <c r="A10" s="151" t="s">
        <v>201</v>
      </c>
      <c r="B10" s="152">
        <v>1825188</v>
      </c>
      <c r="C10" s="152">
        <v>513111</v>
      </c>
      <c r="D10" s="152">
        <v>212200</v>
      </c>
      <c r="E10" s="152">
        <v>235611</v>
      </c>
      <c r="F10" s="152">
        <v>65300</v>
      </c>
      <c r="G10" s="152">
        <v>1312077</v>
      </c>
      <c r="H10" s="152">
        <v>657300</v>
      </c>
      <c r="I10" s="152">
        <v>126300</v>
      </c>
      <c r="J10" s="152">
        <v>314623</v>
      </c>
      <c r="K10" s="152">
        <v>13400</v>
      </c>
      <c r="L10" s="152">
        <v>69600</v>
      </c>
      <c r="M10" s="152">
        <v>23900</v>
      </c>
      <c r="N10" s="152">
        <v>6710</v>
      </c>
      <c r="O10" s="152">
        <v>2070</v>
      </c>
      <c r="P10" s="152">
        <v>3649</v>
      </c>
      <c r="Q10" s="152">
        <v>40000</v>
      </c>
      <c r="R10" s="152">
        <v>1000</v>
      </c>
      <c r="S10" s="152">
        <v>6576</v>
      </c>
      <c r="T10" s="152">
        <v>30629</v>
      </c>
      <c r="U10" s="152">
        <v>0</v>
      </c>
      <c r="V10" s="152">
        <v>628</v>
      </c>
      <c r="W10" s="152">
        <v>7863</v>
      </c>
      <c r="X10" s="152">
        <v>0</v>
      </c>
      <c r="Y10" s="152">
        <v>7829</v>
      </c>
      <c r="Z10" s="152">
        <v>0</v>
      </c>
    </row>
    <row r="11" spans="1:29" s="3" customFormat="1" ht="19.5" customHeight="1">
      <c r="A11" s="167" t="s">
        <v>301</v>
      </c>
      <c r="B11" s="179">
        <v>1040</v>
      </c>
      <c r="C11" s="179">
        <f>SUM(C14:C16)</f>
        <v>0</v>
      </c>
      <c r="D11" s="179">
        <f>SUM(D14:D16)</f>
        <v>0</v>
      </c>
      <c r="E11" s="179">
        <f>SUM(E14:E16)</f>
        <v>0</v>
      </c>
      <c r="F11" s="179">
        <f>SUM(F14:F16)</f>
        <v>0</v>
      </c>
      <c r="G11" s="179">
        <v>1040</v>
      </c>
      <c r="H11" s="179">
        <v>0</v>
      </c>
      <c r="I11" s="179">
        <v>0</v>
      </c>
      <c r="J11" s="179">
        <v>1040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5">
        <v>0</v>
      </c>
      <c r="AA11" s="153"/>
      <c r="AB11" s="153"/>
      <c r="AC11" s="153"/>
    </row>
    <row r="12" spans="1:29" s="3" customFormat="1" ht="19.5" customHeight="1">
      <c r="A12" s="167" t="s">
        <v>302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5">
        <v>0</v>
      </c>
      <c r="AA12" s="153"/>
      <c r="AB12" s="153"/>
      <c r="AC12" s="153"/>
    </row>
    <row r="13" spans="1:87" s="3" customFormat="1" ht="19.5" customHeight="1">
      <c r="A13" s="231" t="s">
        <v>270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5"/>
      <c r="AA13" s="154"/>
      <c r="AB13" s="154"/>
      <c r="AC13" s="15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</row>
    <row r="14" spans="1:87" s="3" customFormat="1" ht="19.5" customHeight="1">
      <c r="A14" s="231" t="s">
        <v>271</v>
      </c>
      <c r="B14" s="179">
        <f>C14+G14</f>
        <v>0</v>
      </c>
      <c r="C14" s="179">
        <f aca="true" t="shared" si="0" ref="C14:F16">SUM(D14:F14)</f>
        <v>0</v>
      </c>
      <c r="D14" s="179">
        <f t="shared" si="0"/>
        <v>0</v>
      </c>
      <c r="E14" s="179">
        <f t="shared" si="0"/>
        <v>0</v>
      </c>
      <c r="F14" s="179">
        <f t="shared" si="0"/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0</v>
      </c>
      <c r="U14" s="179">
        <v>0</v>
      </c>
      <c r="V14" s="179">
        <v>0</v>
      </c>
      <c r="W14" s="179">
        <v>0</v>
      </c>
      <c r="X14" s="179">
        <v>0</v>
      </c>
      <c r="Y14" s="179">
        <v>0</v>
      </c>
      <c r="Z14" s="175">
        <v>0</v>
      </c>
      <c r="AA14" s="154"/>
      <c r="AB14" s="154"/>
      <c r="AC14" s="15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1:87" s="3" customFormat="1" ht="19.5" customHeight="1">
      <c r="A15" s="231" t="s">
        <v>272</v>
      </c>
      <c r="B15" s="179">
        <f>C15+G15</f>
        <v>0</v>
      </c>
      <c r="C15" s="179">
        <f t="shared" si="0"/>
        <v>0</v>
      </c>
      <c r="D15" s="179">
        <f t="shared" si="0"/>
        <v>0</v>
      </c>
      <c r="E15" s="179">
        <f t="shared" si="0"/>
        <v>0</v>
      </c>
      <c r="F15" s="179">
        <f t="shared" si="0"/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5">
        <v>0</v>
      </c>
      <c r="AA15" s="154"/>
      <c r="AB15" s="154"/>
      <c r="AC15" s="15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</row>
    <row r="16" spans="1:87" s="3" customFormat="1" ht="19.5" customHeight="1">
      <c r="A16" s="231" t="s">
        <v>273</v>
      </c>
      <c r="B16" s="179">
        <f aca="true" t="shared" si="1" ref="B16:B24">C16+G16</f>
        <v>0</v>
      </c>
      <c r="C16" s="179">
        <f t="shared" si="0"/>
        <v>0</v>
      </c>
      <c r="D16" s="179">
        <f t="shared" si="0"/>
        <v>0</v>
      </c>
      <c r="E16" s="179">
        <f t="shared" si="0"/>
        <v>0</v>
      </c>
      <c r="F16" s="179">
        <f t="shared" si="0"/>
        <v>0</v>
      </c>
      <c r="G16" s="179">
        <f>SUM(H16:Z16)</f>
        <v>0</v>
      </c>
      <c r="H16" s="179">
        <f>SUM(I16:AA16)</f>
        <v>0</v>
      </c>
      <c r="I16" s="179">
        <f>SUM(J16:AB16)</f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5">
        <v>0</v>
      </c>
      <c r="AA16" s="154"/>
      <c r="AB16" s="154"/>
      <c r="AC16" s="15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1:87" s="3" customFormat="1" ht="19.5" customHeight="1">
      <c r="A17" s="231" t="s">
        <v>274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5"/>
      <c r="AA17" s="154"/>
      <c r="AB17" s="154"/>
      <c r="AC17" s="15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</row>
    <row r="18" spans="1:87" s="3" customFormat="1" ht="19.5" customHeight="1">
      <c r="A18" s="231" t="s">
        <v>275</v>
      </c>
      <c r="B18" s="179">
        <f t="shared" si="1"/>
        <v>0</v>
      </c>
      <c r="C18" s="179">
        <f aca="true" t="shared" si="2" ref="C18:C24">SUM(D18:F18)</f>
        <v>0</v>
      </c>
      <c r="D18" s="179">
        <f aca="true" t="shared" si="3" ref="D18:D24">SUM(E18:G18)</f>
        <v>0</v>
      </c>
      <c r="E18" s="179">
        <f aca="true" t="shared" si="4" ref="E18:E23">SUM(F18:H18)</f>
        <v>0</v>
      </c>
      <c r="F18" s="179">
        <f aca="true" t="shared" si="5" ref="F18:F23">SUM(G18:I18)</f>
        <v>0</v>
      </c>
      <c r="G18" s="179">
        <f aca="true" t="shared" si="6" ref="G18:G23">SUM(H18:Z18)</f>
        <v>0</v>
      </c>
      <c r="H18" s="179">
        <f aca="true" t="shared" si="7" ref="H18:I24">SUM(I18:AA18)</f>
        <v>0</v>
      </c>
      <c r="I18" s="179">
        <f t="shared" si="7"/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5">
        <v>0</v>
      </c>
      <c r="AA18" s="154"/>
      <c r="AB18" s="154"/>
      <c r="AC18" s="15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1:87" s="3" customFormat="1" ht="19.5" customHeight="1">
      <c r="A19" s="231" t="s">
        <v>276</v>
      </c>
      <c r="B19" s="179">
        <f t="shared" si="1"/>
        <v>0</v>
      </c>
      <c r="C19" s="179">
        <f t="shared" si="2"/>
        <v>0</v>
      </c>
      <c r="D19" s="179">
        <f t="shared" si="3"/>
        <v>0</v>
      </c>
      <c r="E19" s="179">
        <f>SUM(F19:H19)</f>
        <v>0</v>
      </c>
      <c r="F19" s="179">
        <f t="shared" si="5"/>
        <v>0</v>
      </c>
      <c r="G19" s="179">
        <f t="shared" si="6"/>
        <v>0</v>
      </c>
      <c r="H19" s="179">
        <f t="shared" si="7"/>
        <v>0</v>
      </c>
      <c r="I19" s="179">
        <f t="shared" si="7"/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0</v>
      </c>
      <c r="Y19" s="179">
        <v>0</v>
      </c>
      <c r="Z19" s="175">
        <v>0</v>
      </c>
      <c r="AA19" s="154"/>
      <c r="AB19" s="154"/>
      <c r="AC19" s="15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</row>
    <row r="20" spans="1:87" s="3" customFormat="1" ht="19.5" customHeight="1">
      <c r="A20" s="231" t="s">
        <v>277</v>
      </c>
      <c r="B20" s="179">
        <f t="shared" si="1"/>
        <v>0</v>
      </c>
      <c r="C20" s="179">
        <f t="shared" si="2"/>
        <v>0</v>
      </c>
      <c r="D20" s="179">
        <f t="shared" si="3"/>
        <v>0</v>
      </c>
      <c r="E20" s="179">
        <f>SUM(F20:H20)</f>
        <v>0</v>
      </c>
      <c r="F20" s="179">
        <f>SUM(G20:I20)</f>
        <v>0</v>
      </c>
      <c r="G20" s="179">
        <f>SUM(H20:Z20)</f>
        <v>0</v>
      </c>
      <c r="H20" s="179">
        <f t="shared" si="7"/>
        <v>0</v>
      </c>
      <c r="I20" s="179">
        <f t="shared" si="7"/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75">
        <v>0</v>
      </c>
      <c r="AA20" s="154"/>
      <c r="AB20" s="154"/>
      <c r="AC20" s="15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1:87" s="3" customFormat="1" ht="19.5" customHeight="1">
      <c r="A21" s="231" t="s">
        <v>278</v>
      </c>
      <c r="B21" s="179">
        <f t="shared" si="1"/>
        <v>0</v>
      </c>
      <c r="C21" s="179">
        <f t="shared" si="2"/>
        <v>0</v>
      </c>
      <c r="D21" s="179">
        <f t="shared" si="3"/>
        <v>0</v>
      </c>
      <c r="E21" s="179">
        <f t="shared" si="4"/>
        <v>0</v>
      </c>
      <c r="F21" s="179">
        <f t="shared" si="5"/>
        <v>0</v>
      </c>
      <c r="G21" s="179">
        <f t="shared" si="6"/>
        <v>0</v>
      </c>
      <c r="H21" s="179">
        <f t="shared" si="7"/>
        <v>0</v>
      </c>
      <c r="I21" s="179">
        <f t="shared" si="7"/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179">
        <v>0</v>
      </c>
      <c r="X21" s="179">
        <v>0</v>
      </c>
      <c r="Y21" s="179">
        <v>0</v>
      </c>
      <c r="Z21" s="175">
        <v>0</v>
      </c>
      <c r="AA21" s="154"/>
      <c r="AB21" s="154"/>
      <c r="AC21" s="15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</row>
    <row r="22" spans="1:87" s="3" customFormat="1" ht="19.5" customHeight="1">
      <c r="A22" s="231" t="s">
        <v>279</v>
      </c>
      <c r="B22" s="179">
        <f t="shared" si="1"/>
        <v>0</v>
      </c>
      <c r="C22" s="179">
        <f t="shared" si="2"/>
        <v>0</v>
      </c>
      <c r="D22" s="179">
        <f t="shared" si="3"/>
        <v>0</v>
      </c>
      <c r="E22" s="179">
        <f t="shared" si="4"/>
        <v>0</v>
      </c>
      <c r="F22" s="179">
        <f t="shared" si="5"/>
        <v>0</v>
      </c>
      <c r="G22" s="179">
        <f t="shared" si="6"/>
        <v>0</v>
      </c>
      <c r="H22" s="179">
        <f t="shared" si="7"/>
        <v>0</v>
      </c>
      <c r="I22" s="179">
        <f t="shared" si="7"/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75">
        <v>0</v>
      </c>
      <c r="AA22" s="154"/>
      <c r="AB22" s="154"/>
      <c r="AC22" s="15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1:87" s="3" customFormat="1" ht="19.5" customHeight="1">
      <c r="A23" s="231" t="s">
        <v>280</v>
      </c>
      <c r="B23" s="179">
        <f t="shared" si="1"/>
        <v>0</v>
      </c>
      <c r="C23" s="179">
        <f t="shared" si="2"/>
        <v>0</v>
      </c>
      <c r="D23" s="179">
        <f t="shared" si="3"/>
        <v>0</v>
      </c>
      <c r="E23" s="179">
        <f t="shared" si="4"/>
        <v>0</v>
      </c>
      <c r="F23" s="179">
        <f t="shared" si="5"/>
        <v>0</v>
      </c>
      <c r="G23" s="179">
        <f t="shared" si="6"/>
        <v>0</v>
      </c>
      <c r="H23" s="179">
        <f t="shared" si="7"/>
        <v>0</v>
      </c>
      <c r="I23" s="179">
        <f t="shared" si="7"/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179">
        <v>0</v>
      </c>
      <c r="Z23" s="175">
        <v>0</v>
      </c>
      <c r="AA23" s="154"/>
      <c r="AB23" s="154"/>
      <c r="AC23" s="15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</row>
    <row r="24" spans="1:87" s="3" customFormat="1" ht="19.5" customHeight="1">
      <c r="A24" s="231" t="s">
        <v>281</v>
      </c>
      <c r="B24" s="179">
        <f t="shared" si="1"/>
        <v>0</v>
      </c>
      <c r="C24" s="179">
        <f t="shared" si="2"/>
        <v>0</v>
      </c>
      <c r="D24" s="179">
        <f t="shared" si="3"/>
        <v>0</v>
      </c>
      <c r="E24" s="179">
        <f>SUM(F24:H24)</f>
        <v>0</v>
      </c>
      <c r="F24" s="179">
        <f>SUM(G24:I24)</f>
        <v>0</v>
      </c>
      <c r="G24" s="179">
        <f>SUM(H24:Z24)</f>
        <v>0</v>
      </c>
      <c r="H24" s="179">
        <f t="shared" si="7"/>
        <v>0</v>
      </c>
      <c r="I24" s="179">
        <f t="shared" si="7"/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5">
        <v>0</v>
      </c>
      <c r="AA24" s="154"/>
      <c r="AB24" s="154"/>
      <c r="AC24" s="15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1:87" s="3" customFormat="1" ht="6" customHeight="1" hidden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</row>
    <row r="26" spans="1:87" s="3" customFormat="1" ht="15" customHeight="1">
      <c r="A26" s="16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1:87" s="158" customFormat="1" ht="19.5" customHeight="1">
      <c r="A27" s="266" t="s">
        <v>292</v>
      </c>
      <c r="B27" s="266"/>
      <c r="C27" s="266"/>
      <c r="D27" s="266"/>
      <c r="E27" s="26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</row>
    <row r="28" spans="1:87" s="144" customFormat="1" ht="17.25" customHeight="1">
      <c r="A28" s="266" t="s">
        <v>282</v>
      </c>
      <c r="B28" s="266"/>
      <c r="C28" s="130"/>
      <c r="D28" s="159"/>
      <c r="E28" s="160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</row>
    <row r="29" spans="1:87" ht="17.25" customHeight="1">
      <c r="A29" s="14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</row>
    <row r="30" s="192" customFormat="1" ht="12"/>
  </sheetData>
  <sheetProtection/>
  <mergeCells count="7">
    <mergeCell ref="A28:B28"/>
    <mergeCell ref="A1:E1"/>
    <mergeCell ref="A4:A5"/>
    <mergeCell ref="B4:B5"/>
    <mergeCell ref="C4:F4"/>
    <mergeCell ref="G4:M4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11.88671875" style="106" customWidth="1"/>
    <col min="2" max="2" width="9.88671875" style="106" customWidth="1"/>
    <col min="3" max="3" width="12.3359375" style="106" customWidth="1"/>
    <col min="4" max="4" width="12.4453125" style="106" customWidth="1"/>
    <col min="5" max="5" width="13.3359375" style="106" customWidth="1"/>
    <col min="6" max="16384" width="8.88671875" style="106" customWidth="1"/>
  </cols>
  <sheetData>
    <row r="1" spans="1:5" ht="20.25" customHeight="1">
      <c r="A1" s="256" t="s">
        <v>168</v>
      </c>
      <c r="B1" s="256"/>
      <c r="C1" s="256"/>
      <c r="D1" s="256"/>
      <c r="E1" s="256"/>
    </row>
    <row r="2" spans="1:5" ht="15" customHeight="1">
      <c r="A2" s="35"/>
      <c r="B2" s="35"/>
      <c r="C2" s="35"/>
      <c r="D2" s="35"/>
      <c r="E2" s="35"/>
    </row>
    <row r="3" spans="1:5" ht="20.25" customHeight="1">
      <c r="A3" s="279" t="s">
        <v>14</v>
      </c>
      <c r="B3" s="279"/>
      <c r="C3" s="279"/>
      <c r="D3" s="279"/>
      <c r="E3" s="279"/>
    </row>
    <row r="4" spans="1:5" ht="20.25" customHeight="1">
      <c r="A4" s="280" t="s">
        <v>169</v>
      </c>
      <c r="B4" s="289" t="s">
        <v>170</v>
      </c>
      <c r="C4" s="291" t="s">
        <v>171</v>
      </c>
      <c r="D4" s="291" t="s">
        <v>172</v>
      </c>
      <c r="E4" s="282" t="s">
        <v>173</v>
      </c>
    </row>
    <row r="5" spans="1:5" ht="19.5" customHeight="1">
      <c r="A5" s="281"/>
      <c r="B5" s="290"/>
      <c r="C5" s="292"/>
      <c r="D5" s="292"/>
      <c r="E5" s="283"/>
    </row>
    <row r="6" spans="1:5" ht="27" customHeight="1">
      <c r="A6" s="82" t="s">
        <v>7</v>
      </c>
      <c r="B6" s="82">
        <v>1</v>
      </c>
      <c r="C6" s="107">
        <v>210940</v>
      </c>
      <c r="D6" s="107">
        <v>211681</v>
      </c>
      <c r="E6" s="108">
        <v>194151</v>
      </c>
    </row>
    <row r="7" spans="1:5" ht="27" customHeight="1">
      <c r="A7" s="82" t="s">
        <v>6</v>
      </c>
      <c r="B7" s="82">
        <v>1</v>
      </c>
      <c r="C7" s="107">
        <v>311000</v>
      </c>
      <c r="D7" s="107">
        <v>314698</v>
      </c>
      <c r="E7" s="108">
        <v>206427</v>
      </c>
    </row>
    <row r="8" spans="1:5" ht="27" customHeight="1">
      <c r="A8" s="82" t="s">
        <v>5</v>
      </c>
      <c r="B8" s="82">
        <v>1</v>
      </c>
      <c r="C8" s="107">
        <v>479000</v>
      </c>
      <c r="D8" s="107">
        <v>478508</v>
      </c>
      <c r="E8" s="108">
        <v>442159</v>
      </c>
    </row>
    <row r="9" spans="1:5" s="111" customFormat="1" ht="27" customHeight="1">
      <c r="A9" s="85" t="s">
        <v>4</v>
      </c>
      <c r="B9" s="62">
        <v>1</v>
      </c>
      <c r="C9" s="109">
        <v>454000</v>
      </c>
      <c r="D9" s="109">
        <v>459957</v>
      </c>
      <c r="E9" s="110">
        <v>359034</v>
      </c>
    </row>
    <row r="10" spans="1:5" s="111" customFormat="1" ht="27" customHeight="1">
      <c r="A10" s="62" t="s">
        <v>3</v>
      </c>
      <c r="B10" s="62">
        <v>1</v>
      </c>
      <c r="C10" s="109">
        <v>550000</v>
      </c>
      <c r="D10" s="109">
        <v>548460</v>
      </c>
      <c r="E10" s="110">
        <v>456195</v>
      </c>
    </row>
    <row r="11" spans="1:5" s="111" customFormat="1" ht="27" customHeight="1">
      <c r="A11" s="62" t="s">
        <v>2</v>
      </c>
      <c r="B11" s="62">
        <v>1</v>
      </c>
      <c r="C11" s="109">
        <v>520000</v>
      </c>
      <c r="D11" s="109">
        <v>677000</v>
      </c>
      <c r="E11" s="110">
        <v>398000</v>
      </c>
    </row>
    <row r="12" spans="1:5" s="111" customFormat="1" ht="11.25" customHeight="1">
      <c r="A12" s="288"/>
      <c r="B12" s="288"/>
      <c r="C12" s="288"/>
      <c r="D12" s="288"/>
      <c r="E12" s="288"/>
    </row>
    <row r="13" spans="1:5" s="111" customFormat="1" ht="27" customHeight="1">
      <c r="A13" s="187" t="s">
        <v>174</v>
      </c>
      <c r="B13" s="112">
        <v>1</v>
      </c>
      <c r="C13" s="109">
        <v>520000</v>
      </c>
      <c r="D13" s="109">
        <v>677000</v>
      </c>
      <c r="E13" s="110">
        <v>398000</v>
      </c>
    </row>
    <row r="14" spans="1:5" ht="24.75" customHeight="1">
      <c r="A14" s="113" t="s">
        <v>69</v>
      </c>
      <c r="B14" s="113"/>
      <c r="C14" s="113"/>
      <c r="D14" s="113"/>
      <c r="E14" s="113"/>
    </row>
    <row r="15" spans="1:5" ht="24.75" customHeight="1">
      <c r="A15" s="33"/>
      <c r="B15" s="33"/>
      <c r="C15" s="33"/>
      <c r="D15" s="33"/>
      <c r="E15" s="33"/>
    </row>
  </sheetData>
  <sheetProtection/>
  <mergeCells count="8">
    <mergeCell ref="A12:E12"/>
    <mergeCell ref="A1:E1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Digital NEX</cp:lastModifiedBy>
  <dcterms:created xsi:type="dcterms:W3CDTF">2013-11-13T08:41:37Z</dcterms:created>
  <dcterms:modified xsi:type="dcterms:W3CDTF">2014-01-24T04:59:57Z</dcterms:modified>
  <cp:category/>
  <cp:version/>
  <cp:contentType/>
  <cp:contentStatus/>
</cp:coreProperties>
</file>