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315" windowHeight="11205" tabRatio="827" activeTab="38"/>
  </bookViews>
  <sheets>
    <sheet name="1.의료기관" sheetId="5" r:id="rId1"/>
    <sheet name="2.의료기관종사인력" sheetId="6" r:id="rId2"/>
    <sheet name="3.보건소인력" sheetId="7" r:id="rId3"/>
    <sheet name="4.부정의료업자 단속실적" sheetId="8" r:id="rId4"/>
    <sheet name="5.의약품 등 제조업소 및 판매업소" sheetId="9" r:id="rId5"/>
    <sheet name="6.식품위생관계업소(위생과)" sheetId="31" r:id="rId6"/>
    <sheet name="7.공중위생관계업소(위생과)" sheetId="32" r:id="rId7"/>
    <sheet name="8.예방접종" sheetId="4" r:id="rId8"/>
    <sheet name="9.법정감염병 발생 및 사망" sheetId="10" r:id="rId9"/>
    <sheet name="10.한센병 보건소 등록(보건소)" sheetId="11" r:id="rId10"/>
    <sheet name="11.결핵환자 현황(보건소)" sheetId="12" r:id="rId11"/>
    <sheet name="12.보건소 구강보건사업 실적(보건소)" sheetId="13" r:id="rId12"/>
    <sheet name="13.모자보건사업 실적(보건소)" sheetId="14" r:id="rId13"/>
    <sheet name="14.건강보험 적용인구" sheetId="36" r:id="rId14"/>
    <sheet name="15.국민연금 가입자 현황" sheetId="37" r:id="rId15"/>
    <sheet name="16.국민연금 급여지급 현황" sheetId="38" r:id="rId16"/>
    <sheet name="17.국가보훈대상자" sheetId="39" r:id="rId17"/>
    <sheet name="18.국가보훈대상자 취업" sheetId="40" r:id="rId18"/>
    <sheet name="19.국가보훈대상자 자녀취학" sheetId="41" r:id="rId19"/>
    <sheet name="20.참전용사 등록현황" sheetId="42" r:id="rId20"/>
    <sheet name="21.적십자 회비 모금 및 구호실적" sheetId="44" r:id="rId21"/>
    <sheet name="22.노인여가복지시설(복지사업과)" sheetId="17" r:id="rId22"/>
    <sheet name="23.노인주거복지시설(복지사업과)" sheetId="18" r:id="rId23"/>
    <sheet name="24.노인의료복지시설(복지사업과)" sheetId="19" r:id="rId24"/>
    <sheet name="25.재가노인복지시설(복지사업과)" sheetId="20" r:id="rId25"/>
    <sheet name="26.국민기초수급자(주민생활지원과)" sheetId="34" r:id="rId26"/>
    <sheet name="27.여성복지시설(복지사업과)" sheetId="21" r:id="rId27"/>
    <sheet name="28.여성폭력상담(복지사업과)" sheetId="22" r:id="rId28"/>
    <sheet name="29.소년소녀가정현황(복지사업과)" sheetId="23" r:id="rId29"/>
    <sheet name="30.아동복지시설(복지사업과)" sheetId="24" r:id="rId30"/>
    <sheet name="31.장애인 복지 생활시설" sheetId="45" r:id="rId31"/>
    <sheet name="32.장애인 등록현황(복지사업과)" sheetId="25" r:id="rId32"/>
    <sheet name="33.노숙인 시설" sheetId="46" r:id="rId33"/>
    <sheet name="34.요보호아동 발생 및 조치내용(복지사업과)" sheetId="26" r:id="rId34"/>
    <sheet name="35.저소득 및 한부모가족(복지사업과,주민생활지원과)" sheetId="27" r:id="rId35"/>
    <sheet name="36.묘지 및 봉안시설" sheetId="47" r:id="rId36"/>
    <sheet name="37.방문건강관리사업(보건소)" sheetId="15" r:id="rId37"/>
    <sheet name="38.보건교육실적(보건소,위생과)" sheetId="33" r:id="rId38"/>
    <sheet name="39.보육시설(복지사업과)" sheetId="28" r:id="rId39"/>
    <sheet name="40.자원봉사자(주민생활지원과)" sheetId="35" r:id="rId40"/>
  </sheets>
  <definedNames>
    <definedName name="_xlnm.Database" localSheetId="25">#REF!</definedName>
    <definedName name="_xlnm.Database" localSheetId="39">#REF!</definedName>
    <definedName name="_xlnm.Database">#REF!</definedName>
    <definedName name="_xlnm.Print_Area" localSheetId="1">'2.의료기관종사인력'!$A$1:$N$33</definedName>
    <definedName name="급여데이타" localSheetId="25">#REF!</definedName>
    <definedName name="급여데이타" localSheetId="39">#REF!</definedName>
    <definedName name="급여데이타">#REF!</definedName>
    <definedName name="달성학교명" localSheetId="25">#REF!</definedName>
    <definedName name="달성학교명" localSheetId="39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D18" i="31"/>
  <c r="D19"/>
  <c r="D20"/>
  <c r="D21"/>
  <c r="D23"/>
  <c r="D24"/>
  <c r="D25"/>
  <c r="D26"/>
  <c r="D27"/>
  <c r="C27" s="1"/>
  <c r="D28"/>
  <c r="D29"/>
  <c r="D30"/>
  <c r="D12" i="32"/>
  <c r="E12"/>
  <c r="F12"/>
  <c r="H12"/>
  <c r="I12"/>
  <c r="J12"/>
  <c r="K12"/>
  <c r="L12"/>
  <c r="M12"/>
  <c r="O12"/>
  <c r="P12"/>
  <c r="Q12"/>
  <c r="X12" i="31"/>
  <c r="Y12"/>
  <c r="Z12"/>
  <c r="U12"/>
  <c r="V12"/>
  <c r="E12"/>
  <c r="F12"/>
  <c r="G12"/>
  <c r="H12"/>
  <c r="I12"/>
  <c r="J12"/>
  <c r="K12"/>
  <c r="L12"/>
  <c r="N12"/>
  <c r="O12"/>
  <c r="P12"/>
  <c r="Q12"/>
  <c r="S12"/>
  <c r="T12"/>
  <c r="B10" i="47"/>
  <c r="C10"/>
  <c r="D10"/>
  <c r="E10"/>
  <c r="N10"/>
  <c r="O10"/>
  <c r="T10"/>
  <c r="W10"/>
  <c r="Z10"/>
  <c r="Z9"/>
  <c r="W9"/>
  <c r="T9"/>
  <c r="O9"/>
  <c r="N9"/>
  <c r="E9"/>
  <c r="D9"/>
  <c r="C9"/>
  <c r="B9"/>
  <c r="Z8"/>
  <c r="W8"/>
  <c r="T8"/>
  <c r="O8"/>
  <c r="N8"/>
  <c r="E8"/>
  <c r="D8"/>
  <c r="C8"/>
  <c r="B8"/>
  <c r="F10" i="44"/>
  <c r="E10"/>
  <c r="D10"/>
  <c r="B8" i="42"/>
  <c r="J10" i="41"/>
  <c r="N9"/>
  <c r="J9"/>
  <c r="F9"/>
  <c r="E9"/>
  <c r="D9"/>
  <c r="C9"/>
  <c r="K9" i="40"/>
  <c r="H9"/>
  <c r="E9"/>
  <c r="D9"/>
  <c r="C9"/>
  <c r="B9" s="1"/>
  <c r="K10" i="39"/>
  <c r="C10"/>
  <c r="B10" s="1"/>
  <c r="C12" i="38"/>
  <c r="B12"/>
  <c r="C11"/>
  <c r="B11"/>
  <c r="C10"/>
  <c r="B10"/>
  <c r="B9" i="37"/>
  <c r="E10" i="35"/>
  <c r="B10"/>
  <c r="B32" i="34"/>
  <c r="B31"/>
  <c r="B30"/>
  <c r="B29"/>
  <c r="B28"/>
  <c r="B27"/>
  <c r="B26"/>
  <c r="B25"/>
  <c r="B24"/>
  <c r="B23"/>
  <c r="B22"/>
  <c r="B21"/>
  <c r="B20"/>
  <c r="B19"/>
  <c r="B18"/>
  <c r="B17"/>
  <c r="B16"/>
  <c r="B19" i="33"/>
  <c r="B18"/>
  <c r="B16"/>
  <c r="B9"/>
  <c r="N30" i="32"/>
  <c r="G30"/>
  <c r="C30" s="1"/>
  <c r="B30" s="1"/>
  <c r="N29"/>
  <c r="G29"/>
  <c r="C29"/>
  <c r="B29" s="1"/>
  <c r="N28"/>
  <c r="G28"/>
  <c r="C28" s="1"/>
  <c r="B28" s="1"/>
  <c r="N27"/>
  <c r="G27"/>
  <c r="C27" s="1"/>
  <c r="B27" s="1"/>
  <c r="N26"/>
  <c r="G26"/>
  <c r="C26" s="1"/>
  <c r="B26" s="1"/>
  <c r="N25"/>
  <c r="G25"/>
  <c r="C25"/>
  <c r="B25" s="1"/>
  <c r="N24"/>
  <c r="G24"/>
  <c r="C24" s="1"/>
  <c r="N23"/>
  <c r="G23"/>
  <c r="C23" s="1"/>
  <c r="B23" s="1"/>
  <c r="N22"/>
  <c r="G22"/>
  <c r="C22" s="1"/>
  <c r="B22" s="1"/>
  <c r="N21"/>
  <c r="G21"/>
  <c r="C21" s="1"/>
  <c r="B21" s="1"/>
  <c r="N20"/>
  <c r="G20"/>
  <c r="C20" s="1"/>
  <c r="B20" s="1"/>
  <c r="N19"/>
  <c r="G19"/>
  <c r="C19"/>
  <c r="B19" s="1"/>
  <c r="N18"/>
  <c r="G18"/>
  <c r="C18" s="1"/>
  <c r="B18" s="1"/>
  <c r="N17"/>
  <c r="G17"/>
  <c r="C17" s="1"/>
  <c r="B17" s="1"/>
  <c r="N16"/>
  <c r="B16"/>
  <c r="N15"/>
  <c r="G15"/>
  <c r="C15" s="1"/>
  <c r="N14"/>
  <c r="N12" s="1"/>
  <c r="G14"/>
  <c r="C14" s="1"/>
  <c r="G11"/>
  <c r="W30" i="31"/>
  <c r="R30"/>
  <c r="M30"/>
  <c r="W29"/>
  <c r="R29"/>
  <c r="M29"/>
  <c r="W28"/>
  <c r="R28"/>
  <c r="M28"/>
  <c r="W27"/>
  <c r="R27"/>
  <c r="M27"/>
  <c r="R26"/>
  <c r="M26"/>
  <c r="W25"/>
  <c r="R25"/>
  <c r="M25"/>
  <c r="W24"/>
  <c r="R24"/>
  <c r="M24"/>
  <c r="R23"/>
  <c r="M23"/>
  <c r="W22"/>
  <c r="M22"/>
  <c r="W21"/>
  <c r="R21"/>
  <c r="M21"/>
  <c r="W20"/>
  <c r="R20"/>
  <c r="M20"/>
  <c r="W19"/>
  <c r="R19"/>
  <c r="M19"/>
  <c r="W18"/>
  <c r="R18"/>
  <c r="W17"/>
  <c r="R17"/>
  <c r="M17"/>
  <c r="R16"/>
  <c r="M16"/>
  <c r="W15"/>
  <c r="R15"/>
  <c r="R12" s="1"/>
  <c r="M15"/>
  <c r="W14"/>
  <c r="W12" s="1"/>
  <c r="R14"/>
  <c r="M14"/>
  <c r="J11" i="26"/>
  <c r="J10"/>
  <c r="J9"/>
  <c r="J8"/>
  <c r="J7"/>
  <c r="I12" i="24"/>
  <c r="F12"/>
  <c r="C12"/>
  <c r="I10"/>
  <c r="F10"/>
  <c r="C10"/>
  <c r="B10"/>
  <c r="B10" i="23"/>
  <c r="AC10" i="21"/>
  <c r="AB10"/>
  <c r="AA10"/>
  <c r="Z10"/>
  <c r="E20" i="20"/>
  <c r="D20"/>
  <c r="C20"/>
  <c r="B20"/>
  <c r="D19"/>
  <c r="C19"/>
  <c r="B19"/>
  <c r="E18"/>
  <c r="D18"/>
  <c r="C18"/>
  <c r="B18"/>
  <c r="D17"/>
  <c r="C17"/>
  <c r="B17"/>
  <c r="D16"/>
  <c r="C16"/>
  <c r="B16"/>
  <c r="C15"/>
  <c r="B15"/>
  <c r="C14"/>
  <c r="B14"/>
  <c r="B7"/>
  <c r="G31" i="19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E13" s="1"/>
  <c r="D17"/>
  <c r="C17"/>
  <c r="B17"/>
  <c r="G16"/>
  <c r="F16"/>
  <c r="E16"/>
  <c r="D16"/>
  <c r="C16"/>
  <c r="B16"/>
  <c r="I15"/>
  <c r="I13" s="1"/>
  <c r="H15"/>
  <c r="H13" s="1"/>
  <c r="G15"/>
  <c r="F15"/>
  <c r="E15"/>
  <c r="D15"/>
  <c r="C15"/>
  <c r="B15"/>
  <c r="B13" s="1"/>
  <c r="W13"/>
  <c r="V13"/>
  <c r="U13"/>
  <c r="T13"/>
  <c r="S13"/>
  <c r="R13"/>
  <c r="Q13"/>
  <c r="P13"/>
  <c r="O13"/>
  <c r="N13"/>
  <c r="M13"/>
  <c r="L13"/>
  <c r="K13"/>
  <c r="J13"/>
  <c r="G13"/>
  <c r="F13"/>
  <c r="C13"/>
  <c r="G10"/>
  <c r="D10"/>
  <c r="C10"/>
  <c r="B10"/>
  <c r="AG13" i="18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E13" i="15"/>
  <c r="Z14" i="12"/>
  <c r="U14"/>
  <c r="B14"/>
  <c r="Z10"/>
  <c r="U10"/>
  <c r="R10"/>
  <c r="O10"/>
  <c r="L10"/>
  <c r="B10"/>
  <c r="W13" i="10"/>
  <c r="E13"/>
  <c r="AW11"/>
  <c r="AT11"/>
  <c r="W11"/>
  <c r="T11"/>
  <c r="E11"/>
  <c r="B11"/>
  <c r="G30" i="9"/>
  <c r="G29"/>
  <c r="G28"/>
  <c r="G27"/>
  <c r="G26"/>
  <c r="G25"/>
  <c r="G24"/>
  <c r="G23"/>
  <c r="G22"/>
  <c r="G21"/>
  <c r="G20"/>
  <c r="G19"/>
  <c r="G18"/>
  <c r="G17"/>
  <c r="G16"/>
  <c r="G15"/>
  <c r="G14"/>
  <c r="G12"/>
  <c r="G9"/>
  <c r="K25" i="8"/>
  <c r="B25"/>
  <c r="K13"/>
  <c r="B13"/>
  <c r="B29" i="6"/>
  <c r="B28"/>
  <c r="B27"/>
  <c r="B26"/>
  <c r="B25"/>
  <c r="B24"/>
  <c r="B23"/>
  <c r="B22"/>
  <c r="B21"/>
  <c r="B20"/>
  <c r="B19"/>
  <c r="B18"/>
  <c r="B17"/>
  <c r="B16"/>
  <c r="B15"/>
  <c r="B14"/>
  <c r="B13"/>
  <c r="B11"/>
  <c r="B9" i="5"/>
  <c r="C9"/>
  <c r="B11"/>
  <c r="C11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9" i="41" l="1"/>
  <c r="B15" i="32"/>
  <c r="B24"/>
  <c r="B12" s="1"/>
  <c r="G12"/>
  <c r="C12"/>
  <c r="M12" i="31"/>
  <c r="B30"/>
  <c r="D12"/>
  <c r="B29"/>
  <c r="B28"/>
  <c r="D13" i="19"/>
  <c r="C12" i="31" l="1"/>
  <c r="B12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시에서 관리하는 사업체여서 구자료 없음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6" authorId="0">
      <text>
        <r>
          <rPr>
            <b/>
            <sz val="9"/>
            <color indexed="81"/>
            <rFont val="굴림"/>
            <family val="3"/>
            <charset val="129"/>
          </rPr>
          <t>"특례,완전,감액,조기" 순서 변경
입력 시 주의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8" author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예방의학</t>
        </r>
      </text>
    </comment>
    <comment ref="K8" author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모자보건실</t>
        </r>
      </text>
    </comment>
    <comment ref="L8" authorId="0">
      <text>
        <r>
          <rPr>
            <b/>
            <sz val="9"/>
            <color indexed="81"/>
            <rFont val="돋움"/>
            <family val="3"/>
            <charset val="129"/>
          </rPr>
          <t>위생과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<sst xmlns="http://schemas.openxmlformats.org/spreadsheetml/2006/main" count="1922" uniqueCount="865">
  <si>
    <t>주:  1)수두, 뇌수막염, 패구균성폐렴, 기타 등</t>
    <phoneticPr fontId="4" type="noConversion"/>
  </si>
  <si>
    <t>자료 : 보건소</t>
    <phoneticPr fontId="4" type="noConversion"/>
  </si>
  <si>
    <t>2 0 1 3</t>
    <phoneticPr fontId="4" type="noConversion"/>
  </si>
  <si>
    <t>2 0 1 2</t>
    <phoneticPr fontId="4" type="noConversion"/>
  </si>
  <si>
    <t>2 0 1 1</t>
    <phoneticPr fontId="4" type="noConversion"/>
  </si>
  <si>
    <t>2 0 1 0</t>
  </si>
  <si>
    <t>2 0 0 9</t>
    <phoneticPr fontId="4" type="noConversion"/>
  </si>
  <si>
    <t>2 0 0 8</t>
    <phoneticPr fontId="4" type="noConversion"/>
  </si>
  <si>
    <r>
      <t>기 타1</t>
    </r>
    <r>
      <rPr>
        <vertAlign val="superscript"/>
        <sz val="9"/>
        <rFont val="돋움"/>
        <family val="3"/>
        <charset val="129"/>
      </rPr>
      <t>)</t>
    </r>
    <phoneticPr fontId="4" type="noConversion"/>
  </si>
  <si>
    <t>Hib</t>
    <phoneticPr fontId="4" type="noConversion"/>
  </si>
  <si>
    <t>수두</t>
    <phoneticPr fontId="4" type="noConversion"/>
  </si>
  <si>
    <t>유 행 성
출 혈 열</t>
    <phoneticPr fontId="4" type="noConversion"/>
  </si>
  <si>
    <t>인플루엔자</t>
    <phoneticPr fontId="4" type="noConversion"/>
  </si>
  <si>
    <t>결 핵
B.C.G</t>
    <phoneticPr fontId="4" type="noConversion"/>
  </si>
  <si>
    <t>B형간염</t>
    <phoneticPr fontId="4" type="noConversion"/>
  </si>
  <si>
    <t>장티푸스</t>
    <phoneticPr fontId="4" type="noConversion"/>
  </si>
  <si>
    <t>일본뇌염</t>
    <phoneticPr fontId="4" type="noConversion"/>
  </si>
  <si>
    <t>홍역, 유행성
이하선염,풍진
(MMR)</t>
    <phoneticPr fontId="4" type="noConversion"/>
  </si>
  <si>
    <t>폴리오
(Polio)</t>
    <phoneticPr fontId="4" type="noConversion"/>
  </si>
  <si>
    <t>파상풍,
디프테리아
(TD)</t>
    <phoneticPr fontId="4" type="noConversion"/>
  </si>
  <si>
    <t>디프테리아,
파상풍,백일해
(DT&amp;P)</t>
    <phoneticPr fontId="4" type="noConversion"/>
  </si>
  <si>
    <t>연  별</t>
    <phoneticPr fontId="4" type="noConversion"/>
  </si>
  <si>
    <t>단위 : 명</t>
    <phoneticPr fontId="4" type="noConversion"/>
  </si>
  <si>
    <t>8. 예방접종</t>
    <phoneticPr fontId="4" type="noConversion"/>
  </si>
  <si>
    <t>주 : 1) 보건의료원 이하는 제외
      2) 군인병원 제외
      3) 정신병원, 결핵병원, 나병원 포함</t>
    <phoneticPr fontId="4" type="noConversion"/>
  </si>
  <si>
    <t>원대동</t>
    <phoneticPr fontId="4" type="noConversion"/>
  </si>
  <si>
    <t>상중이동</t>
  </si>
  <si>
    <t>평리6동</t>
    <phoneticPr fontId="4" type="noConversion"/>
  </si>
  <si>
    <t>평리5동</t>
    <phoneticPr fontId="4" type="noConversion"/>
  </si>
  <si>
    <t>평리4동</t>
    <phoneticPr fontId="4" type="noConversion"/>
  </si>
  <si>
    <t>평리3동</t>
    <phoneticPr fontId="4" type="noConversion"/>
  </si>
  <si>
    <t>평리2동</t>
    <phoneticPr fontId="4" type="noConversion"/>
  </si>
  <si>
    <t>평리1동</t>
    <phoneticPr fontId="4" type="noConversion"/>
  </si>
  <si>
    <t>비산7동</t>
    <phoneticPr fontId="4" type="noConversion"/>
  </si>
  <si>
    <t>비산6동</t>
    <phoneticPr fontId="4" type="noConversion"/>
  </si>
  <si>
    <t>비산5동</t>
    <phoneticPr fontId="4" type="noConversion"/>
  </si>
  <si>
    <t>비산4동</t>
    <phoneticPr fontId="4" type="noConversion"/>
  </si>
  <si>
    <t>비산2,3동</t>
  </si>
  <si>
    <t>비산1동</t>
    <phoneticPr fontId="4" type="noConversion"/>
  </si>
  <si>
    <t>내당4동</t>
    <phoneticPr fontId="4" type="noConversion"/>
  </si>
  <si>
    <t>내당2,3동</t>
  </si>
  <si>
    <t>내당1동</t>
    <phoneticPr fontId="4" type="noConversion"/>
  </si>
  <si>
    <t>2 0 1 0</t>
    <phoneticPr fontId="4" type="noConversion"/>
  </si>
  <si>
    <t>병
상
수</t>
    <phoneticPr fontId="4" type="noConversion"/>
  </si>
  <si>
    <t>병
원
수</t>
    <phoneticPr fontId="4" type="noConversion"/>
  </si>
  <si>
    <t>보   건
진료소</t>
    <phoneticPr fontId="4" type="noConversion"/>
  </si>
  <si>
    <t>보건지소</t>
    <phoneticPr fontId="4" type="noConversion"/>
  </si>
  <si>
    <t>보건소</t>
    <phoneticPr fontId="4" type="noConversion"/>
  </si>
  <si>
    <t>보   건
의료원</t>
    <phoneticPr fontId="4" type="noConversion"/>
  </si>
  <si>
    <t>부속의원</t>
    <phoneticPr fontId="4" type="noConversion"/>
  </si>
  <si>
    <t>조 산 소</t>
  </si>
  <si>
    <t>한 의 원</t>
    <phoneticPr fontId="4" type="noConversion"/>
  </si>
  <si>
    <t>한      방
병      원</t>
    <phoneticPr fontId="4" type="noConversion"/>
  </si>
  <si>
    <t>연  별
동  별</t>
    <phoneticPr fontId="4" type="noConversion"/>
  </si>
  <si>
    <t>치     과
병(의)원</t>
    <phoneticPr fontId="4" type="noConversion"/>
  </si>
  <si>
    <t>요양병원</t>
    <phoneticPr fontId="4" type="noConversion"/>
  </si>
  <si>
    <r>
      <t>특수병원</t>
    </r>
    <r>
      <rPr>
        <vertAlign val="superscript"/>
        <sz val="9"/>
        <rFont val="돋움"/>
        <family val="3"/>
        <charset val="129"/>
      </rPr>
      <t>3)</t>
    </r>
    <phoneticPr fontId="4" type="noConversion"/>
  </si>
  <si>
    <t>의  원</t>
    <phoneticPr fontId="4" type="noConversion"/>
  </si>
  <si>
    <r>
      <t>병  원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</si>
  <si>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>종합병원</t>
  </si>
  <si>
    <r>
      <t xml:space="preserve">합   계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</si>
  <si>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단위 : 개소</t>
    <phoneticPr fontId="4" type="noConversion"/>
  </si>
  <si>
    <t>1. 의 료 기 관</t>
    <phoneticPr fontId="4" type="noConversion"/>
  </si>
  <si>
    <t>2 0 1 3</t>
    <phoneticPr fontId="4" type="noConversion"/>
  </si>
  <si>
    <t>2. 의료기관종사 의료인력</t>
    <phoneticPr fontId="4" type="noConversion"/>
  </si>
  <si>
    <t>연  별
동  별</t>
    <phoneticPr fontId="4" type="noConversion"/>
  </si>
  <si>
    <t>합  계</t>
    <phoneticPr fontId="4" type="noConversion"/>
  </si>
  <si>
    <t>의    사</t>
    <phoneticPr fontId="4" type="noConversion"/>
  </si>
  <si>
    <t>치과의사</t>
    <phoneticPr fontId="4" type="noConversion"/>
  </si>
  <si>
    <t>한의사</t>
    <phoneticPr fontId="4" type="noConversion"/>
  </si>
  <si>
    <t>약 사1)</t>
    <phoneticPr fontId="4" type="noConversion"/>
  </si>
  <si>
    <t>조산사</t>
    <phoneticPr fontId="4" type="noConversion"/>
  </si>
  <si>
    <t>간호사</t>
    <phoneticPr fontId="4" type="noConversion"/>
  </si>
  <si>
    <t>간   호
조무사</t>
    <phoneticPr fontId="4" type="noConversion"/>
  </si>
  <si>
    <t>의료기사</t>
    <phoneticPr fontId="4" type="noConversion"/>
  </si>
  <si>
    <t>의   무
기록사</t>
    <phoneticPr fontId="4" type="noConversion"/>
  </si>
  <si>
    <t>남</t>
    <phoneticPr fontId="4" type="noConversion"/>
  </si>
  <si>
    <t>여</t>
    <phoneticPr fontId="4" type="noConversion"/>
  </si>
  <si>
    <t>상근의사</t>
  </si>
  <si>
    <t>비상근
의   사</t>
    <phoneticPr fontId="4" type="noConversion"/>
  </si>
  <si>
    <t>2 0 0 8</t>
    <phoneticPr fontId="4" type="noConversion"/>
  </si>
  <si>
    <t>2 0 1 0</t>
    <phoneticPr fontId="4" type="noConversion"/>
  </si>
  <si>
    <t>2 0 1 2</t>
    <phoneticPr fontId="4" type="noConversion"/>
  </si>
  <si>
    <t xml:space="preserve"> 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</si>
  <si>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</si>
  <si>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</si>
  <si>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</si>
  <si>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주 : 의료법 제3조에 의한 의료기관(보건소 제외)</t>
    <phoneticPr fontId="4" type="noConversion"/>
  </si>
  <si>
    <t xml:space="preserve">      1) 개인약국 약사 제외함</t>
    <phoneticPr fontId="4" type="noConversion"/>
  </si>
  <si>
    <t>3. 보건소 인력</t>
    <phoneticPr fontId="4" type="noConversion"/>
  </si>
  <si>
    <t>단위 : 명</t>
    <phoneticPr fontId="4" type="noConversion"/>
  </si>
  <si>
    <t>연  별</t>
    <phoneticPr fontId="4" type="noConversion"/>
  </si>
  <si>
    <t>합 계</t>
    <phoneticPr fontId="4" type="noConversion"/>
  </si>
  <si>
    <t>면    허  ·  자    격    종    별</t>
    <phoneticPr fontId="4" type="noConversion"/>
  </si>
  <si>
    <t>남</t>
    <phoneticPr fontId="4" type="noConversion"/>
  </si>
  <si>
    <t>여</t>
    <phoneticPr fontId="4" type="noConversion"/>
  </si>
  <si>
    <t>계</t>
    <phoneticPr fontId="4" type="noConversion"/>
  </si>
  <si>
    <t>의사</t>
    <phoneticPr fontId="4" type="noConversion"/>
  </si>
  <si>
    <t>치과의사</t>
    <phoneticPr fontId="4" type="noConversion"/>
  </si>
  <si>
    <t>한의사</t>
    <phoneticPr fontId="4" type="noConversion"/>
  </si>
  <si>
    <t>약사</t>
    <phoneticPr fontId="4" type="noConversion"/>
  </si>
  <si>
    <t>조산사</t>
    <phoneticPr fontId="4" type="noConversion"/>
  </si>
  <si>
    <t>간호사</t>
    <phoneticPr fontId="4" type="noConversion"/>
  </si>
  <si>
    <t>임   상
병리사</t>
    <phoneticPr fontId="4" type="noConversion"/>
  </si>
  <si>
    <t>방사선사</t>
    <phoneticPr fontId="4" type="noConversion"/>
  </si>
  <si>
    <t>물   리
치료사</t>
    <phoneticPr fontId="4" type="noConversion"/>
  </si>
  <si>
    <t>치   과
위생사</t>
    <phoneticPr fontId="4" type="noConversion"/>
  </si>
  <si>
    <t>2 0 0 8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</si>
  <si>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</si>
  <si>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</si>
  <si>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</si>
  <si>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</si>
  <si>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면 허 자 격 종 별   외</t>
    <phoneticPr fontId="4" type="noConversion"/>
  </si>
  <si>
    <t>영양사</t>
    <phoneticPr fontId="4" type="noConversion"/>
  </si>
  <si>
    <t>간   호
조무사</t>
    <phoneticPr fontId="4" type="noConversion"/>
  </si>
  <si>
    <t>의   무
기록사</t>
    <phoneticPr fontId="4" type="noConversion"/>
  </si>
  <si>
    <t>위생사
 ·
위생
시험사</t>
    <phoneticPr fontId="4" type="noConversion"/>
  </si>
  <si>
    <t>정신보건
전문요원</t>
    <phoneticPr fontId="4" type="noConversion"/>
  </si>
  <si>
    <t>정보처리
기     사</t>
    <phoneticPr fontId="4" type="noConversion"/>
  </si>
  <si>
    <t>응   급
구조사</t>
    <phoneticPr fontId="4" type="noConversion"/>
  </si>
  <si>
    <t>소계</t>
    <phoneticPr fontId="4" type="noConversion"/>
  </si>
  <si>
    <t>보건직</t>
    <phoneticPr fontId="4" type="noConversion"/>
  </si>
  <si>
    <t>행정직</t>
    <phoneticPr fontId="4" type="noConversion"/>
  </si>
  <si>
    <t>기   타</t>
    <phoneticPr fontId="4" type="noConversion"/>
  </si>
  <si>
    <t>2 0 1 0</t>
    <phoneticPr fontId="4" type="noConversion"/>
  </si>
  <si>
    <t>자료 : 보건소</t>
    <phoneticPr fontId="4" type="noConversion"/>
  </si>
  <si>
    <t>주 : 정원기준</t>
    <phoneticPr fontId="4" type="noConversion"/>
  </si>
  <si>
    <t>4. 부정의료업자 단속실적</t>
    <phoneticPr fontId="4" type="noConversion"/>
  </si>
  <si>
    <t xml:space="preserve"> 가. 의료인 등</t>
    <phoneticPr fontId="4" type="noConversion"/>
  </si>
  <si>
    <t>단위 : 건</t>
    <phoneticPr fontId="4" type="noConversion"/>
  </si>
  <si>
    <t>구  분</t>
    <phoneticPr fontId="4" type="noConversion"/>
  </si>
  <si>
    <t>위     반     건     수</t>
  </si>
  <si>
    <t>처   리   건   수</t>
  </si>
  <si>
    <t>계</t>
    <phoneticPr fontId="4" type="noConversion"/>
  </si>
  <si>
    <t>면허대여</t>
    <phoneticPr fontId="4" type="noConversion"/>
  </si>
  <si>
    <t>성감별
행   위</t>
    <phoneticPr fontId="4" type="noConversion"/>
  </si>
  <si>
    <t>무자격자
에게의료
행위사주</t>
    <phoneticPr fontId="4" type="noConversion"/>
  </si>
  <si>
    <t>면허이외
의료행위</t>
    <phoneticPr fontId="4" type="noConversion"/>
  </si>
  <si>
    <t>품위손상</t>
    <phoneticPr fontId="4" type="noConversion"/>
  </si>
  <si>
    <t>허위진단
발      급</t>
    <phoneticPr fontId="4" type="noConversion"/>
  </si>
  <si>
    <t>진료거부</t>
    <phoneticPr fontId="4" type="noConversion"/>
  </si>
  <si>
    <t>기  타</t>
    <phoneticPr fontId="4" type="noConversion"/>
  </si>
  <si>
    <t>면허취소</t>
    <phoneticPr fontId="4" type="noConversion"/>
  </si>
  <si>
    <t>자격정지</t>
    <phoneticPr fontId="4" type="noConversion"/>
  </si>
  <si>
    <t>경  고</t>
    <phoneticPr fontId="4" type="noConversion"/>
  </si>
  <si>
    <t>고  발</t>
    <phoneticPr fontId="4" type="noConversion"/>
  </si>
  <si>
    <t>-</t>
  </si>
  <si>
    <t xml:space="preserve"> 나. 의료기관</t>
    <phoneticPr fontId="4" type="noConversion"/>
  </si>
  <si>
    <t>구 분</t>
  </si>
  <si>
    <t>위    반    건    수</t>
  </si>
  <si>
    <t>처    리    건    수</t>
  </si>
  <si>
    <t>무 면 허
의료행위</t>
    <phoneticPr fontId="4" type="noConversion"/>
  </si>
  <si>
    <t>광고위반</t>
    <phoneticPr fontId="4" type="noConversion"/>
  </si>
  <si>
    <t>환자유인</t>
    <phoneticPr fontId="4" type="noConversion"/>
  </si>
  <si>
    <t>준수사항
미 이 행</t>
    <phoneticPr fontId="4" type="noConversion"/>
  </si>
  <si>
    <r>
      <t xml:space="preserve">표방위반
</t>
    </r>
    <r>
      <rPr>
        <sz val="8"/>
        <rFont val="돋움"/>
        <family val="3"/>
        <charset val="129"/>
      </rPr>
      <t>(명칭표기 
위반등)</t>
    </r>
    <phoneticPr fontId="4" type="noConversion"/>
  </si>
  <si>
    <t>시설위반</t>
    <phoneticPr fontId="4" type="noConversion"/>
  </si>
  <si>
    <t>정원위반</t>
    <phoneticPr fontId="4" type="noConversion"/>
  </si>
  <si>
    <t>허가취소
또는폐쇄</t>
    <phoneticPr fontId="4" type="noConversion"/>
  </si>
  <si>
    <t>업무정지</t>
    <phoneticPr fontId="4" type="noConversion"/>
  </si>
  <si>
    <t>시정지시</t>
    <phoneticPr fontId="4" type="noConversion"/>
  </si>
  <si>
    <t>경고</t>
    <phoneticPr fontId="4" type="noConversion"/>
  </si>
  <si>
    <t>…</t>
    <phoneticPr fontId="4" type="noConversion"/>
  </si>
  <si>
    <t>5. 의약품 등 제조업소 및 판매업소</t>
    <phoneticPr fontId="4" type="noConversion"/>
  </si>
  <si>
    <t>단위 : 개소</t>
    <phoneticPr fontId="4" type="noConversion"/>
  </si>
  <si>
    <t>연   별
동   별</t>
    <phoneticPr fontId="4" type="noConversion"/>
  </si>
  <si>
    <t>제        조        업        소</t>
    <phoneticPr fontId="4" type="noConversion"/>
  </si>
  <si>
    <t xml:space="preserve"> </t>
  </si>
  <si>
    <t>판        매        업        소</t>
    <phoneticPr fontId="4" type="noConversion"/>
  </si>
  <si>
    <t>의약품</t>
    <phoneticPr fontId="4" type="noConversion"/>
  </si>
  <si>
    <t>의약외품</t>
    <phoneticPr fontId="4" type="noConversion"/>
  </si>
  <si>
    <t>화장품</t>
    <phoneticPr fontId="4" type="noConversion"/>
  </si>
  <si>
    <t>의료기기</t>
    <phoneticPr fontId="4" type="noConversion"/>
  </si>
  <si>
    <t>약  국</t>
  </si>
  <si>
    <t>한약국</t>
    <phoneticPr fontId="4" type="noConversion"/>
  </si>
  <si>
    <t>약업사</t>
  </si>
  <si>
    <t>의약품
도매상</t>
    <phoneticPr fontId="4" type="noConversion"/>
  </si>
  <si>
    <t>한약업사</t>
    <phoneticPr fontId="4" type="noConversion"/>
  </si>
  <si>
    <t>매약상</t>
  </si>
  <si>
    <t>의료기기판매업</t>
    <phoneticPr fontId="4" type="noConversion"/>
  </si>
  <si>
    <t>의료기기
임대업</t>
    <phoneticPr fontId="4" type="noConversion"/>
  </si>
  <si>
    <t>의료기기수리업</t>
    <phoneticPr fontId="4" type="noConversion"/>
  </si>
  <si>
    <t>한약
도매상</t>
    <phoneticPr fontId="4" type="noConversion"/>
  </si>
  <si>
    <t>주) 2006년도 표준서식 변경으로 소분의약품, 위생용품 항목 삭제</t>
    <phoneticPr fontId="4" type="noConversion"/>
  </si>
  <si>
    <t>9. 법정감염병 발생 및 사망</t>
    <phoneticPr fontId="4" type="noConversion"/>
  </si>
  <si>
    <t>제    1    군    전    염    병</t>
    <phoneticPr fontId="4" type="noConversion"/>
  </si>
  <si>
    <t>제    2    군    전    염    병</t>
    <phoneticPr fontId="4" type="noConversion"/>
  </si>
  <si>
    <t>제    3    군    전    염    병</t>
    <phoneticPr fontId="4" type="noConversion"/>
  </si>
  <si>
    <t>제4군전염병
및
지정전염병</t>
    <phoneticPr fontId="4" type="noConversion"/>
  </si>
  <si>
    <t>콜레라</t>
    <phoneticPr fontId="4" type="noConversion"/>
  </si>
  <si>
    <t>파리티푸스</t>
    <phoneticPr fontId="4" type="noConversion"/>
  </si>
  <si>
    <t>세균성
이   질</t>
    <phoneticPr fontId="4" type="noConversion"/>
  </si>
  <si>
    <t>장출혈
대장균
감염증</t>
    <phoneticPr fontId="4" type="noConversion"/>
  </si>
  <si>
    <t>A형감염</t>
    <phoneticPr fontId="4" type="noConversion"/>
  </si>
  <si>
    <t>디프테리아</t>
    <phoneticPr fontId="4" type="noConversion"/>
  </si>
  <si>
    <t>백일해</t>
    <phoneticPr fontId="4" type="noConversion"/>
  </si>
  <si>
    <t>파상풍</t>
    <phoneticPr fontId="4" type="noConversion"/>
  </si>
  <si>
    <t>홍 역</t>
    <phoneticPr fontId="4" type="noConversion"/>
  </si>
  <si>
    <t>유행성
이하선염</t>
    <phoneticPr fontId="4" type="noConversion"/>
  </si>
  <si>
    <t>풍  진</t>
    <phoneticPr fontId="4" type="noConversion"/>
  </si>
  <si>
    <t>폴리오</t>
    <phoneticPr fontId="4" type="noConversion"/>
  </si>
  <si>
    <t>B형감염</t>
    <phoneticPr fontId="4" type="noConversion"/>
  </si>
  <si>
    <t>수 두</t>
    <phoneticPr fontId="4" type="noConversion"/>
  </si>
  <si>
    <t>말라리아</t>
    <phoneticPr fontId="4" type="noConversion"/>
  </si>
  <si>
    <t>결핵</t>
    <phoneticPr fontId="4" type="noConversion"/>
  </si>
  <si>
    <t>한센병</t>
    <phoneticPr fontId="4" type="noConversion"/>
  </si>
  <si>
    <t>성홍열</t>
    <phoneticPr fontId="4" type="noConversion"/>
  </si>
  <si>
    <t>쯔쯔가
무시증</t>
    <phoneticPr fontId="4" type="noConversion"/>
  </si>
  <si>
    <t>렙토스
피라증</t>
    <phoneticPr fontId="4" type="noConversion"/>
  </si>
  <si>
    <t>브루셀
라증</t>
    <phoneticPr fontId="4" type="noConversion"/>
  </si>
  <si>
    <t>신증후군
출혈열</t>
    <phoneticPr fontId="4" type="noConversion"/>
  </si>
  <si>
    <r>
      <t>기 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</si>
  <si>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발생</t>
    <phoneticPr fontId="4" type="noConversion"/>
  </si>
  <si>
    <t>사망</t>
    <phoneticPr fontId="4" type="noConversion"/>
  </si>
  <si>
    <t>발
생</t>
    <phoneticPr fontId="4" type="noConversion"/>
  </si>
  <si>
    <t>사
망</t>
    <phoneticPr fontId="4" type="noConversion"/>
  </si>
  <si>
    <t>남</t>
    <phoneticPr fontId="4" type="noConversion"/>
  </si>
  <si>
    <t>여</t>
    <phoneticPr fontId="4" type="noConversion"/>
  </si>
  <si>
    <t>-</t>
    <phoneticPr fontId="4" type="noConversion"/>
  </si>
  <si>
    <t>주: 1) 수막구군성수막염, 레지오넬라증, 비브리오패혈증, 발진열, 탄저, 공수병, 후천성면역결핍증을 포함</t>
    <phoneticPr fontId="4" type="noConversion"/>
  </si>
  <si>
    <t>주) 발생건수는 당해년도(등록.신고)환자수임</t>
    <phoneticPr fontId="4" type="noConversion"/>
  </si>
  <si>
    <t>10. 한센병 보건소 등록</t>
    <phoneticPr fontId="4" type="noConversion"/>
  </si>
  <si>
    <t xml:space="preserve">          연  말  현  재</t>
    <phoneticPr fontId="4" type="noConversion"/>
  </si>
  <si>
    <t>신환자수</t>
    <phoneticPr fontId="4" type="noConversion"/>
  </si>
  <si>
    <t>사망자</t>
    <phoneticPr fontId="4" type="noConversion"/>
  </si>
  <si>
    <t>거  주  형  태  별</t>
    <phoneticPr fontId="4" type="noConversion"/>
  </si>
  <si>
    <r>
      <t>관 리 구 분 별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</si>
  <si>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재     가</t>
    <phoneticPr fontId="4" type="noConversion"/>
  </si>
  <si>
    <t>애락원</t>
    <phoneticPr fontId="4" type="noConversion"/>
  </si>
  <si>
    <t>요치료</t>
    <phoneticPr fontId="4" type="noConversion"/>
  </si>
  <si>
    <r>
      <t>한센서비스 대상자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</si>
  <si>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양 성</t>
    <phoneticPr fontId="4" type="noConversion"/>
  </si>
  <si>
    <t>자료 : 한국한센복지협회 대구경북지부</t>
    <phoneticPr fontId="4" type="noConversion"/>
  </si>
  <si>
    <t xml:space="preserve">주: 1)'관리구분별'의 분류변경으로 2007년부터 '한센서비스대상자' 추가(2006년 이전은 기존의 '요관찰' 과 '요보호'의 합계임 </t>
    <phoneticPr fontId="4" type="noConversion"/>
  </si>
  <si>
    <t>11. 결핵환자현황</t>
    <phoneticPr fontId="4" type="noConversion"/>
  </si>
  <si>
    <t>당해년도 등록(신고)된 결핵 환자수</t>
    <phoneticPr fontId="4" type="noConversion"/>
  </si>
  <si>
    <t>당해년도 결핵예방 접종실적</t>
    <phoneticPr fontId="4" type="noConversion"/>
  </si>
  <si>
    <t>당해년도 보건소 결핵검진 실적</t>
    <phoneticPr fontId="4" type="noConversion"/>
  </si>
  <si>
    <t>합계</t>
    <phoneticPr fontId="4" type="noConversion"/>
  </si>
  <si>
    <t>신환자</t>
    <phoneticPr fontId="4" type="noConversion"/>
  </si>
  <si>
    <t>재발자</t>
    <phoneticPr fontId="4" type="noConversion"/>
  </si>
  <si>
    <t>초치료
실패자</t>
    <phoneticPr fontId="4" type="noConversion"/>
  </si>
  <si>
    <t>중단후
재등록</t>
    <phoneticPr fontId="4" type="noConversion"/>
  </si>
  <si>
    <t>전 입</t>
    <phoneticPr fontId="4" type="noConversion"/>
  </si>
  <si>
    <t>만   성
배균자</t>
    <phoneticPr fontId="4" type="noConversion"/>
  </si>
  <si>
    <t>기타</t>
    <phoneticPr fontId="4" type="noConversion"/>
  </si>
  <si>
    <t>병·의원</t>
    <phoneticPr fontId="4" type="noConversion"/>
  </si>
  <si>
    <t>검사건수</t>
    <phoneticPr fontId="4" type="noConversion"/>
  </si>
  <si>
    <t>발견환자수</t>
    <phoneticPr fontId="4" type="noConversion"/>
  </si>
  <si>
    <t>요관찰</t>
    <phoneticPr fontId="4" type="noConversion"/>
  </si>
  <si>
    <t>소계</t>
    <phoneticPr fontId="4" type="noConversion"/>
  </si>
  <si>
    <t>미취학
아   동</t>
    <phoneticPr fontId="4" type="noConversion"/>
  </si>
  <si>
    <t>취학
아동</t>
    <phoneticPr fontId="4" type="noConversion"/>
  </si>
  <si>
    <t>X-선
 검사</t>
    <phoneticPr fontId="4" type="noConversion"/>
  </si>
  <si>
    <t>객담
검사</t>
    <phoneticPr fontId="4" type="noConversion"/>
  </si>
  <si>
    <t>도말
양성</t>
    <phoneticPr fontId="4" type="noConversion"/>
  </si>
  <si>
    <t>도말
음성</t>
    <phoneticPr fontId="4" type="noConversion"/>
  </si>
  <si>
    <t>자 료 : 보건소</t>
    <phoneticPr fontId="4" type="noConversion"/>
  </si>
  <si>
    <t xml:space="preserve">12. 보건소 구강보건사업 </t>
    <phoneticPr fontId="4" type="noConversion"/>
  </si>
  <si>
    <t>단위:건수,명</t>
    <phoneticPr fontId="4" type="noConversion"/>
  </si>
  <si>
    <t>구강보건교육</t>
    <phoneticPr fontId="4" type="noConversion"/>
  </si>
  <si>
    <t>치면세마</t>
    <phoneticPr fontId="4" type="noConversion"/>
  </si>
  <si>
    <t>노인의치 보철사업</t>
    <phoneticPr fontId="4" type="noConversion"/>
  </si>
  <si>
    <t>횟수</t>
    <phoneticPr fontId="4" type="noConversion"/>
  </si>
  <si>
    <t>인원</t>
    <phoneticPr fontId="4" type="noConversion"/>
  </si>
  <si>
    <t>건수</t>
    <phoneticPr fontId="4" type="noConversion"/>
  </si>
  <si>
    <t>주 : 1) 식이조절, 교환기유치발거, 우식병소충전, 유치치수절단 등 포함</t>
    <phoneticPr fontId="4" type="noConversion"/>
  </si>
  <si>
    <t xml:space="preserve">13. 모자보건사업 </t>
    <phoneticPr fontId="4" type="noConversion"/>
  </si>
  <si>
    <t>연  별
및
분기별</t>
    <phoneticPr fontId="4" type="noConversion"/>
  </si>
  <si>
    <t>모 자 보 건 관 리</t>
    <phoneticPr fontId="4" type="noConversion"/>
  </si>
  <si>
    <t>임산부 등록관리</t>
    <phoneticPr fontId="4" type="noConversion"/>
  </si>
  <si>
    <t>영유아 등록관리</t>
    <phoneticPr fontId="4" type="noConversion"/>
  </si>
  <si>
    <t>2013. 1/4</t>
    <phoneticPr fontId="4" type="noConversion"/>
  </si>
  <si>
    <t>2013. 2/4</t>
    <phoneticPr fontId="4" type="noConversion"/>
  </si>
  <si>
    <t>2013. 3/4</t>
    <phoneticPr fontId="4" type="noConversion"/>
  </si>
  <si>
    <t>2013. 4/4</t>
    <phoneticPr fontId="4" type="noConversion"/>
  </si>
  <si>
    <t>단위 : 가구수, 명, 건수</t>
    <phoneticPr fontId="4" type="noConversion"/>
  </si>
  <si>
    <t>가               정               방               문</t>
    <phoneticPr fontId="4" type="noConversion"/>
  </si>
  <si>
    <r>
      <t>방문보건대상</t>
    </r>
    <r>
      <rPr>
        <vertAlign val="superscript"/>
        <sz val="9"/>
        <rFont val="굴림"/>
        <family val="3"/>
        <charset val="129"/>
      </rPr>
      <t>1)</t>
    </r>
    <phoneticPr fontId="4" type="noConversion"/>
  </si>
  <si>
    <t>등록가구</t>
    <phoneticPr fontId="4" type="noConversion"/>
  </si>
  <si>
    <t>방문건수</t>
    <phoneticPr fontId="4" type="noConversion"/>
  </si>
  <si>
    <t>질    환    별    방 문 간 호  환 자 수</t>
    <phoneticPr fontId="4" type="noConversion"/>
  </si>
  <si>
    <t>보건소 내외 서비스연계 건수</t>
    <phoneticPr fontId="4" type="noConversion"/>
  </si>
  <si>
    <t>소  계</t>
    <phoneticPr fontId="4" type="noConversion"/>
  </si>
  <si>
    <t>암</t>
    <phoneticPr fontId="4" type="noConversion"/>
  </si>
  <si>
    <t>당뇨병</t>
    <phoneticPr fontId="4" type="noConversion"/>
  </si>
  <si>
    <t>고혈압</t>
    <phoneticPr fontId="4" type="noConversion"/>
  </si>
  <si>
    <t>관절염</t>
    <phoneticPr fontId="4" type="noConversion"/>
  </si>
  <si>
    <t>뇌졸증</t>
    <phoneticPr fontId="4" type="noConversion"/>
  </si>
  <si>
    <t>치 매</t>
    <phoneticPr fontId="4" type="noConversion"/>
  </si>
  <si>
    <t>정신질환</t>
    <phoneticPr fontId="4" type="noConversion"/>
  </si>
  <si>
    <t>기 타</t>
    <phoneticPr fontId="4" type="noConversion"/>
  </si>
  <si>
    <t>주: 1) 2011년부터 방문보건대상추가</t>
    <phoneticPr fontId="4" type="noConversion"/>
  </si>
  <si>
    <t>가. 건강생활실천교육</t>
    <phoneticPr fontId="4" type="noConversion"/>
  </si>
  <si>
    <t>연 별</t>
    <phoneticPr fontId="4" type="noConversion"/>
  </si>
  <si>
    <t>합 계</t>
    <phoneticPr fontId="4" type="noConversion"/>
  </si>
  <si>
    <t>금 연</t>
    <phoneticPr fontId="4" type="noConversion"/>
  </si>
  <si>
    <t>영 양</t>
    <phoneticPr fontId="4" type="noConversion"/>
  </si>
  <si>
    <t>절 주</t>
    <phoneticPr fontId="4" type="noConversion"/>
  </si>
  <si>
    <t>운 동</t>
    <phoneticPr fontId="4" type="noConversion"/>
  </si>
  <si>
    <t>비 만</t>
    <phoneticPr fontId="4" type="noConversion"/>
  </si>
  <si>
    <t>구강보건</t>
    <phoneticPr fontId="4" type="noConversion"/>
  </si>
  <si>
    <t>안전관리
(응급처치)</t>
    <phoneticPr fontId="4" type="noConversion"/>
  </si>
  <si>
    <t>약   물
오남용</t>
    <phoneticPr fontId="4" type="noConversion"/>
  </si>
  <si>
    <t>성교육</t>
    <phoneticPr fontId="4" type="noConversion"/>
  </si>
  <si>
    <t>위생(식품
안전)교육</t>
    <phoneticPr fontId="4" type="noConversion"/>
  </si>
  <si>
    <t>나. 성인병예방 및 관리교육</t>
    <phoneticPr fontId="4" type="noConversion"/>
  </si>
  <si>
    <t>당 뇨</t>
    <phoneticPr fontId="4" type="noConversion"/>
  </si>
  <si>
    <t>비만·
고지혈증</t>
    <phoneticPr fontId="4" type="noConversion"/>
  </si>
  <si>
    <t>암예방</t>
    <phoneticPr fontId="4" type="noConversion"/>
  </si>
  <si>
    <t>아토피질환(환경성질환)</t>
    <phoneticPr fontId="4" type="noConversion"/>
  </si>
  <si>
    <t>뇌 심 혈
관계질환</t>
    <phoneticPr fontId="4" type="noConversion"/>
  </si>
  <si>
    <t>소화기계
질   환</t>
    <phoneticPr fontId="4" type="noConversion"/>
  </si>
  <si>
    <t>자료 : 보건소, 위생과</t>
    <phoneticPr fontId="4" type="noConversion"/>
  </si>
  <si>
    <t>22. 노인여가복지시설</t>
    <phoneticPr fontId="4" type="noConversion"/>
  </si>
  <si>
    <t>단위 : 개소, 명</t>
    <phoneticPr fontId="4" type="noConversion"/>
  </si>
  <si>
    <t>연도별 
및동별</t>
    <phoneticPr fontId="4" type="noConversion"/>
  </si>
  <si>
    <t>합  계</t>
    <phoneticPr fontId="4" type="noConversion"/>
  </si>
  <si>
    <t>노인복지회관</t>
    <phoneticPr fontId="4" type="noConversion"/>
  </si>
  <si>
    <t>경 로 당</t>
    <phoneticPr fontId="4" type="noConversion"/>
  </si>
  <si>
    <t>노인교실</t>
    <phoneticPr fontId="4" type="noConversion"/>
  </si>
  <si>
    <t>시설수</t>
    <phoneticPr fontId="4" type="noConversion"/>
  </si>
  <si>
    <t>종사자수</t>
  </si>
  <si>
    <t>남</t>
    <phoneticPr fontId="4" type="noConversion"/>
  </si>
  <si>
    <t>여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</si>
  <si>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</si>
  <si>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</si>
  <si>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</si>
  <si>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</si>
  <si>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</si>
  <si>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</si>
  <si>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내당1동</t>
    <phoneticPr fontId="4" type="noConversion"/>
  </si>
  <si>
    <t>내당4동</t>
    <phoneticPr fontId="4" type="noConversion"/>
  </si>
  <si>
    <t>비산1동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</si>
  <si>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</si>
  <si>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</si>
  <si>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</si>
  <si>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</si>
  <si>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</si>
  <si>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</si>
  <si>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</si>
  <si>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</si>
  <si>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</si>
  <si>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</si>
  <si>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원대동</t>
    <phoneticPr fontId="4" type="noConversion"/>
  </si>
  <si>
    <t>자료 : 복지사업과</t>
    <phoneticPr fontId="4" type="noConversion"/>
  </si>
  <si>
    <t>23. 노인주거복지시설</t>
    <phoneticPr fontId="4" type="noConversion"/>
  </si>
  <si>
    <t>단위 : 개소,명</t>
    <phoneticPr fontId="4" type="noConversion"/>
  </si>
  <si>
    <t>연도별
및동별</t>
    <phoneticPr fontId="4" type="noConversion"/>
  </si>
  <si>
    <t>합    계</t>
    <phoneticPr fontId="4" type="noConversion"/>
  </si>
  <si>
    <t>양 로 시 설</t>
    <phoneticPr fontId="4" type="noConversion"/>
  </si>
  <si>
    <t>노인공동생활가정</t>
    <phoneticPr fontId="4" type="noConversion"/>
  </si>
  <si>
    <t>노인복지주택</t>
    <phoneticPr fontId="4" type="noConversion"/>
  </si>
  <si>
    <t>시설수</t>
    <phoneticPr fontId="4" type="noConversion"/>
  </si>
  <si>
    <t>입소인원</t>
    <phoneticPr fontId="4" type="noConversion"/>
  </si>
  <si>
    <t>종사자수</t>
    <phoneticPr fontId="4" type="noConversion"/>
  </si>
  <si>
    <t>정원</t>
    <phoneticPr fontId="4" type="noConversion"/>
  </si>
  <si>
    <t>현원</t>
    <phoneticPr fontId="4" type="noConversion"/>
  </si>
  <si>
    <t>비산1동</t>
    <phoneticPr fontId="4" type="noConversion"/>
  </si>
  <si>
    <t>비산4동</t>
    <phoneticPr fontId="4" type="noConversion"/>
  </si>
  <si>
    <t>비산6동</t>
    <phoneticPr fontId="4" type="noConversion"/>
  </si>
  <si>
    <t>평리1동</t>
    <phoneticPr fontId="4" type="noConversion"/>
  </si>
  <si>
    <t>평리3동</t>
    <phoneticPr fontId="4" type="noConversion"/>
  </si>
  <si>
    <t>평리5동</t>
    <phoneticPr fontId="4" type="noConversion"/>
  </si>
  <si>
    <t>자료 : 복지사업과</t>
    <phoneticPr fontId="4" type="noConversion"/>
  </si>
  <si>
    <t>24. 노인의료복지시설</t>
    <phoneticPr fontId="4" type="noConversion"/>
  </si>
  <si>
    <t>노인요양시설</t>
    <phoneticPr fontId="4" type="noConversion"/>
  </si>
  <si>
    <t>노인요양공동생활가정</t>
    <phoneticPr fontId="4" type="noConversion"/>
  </si>
  <si>
    <t>노인전문병원</t>
    <phoneticPr fontId="4" type="noConversion"/>
  </si>
  <si>
    <t>조사대상(X)</t>
    <phoneticPr fontId="4" type="noConversion"/>
  </si>
  <si>
    <t>단위 : 개소, 명</t>
    <phoneticPr fontId="4" type="noConversion"/>
  </si>
  <si>
    <t>시설수</t>
  </si>
  <si>
    <t>27. 여성복지시설</t>
    <phoneticPr fontId="4" type="noConversion"/>
  </si>
  <si>
    <t>연 별 및
동     별</t>
    <phoneticPr fontId="4" type="noConversion"/>
  </si>
  <si>
    <t>합       계</t>
    <phoneticPr fontId="4" type="noConversion"/>
  </si>
  <si>
    <r>
      <t>한부모가족복지시설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</si>
  <si>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소 외 여 성 복 지 시 설</t>
    <phoneticPr fontId="4" type="noConversion"/>
  </si>
  <si>
    <t>모자보호시설</t>
    <phoneticPr fontId="4" type="noConversion"/>
  </si>
  <si>
    <t>미혼모자시설</t>
    <phoneticPr fontId="4" type="noConversion"/>
  </si>
  <si>
    <t>미혼모자 공동생활가정</t>
    <phoneticPr fontId="4" type="noConversion"/>
  </si>
  <si>
    <t>모자일시 보호시시설</t>
    <phoneticPr fontId="4" type="noConversion"/>
  </si>
  <si>
    <t>성폭력피해자  보호시설</t>
    <phoneticPr fontId="4" type="noConversion"/>
  </si>
  <si>
    <t xml:space="preserve">가정폭력피해자 보호시설 </t>
    <phoneticPr fontId="4" type="noConversion"/>
  </si>
  <si>
    <t>성매매피해자 지원시설</t>
    <phoneticPr fontId="4" type="noConversion"/>
  </si>
  <si>
    <t>입소자</t>
    <phoneticPr fontId="4" type="noConversion"/>
  </si>
  <si>
    <t>퇴소자</t>
    <phoneticPr fontId="4" type="noConversion"/>
  </si>
  <si>
    <t>연말현재
생활인원</t>
    <phoneticPr fontId="4" type="noConversion"/>
  </si>
  <si>
    <t>내당2.3동</t>
    <phoneticPr fontId="4" type="noConversion"/>
  </si>
  <si>
    <t>비산2.3동</t>
    <phoneticPr fontId="4" type="noConversion"/>
  </si>
  <si>
    <t>상중이동</t>
    <phoneticPr fontId="4" type="noConversion"/>
  </si>
  <si>
    <t>주 : 1) 2011년 부터 한부모가족시설 모자보호시설,미혼모자시설,미혼모자 공동생활가정,모자일시 보호시설로 세분화</t>
    <phoneticPr fontId="4" type="noConversion"/>
  </si>
  <si>
    <t>28. 여성폭력상담</t>
    <phoneticPr fontId="4" type="noConversion"/>
  </si>
  <si>
    <t>단위 : 개소, 건</t>
    <phoneticPr fontId="4" type="noConversion"/>
  </si>
  <si>
    <t>여     성     폭     력     상     담</t>
    <phoneticPr fontId="4" type="noConversion"/>
  </si>
  <si>
    <t>피     해     자      지     원     내     역</t>
    <phoneticPr fontId="4" type="noConversion"/>
  </si>
  <si>
    <t>가정폭력</t>
    <phoneticPr fontId="4" type="noConversion"/>
  </si>
  <si>
    <t>성폭력</t>
    <phoneticPr fontId="4" type="noConversion"/>
  </si>
  <si>
    <t>성매매피해</t>
    <phoneticPr fontId="4" type="noConversion"/>
  </si>
  <si>
    <t>심리·정서적
지원</t>
    <phoneticPr fontId="4" type="noConversion"/>
  </si>
  <si>
    <t>수사·법적
지원</t>
    <phoneticPr fontId="4" type="noConversion"/>
  </si>
  <si>
    <t>의료지원</t>
    <phoneticPr fontId="4" type="noConversion"/>
  </si>
  <si>
    <t>시설입소
연계</t>
    <phoneticPr fontId="4" type="noConversion"/>
  </si>
  <si>
    <t>상담소</t>
    <phoneticPr fontId="4" type="noConversion"/>
  </si>
  <si>
    <t>상담건수</t>
    <phoneticPr fontId="4" type="noConversion"/>
  </si>
  <si>
    <t>29. 소년 · 소녀 가정 현황</t>
    <phoneticPr fontId="4" type="noConversion"/>
  </si>
  <si>
    <t>단위 : 명</t>
    <phoneticPr fontId="4" type="noConversion"/>
  </si>
  <si>
    <t>연  별</t>
    <phoneticPr fontId="4" type="noConversion"/>
  </si>
  <si>
    <t>합  계</t>
    <phoneticPr fontId="4" type="noConversion"/>
  </si>
  <si>
    <t>세대주</t>
    <phoneticPr fontId="4" type="noConversion"/>
  </si>
  <si>
    <t>세대원</t>
    <phoneticPr fontId="4" type="noConversion"/>
  </si>
  <si>
    <t>재     학     별</t>
    <phoneticPr fontId="4" type="noConversion"/>
  </si>
  <si>
    <t>발생유형별(세 대)</t>
    <phoneticPr fontId="4" type="noConversion"/>
  </si>
  <si>
    <t>미취학</t>
    <phoneticPr fontId="4" type="noConversion"/>
  </si>
  <si>
    <t>초등학교</t>
    <phoneticPr fontId="4" type="noConversion"/>
  </si>
  <si>
    <t>중학교</t>
    <phoneticPr fontId="4" type="noConversion"/>
  </si>
  <si>
    <t>고등학교</t>
    <phoneticPr fontId="4" type="noConversion"/>
  </si>
  <si>
    <t>기  타
(미재학등)</t>
    <phoneticPr fontId="4" type="noConversion"/>
  </si>
  <si>
    <t>부모사망</t>
    <phoneticPr fontId="4" type="noConversion"/>
  </si>
  <si>
    <t>폐    질 ·
심신장애자</t>
    <phoneticPr fontId="4" type="noConversion"/>
  </si>
  <si>
    <t>가  출 ·
행방불명</t>
    <phoneticPr fontId="4" type="noConversion"/>
  </si>
  <si>
    <t>이 혼·
재  혼</t>
    <phoneticPr fontId="4" type="noConversion"/>
  </si>
  <si>
    <t>노  령</t>
    <phoneticPr fontId="4" type="noConversion"/>
  </si>
  <si>
    <t>30. 아동복지시설</t>
    <phoneticPr fontId="4" type="noConversion"/>
  </si>
  <si>
    <t>단위 : 명</t>
    <phoneticPr fontId="4" type="noConversion"/>
  </si>
  <si>
    <t>연  별</t>
    <phoneticPr fontId="4" type="noConversion"/>
  </si>
  <si>
    <t>합   계</t>
    <phoneticPr fontId="4" type="noConversion"/>
  </si>
  <si>
    <t>양육시설</t>
    <phoneticPr fontId="4" type="noConversion"/>
  </si>
  <si>
    <t>자립지원시설</t>
    <phoneticPr fontId="4" type="noConversion"/>
  </si>
  <si>
    <t>보호치료시설</t>
    <phoneticPr fontId="4" type="noConversion"/>
  </si>
  <si>
    <t>기  타</t>
    <phoneticPr fontId="4" type="noConversion"/>
  </si>
  <si>
    <t>입소자</t>
    <phoneticPr fontId="4" type="noConversion"/>
  </si>
  <si>
    <t>퇴소자</t>
    <phoneticPr fontId="4" type="noConversion"/>
  </si>
  <si>
    <t>연말현재 생활인원</t>
    <phoneticPr fontId="4" type="noConversion"/>
  </si>
  <si>
    <t>연말현재
생활인원</t>
    <phoneticPr fontId="4" type="noConversion"/>
  </si>
  <si>
    <t>-</t>
    <phoneticPr fontId="4" type="noConversion"/>
  </si>
  <si>
    <t>31. 장애인등록 현황</t>
    <phoneticPr fontId="4" type="noConversion"/>
  </si>
  <si>
    <t>성     별</t>
    <phoneticPr fontId="4" type="noConversion"/>
  </si>
  <si>
    <t>장      애      유      형      별</t>
    <phoneticPr fontId="4" type="noConversion"/>
  </si>
  <si>
    <t>장   애   등   급  별</t>
    <phoneticPr fontId="4" type="noConversion"/>
  </si>
  <si>
    <t>지 체</t>
    <phoneticPr fontId="4" type="noConversion"/>
  </si>
  <si>
    <t>뇌병변</t>
    <phoneticPr fontId="4" type="noConversion"/>
  </si>
  <si>
    <t>시 각</t>
    <phoneticPr fontId="4" type="noConversion"/>
  </si>
  <si>
    <t>청 각</t>
    <phoneticPr fontId="4" type="noConversion"/>
  </si>
  <si>
    <t>언 어</t>
    <phoneticPr fontId="4" type="noConversion"/>
  </si>
  <si>
    <t>지적
장애</t>
    <phoneticPr fontId="4" type="noConversion"/>
  </si>
  <si>
    <t>자폐성</t>
    <phoneticPr fontId="4" type="noConversion"/>
  </si>
  <si>
    <t>정 신
장 애</t>
    <phoneticPr fontId="4" type="noConversion"/>
  </si>
  <si>
    <t>신 장
장 애</t>
    <phoneticPr fontId="4" type="noConversion"/>
  </si>
  <si>
    <t>심 장
장 애</t>
    <phoneticPr fontId="4" type="noConversion"/>
  </si>
  <si>
    <t>호흡기</t>
    <phoneticPr fontId="4" type="noConversion"/>
  </si>
  <si>
    <t>간</t>
    <phoneticPr fontId="4" type="noConversion"/>
  </si>
  <si>
    <t>안 면</t>
    <phoneticPr fontId="4" type="noConversion"/>
  </si>
  <si>
    <t>장루.요루</t>
    <phoneticPr fontId="4" type="noConversion"/>
  </si>
  <si>
    <t>간 질</t>
    <phoneticPr fontId="4" type="noConversion"/>
  </si>
  <si>
    <t>1급</t>
    <phoneticPr fontId="4" type="noConversion"/>
  </si>
  <si>
    <t>2급</t>
    <phoneticPr fontId="4" type="noConversion"/>
  </si>
  <si>
    <t>3급</t>
    <phoneticPr fontId="4" type="noConversion"/>
  </si>
  <si>
    <t>4급</t>
    <phoneticPr fontId="4" type="noConversion"/>
  </si>
  <si>
    <t>5급</t>
    <phoneticPr fontId="4" type="noConversion"/>
  </si>
  <si>
    <t>6급</t>
    <phoneticPr fontId="4" type="noConversion"/>
  </si>
  <si>
    <t>33. 요보호아동 발생 및 조치현황</t>
    <phoneticPr fontId="4" type="noConversion"/>
  </si>
  <si>
    <t>단위 : 건수, 명</t>
    <phoneticPr fontId="4" type="noConversion"/>
  </si>
  <si>
    <t>건강상태</t>
    <phoneticPr fontId="4" type="noConversion"/>
  </si>
  <si>
    <t>조 치 내 용</t>
    <phoneticPr fontId="4" type="noConversion"/>
  </si>
  <si>
    <t>비장애</t>
    <phoneticPr fontId="4" type="noConversion"/>
  </si>
  <si>
    <t>장애</t>
    <phoneticPr fontId="4" type="noConversion"/>
  </si>
  <si>
    <t>가정보호</t>
    <phoneticPr fontId="4" type="noConversion"/>
  </si>
  <si>
    <t>양육시설등</t>
    <phoneticPr fontId="4" type="noConversion"/>
  </si>
  <si>
    <t>일시보호시설</t>
    <phoneticPr fontId="4" type="noConversion"/>
  </si>
  <si>
    <t>장애아동시설</t>
    <phoneticPr fontId="4" type="noConversion"/>
  </si>
  <si>
    <t>공동생활가정</t>
    <phoneticPr fontId="4" type="noConversion"/>
  </si>
  <si>
    <t>소년소녀가정</t>
    <phoneticPr fontId="4" type="noConversion"/>
  </si>
  <si>
    <t>입양</t>
    <phoneticPr fontId="4" type="noConversion"/>
  </si>
  <si>
    <t>가정위탁</t>
    <phoneticPr fontId="4" type="noConversion"/>
  </si>
  <si>
    <t>34. 저소득 및 한부모 가족</t>
    <phoneticPr fontId="4" type="noConversion"/>
  </si>
  <si>
    <t xml:space="preserve">연 별 </t>
    <phoneticPr fontId="4" type="noConversion"/>
  </si>
  <si>
    <t>한부모 가족지원법 수급자</t>
    <phoneticPr fontId="4" type="noConversion"/>
  </si>
  <si>
    <t>국민기초생활보장법 수급자</t>
    <phoneticPr fontId="4" type="noConversion"/>
  </si>
  <si>
    <t>국가보훈법 수급자</t>
    <phoneticPr fontId="4" type="noConversion"/>
  </si>
  <si>
    <t xml:space="preserve">가 구 수 </t>
    <phoneticPr fontId="4" type="noConversion"/>
  </si>
  <si>
    <t>가구원수</t>
    <phoneticPr fontId="4" type="noConversion"/>
  </si>
  <si>
    <t>가구수</t>
    <phoneticPr fontId="4" type="noConversion"/>
  </si>
  <si>
    <t>자료 : 복지사업과, 주민생활지원과</t>
    <phoneticPr fontId="4" type="noConversion"/>
  </si>
  <si>
    <t>연도별
및
동  별</t>
    <phoneticPr fontId="4" type="noConversion"/>
  </si>
  <si>
    <t>어린이집수</t>
    <phoneticPr fontId="4" type="noConversion"/>
  </si>
  <si>
    <t>보    육    아    동    수</t>
    <phoneticPr fontId="4" type="noConversion"/>
  </si>
  <si>
    <t>국공립</t>
    <phoneticPr fontId="4" type="noConversion"/>
  </si>
  <si>
    <t>사회복지
법인</t>
    <phoneticPr fontId="4" type="noConversion"/>
  </si>
  <si>
    <t>법인·
단체 등</t>
    <phoneticPr fontId="4" type="noConversion"/>
  </si>
  <si>
    <t>민간</t>
    <phoneticPr fontId="4" type="noConversion"/>
  </si>
  <si>
    <r>
      <t>부 모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협 동</t>
    </r>
    <phoneticPr fontId="4" type="noConversion"/>
  </si>
  <si>
    <t>직 장</t>
    <phoneticPr fontId="4" type="noConversion"/>
  </si>
  <si>
    <t>가 정</t>
    <phoneticPr fontId="4" type="noConversion"/>
  </si>
  <si>
    <t>부 모
협 동</t>
    <phoneticPr fontId="4" type="noConversion"/>
  </si>
  <si>
    <t>…</t>
  </si>
  <si>
    <t xml:space="preserve">  주:1)2005년까지는 개인에 포함</t>
    <phoneticPr fontId="4" type="noConversion"/>
  </si>
  <si>
    <t>2 0 0 8</t>
  </si>
  <si>
    <t>2 0 0 9</t>
  </si>
  <si>
    <t>6. 식품위생관계업소</t>
    <phoneticPr fontId="4" type="noConversion"/>
  </si>
  <si>
    <t>연도별
동   별</t>
    <phoneticPr fontId="4" type="noConversion"/>
  </si>
  <si>
    <t>식    품    접    객    업</t>
  </si>
  <si>
    <r>
      <t xml:space="preserve">  집   단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
급식소</t>
    </r>
    <phoneticPr fontId="4" type="noConversion"/>
  </si>
  <si>
    <t>식품제조업 및 가공업</t>
  </si>
  <si>
    <t>판  매  ·  운  반  ·  기  타  업</t>
    <phoneticPr fontId="4" type="noConversion"/>
  </si>
  <si>
    <t>건강기능식품제조,수입,판매업</t>
    <phoneticPr fontId="4" type="noConversion"/>
  </si>
  <si>
    <t>소 계</t>
    <phoneticPr fontId="4" type="noConversion"/>
  </si>
  <si>
    <t>휴 게 음 식 점 업 영 업</t>
    <phoneticPr fontId="4" type="noConversion"/>
  </si>
  <si>
    <t>일   반
음식점</t>
    <phoneticPr fontId="4" type="noConversion"/>
  </si>
  <si>
    <t>제과점</t>
  </si>
  <si>
    <t>단란주점</t>
    <phoneticPr fontId="4" type="noConversion"/>
  </si>
  <si>
    <t>유흥주점</t>
    <phoneticPr fontId="4" type="noConversion"/>
  </si>
  <si>
    <t>위탁급식
영      업</t>
    <phoneticPr fontId="4" type="noConversion"/>
  </si>
  <si>
    <t>식품제조
가 공 업</t>
    <phoneticPr fontId="4" type="noConversion"/>
  </si>
  <si>
    <t>즉석판매
제     조
가 공 업</t>
    <phoneticPr fontId="4" type="noConversion"/>
  </si>
  <si>
    <t>식   품
첨가물</t>
    <phoneticPr fontId="4" type="noConversion"/>
  </si>
  <si>
    <t>식   품
소분업</t>
    <phoneticPr fontId="4" type="noConversion"/>
  </si>
  <si>
    <t>식   품
운반업</t>
    <phoneticPr fontId="4" type="noConversion"/>
  </si>
  <si>
    <r>
      <t>식품소분2</t>
    </r>
    <r>
      <rPr>
        <vertAlign val="superscript"/>
        <sz val="9"/>
        <rFont val="돋움"/>
        <family val="3"/>
        <charset val="129"/>
      </rPr>
      <t>)</t>
    </r>
    <r>
      <rPr>
        <sz val="9"/>
        <rFont val="돋움"/>
        <family val="3"/>
        <charset val="129"/>
      </rPr>
      <t xml:space="preserve">
판매업</t>
    </r>
    <phoneticPr fontId="4" type="noConversion"/>
  </si>
  <si>
    <t>식  품
보존업</t>
    <phoneticPr fontId="4" type="noConversion"/>
  </si>
  <si>
    <t>용기·포장류 제조업 등</t>
    <phoneticPr fontId="4" type="noConversion"/>
  </si>
  <si>
    <t>건강기능식품제조업</t>
    <phoneticPr fontId="4" type="noConversion"/>
  </si>
  <si>
    <t>건강기능식품수입업</t>
    <phoneticPr fontId="4" type="noConversion"/>
  </si>
  <si>
    <t>건강기능식품판매업</t>
    <phoneticPr fontId="4" type="noConversion"/>
  </si>
  <si>
    <t>계</t>
  </si>
  <si>
    <t>다 방</t>
    <phoneticPr fontId="4" type="noConversion"/>
  </si>
  <si>
    <t>2 0 1 2</t>
    <phoneticPr fontId="4" type="noConversion"/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</si>
  <si>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</si>
  <si>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</si>
  <si>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</si>
  <si>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</si>
  <si>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</si>
  <si>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</si>
  <si>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</si>
  <si>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</si>
  <si>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</si>
  <si>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</si>
  <si>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</si>
  <si>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</si>
  <si>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</si>
  <si>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</si>
  <si>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자료 : 위생과</t>
    <phoneticPr fontId="4" type="noConversion"/>
  </si>
  <si>
    <t>주1) 학교급식소 제외</t>
    <phoneticPr fontId="4" type="noConversion"/>
  </si>
  <si>
    <t>주 : 2) 식품자동판매기영업,식용얼음판매업, 유통전문 판매업, 기타 식품판매업 등</t>
    <phoneticPr fontId="4" type="noConversion"/>
  </si>
  <si>
    <t>7. 공중위생 관계업소</t>
    <phoneticPr fontId="4" type="noConversion"/>
  </si>
  <si>
    <t>연  별 
동  별</t>
    <phoneticPr fontId="4" type="noConversion"/>
  </si>
  <si>
    <t>총계</t>
    <phoneticPr fontId="4" type="noConversion"/>
  </si>
  <si>
    <t xml:space="preserve">공     중     위     생     영    업     소 </t>
    <phoneticPr fontId="4" type="noConversion"/>
  </si>
  <si>
    <t>위생처리, 세척제, 위생용품제조업소수</t>
    <phoneticPr fontId="4" type="noConversion"/>
  </si>
  <si>
    <r>
      <t>숙박업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</si>
  <si>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목욕장업</t>
  </si>
  <si>
    <t>이용업</t>
  </si>
  <si>
    <t>미용업</t>
  </si>
  <si>
    <t>세탁업</t>
  </si>
  <si>
    <t>위생관리
용 역 업</t>
    <phoneticPr fontId="4" type="noConversion"/>
  </si>
  <si>
    <t>위생처리업</t>
    <phoneticPr fontId="4" type="noConversion"/>
  </si>
  <si>
    <t>세 척 제
제 조 업</t>
    <phoneticPr fontId="4" type="noConversion"/>
  </si>
  <si>
    <t>기타위생용품
제   조   업</t>
    <phoneticPr fontId="4" type="noConversion"/>
  </si>
  <si>
    <t>종합</t>
    <phoneticPr fontId="4" type="noConversion"/>
  </si>
  <si>
    <t>일반</t>
    <phoneticPr fontId="4" type="noConversion"/>
  </si>
  <si>
    <t>피부</t>
    <phoneticPr fontId="4" type="noConversion"/>
  </si>
  <si>
    <t>자료 : 위생과</t>
    <phoneticPr fontId="4" type="noConversion"/>
  </si>
  <si>
    <t>주1) 관광호텔포함</t>
    <phoneticPr fontId="4" type="noConversion"/>
  </si>
  <si>
    <t>26. 국민기초생활보장수급자</t>
    <phoneticPr fontId="4" type="noConversion"/>
  </si>
  <si>
    <t>단위 : 가구수, 명</t>
    <phoneticPr fontId="4" type="noConversion"/>
  </si>
  <si>
    <t>연  별 및
동  별</t>
    <phoneticPr fontId="4" type="noConversion"/>
  </si>
  <si>
    <t>총 수급자</t>
    <phoneticPr fontId="4" type="noConversion"/>
  </si>
  <si>
    <t>일반수급자</t>
    <phoneticPr fontId="4" type="noConversion"/>
  </si>
  <si>
    <t>특례수급자</t>
    <phoneticPr fontId="4" type="noConversion"/>
  </si>
  <si>
    <t>시설수급자</t>
    <phoneticPr fontId="4" type="noConversion"/>
  </si>
  <si>
    <r>
      <t>가구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 </t>
    </r>
    <rPh sb="2" eb="4">
      <t xml:space="preserve">1) </t>
    </rPh>
    <phoneticPr fontId="4" type="noConversion"/>
  </si>
  <si>
    <t>가구</t>
    <phoneticPr fontId="4" type="noConversion"/>
  </si>
  <si>
    <t>인원</t>
    <phoneticPr fontId="4" type="noConversion"/>
  </si>
  <si>
    <t>소계</t>
    <phoneticPr fontId="4" type="noConversion"/>
  </si>
  <si>
    <t>남</t>
    <phoneticPr fontId="4" type="noConversion"/>
  </si>
  <si>
    <t>여</t>
    <phoneticPr fontId="4" type="noConversion"/>
  </si>
  <si>
    <t xml:space="preserve">가구 </t>
    <phoneticPr fontId="4" type="noConversion"/>
  </si>
  <si>
    <t>…</t>
    <phoneticPr fontId="4" type="noConversion"/>
  </si>
  <si>
    <t>2 0 1 2</t>
    <phoneticPr fontId="4" type="noConversion"/>
  </si>
  <si>
    <t>내당1동</t>
    <phoneticPr fontId="4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</si>
  <si>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</si>
  <si>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</si>
  <si>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</si>
  <si>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</si>
  <si>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</si>
  <si>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</si>
  <si>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</si>
  <si>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</si>
  <si>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</si>
  <si>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</si>
  <si>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</si>
  <si>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</si>
  <si>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</si>
  <si>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</si>
  <si>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</si>
  <si>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</si>
  <si>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자료 : 주민생활지원과</t>
    <phoneticPr fontId="4" type="noConversion"/>
  </si>
  <si>
    <t xml:space="preserve">  주:1)시설수급자 시설수 제외</t>
    <phoneticPr fontId="4" type="noConversion"/>
  </si>
  <si>
    <t xml:space="preserve">      2)2010년부터 노인장기요양시설이 많이 늘어나 시설수 급증</t>
    <phoneticPr fontId="4" type="noConversion"/>
  </si>
  <si>
    <t>단위 :  명</t>
    <phoneticPr fontId="4" type="noConversion"/>
  </si>
  <si>
    <t>연 별</t>
    <phoneticPr fontId="4" type="noConversion"/>
  </si>
  <si>
    <t>성       별</t>
    <phoneticPr fontId="4" type="noConversion"/>
  </si>
  <si>
    <t>연     령     별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</si>
  <si>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</si>
  <si>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</si>
  <si>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</si>
  <si>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19세이하</t>
    <phoneticPr fontId="4" type="noConversion"/>
  </si>
  <si>
    <t>20~29</t>
    <phoneticPr fontId="4" type="noConversion"/>
  </si>
  <si>
    <t>30~39</t>
    <phoneticPr fontId="4" type="noConversion"/>
  </si>
  <si>
    <t>40~49</t>
    <phoneticPr fontId="4" type="noConversion"/>
  </si>
  <si>
    <t>50~59</t>
    <phoneticPr fontId="4" type="noConversion"/>
  </si>
  <si>
    <t>60~69</t>
    <phoneticPr fontId="4" type="noConversion"/>
  </si>
  <si>
    <t>70세이상</t>
    <phoneticPr fontId="4" type="noConversion"/>
  </si>
  <si>
    <t>남</t>
    <phoneticPr fontId="4" type="noConversion"/>
  </si>
  <si>
    <t>여</t>
    <phoneticPr fontId="4" type="noConversion"/>
  </si>
  <si>
    <t>2 0 0 8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</si>
  <si>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</si>
  <si>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</si>
  <si>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</si>
  <si>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</si>
  <si>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주민생활지원과</t>
    <phoneticPr fontId="4" type="noConversion"/>
  </si>
  <si>
    <t>주) 자원봉사종합관리시스템에 등록 된 현황</t>
    <phoneticPr fontId="4" type="noConversion"/>
  </si>
  <si>
    <t>불소용액양치사업</t>
    <phoneticPr fontId="4" type="noConversion"/>
  </si>
  <si>
    <t>불소도포</t>
    <phoneticPr fontId="4" type="noConversion"/>
  </si>
  <si>
    <t>40. 자원봉사자 현황</t>
    <phoneticPr fontId="4" type="noConversion"/>
  </si>
  <si>
    <t>39. 보육시설</t>
    <phoneticPr fontId="4" type="noConversion"/>
  </si>
  <si>
    <t>14. 건강보험 적용인구</t>
    <phoneticPr fontId="4" type="noConversion"/>
  </si>
  <si>
    <t>단위:명, 개소</t>
    <phoneticPr fontId="4" type="noConversion"/>
  </si>
  <si>
    <t>연  별</t>
  </si>
  <si>
    <t>근   로   자</t>
    <phoneticPr fontId="4" type="noConversion"/>
  </si>
  <si>
    <t>공무원, 사립학교 교직원1)</t>
    <phoneticPr fontId="4" type="noConversion"/>
  </si>
  <si>
    <t>지        역</t>
    <phoneticPr fontId="4" type="noConversion"/>
  </si>
  <si>
    <t>사업장</t>
    <phoneticPr fontId="4" type="noConversion"/>
  </si>
  <si>
    <t>적  용  인  구</t>
    <phoneticPr fontId="4" type="noConversion"/>
  </si>
  <si>
    <t>가입자</t>
    <phoneticPr fontId="4" type="noConversion"/>
  </si>
  <si>
    <t>피부양자</t>
  </si>
  <si>
    <t>자료:국민건강보험공단 대구지역본부</t>
    <phoneticPr fontId="4" type="noConversion"/>
  </si>
  <si>
    <t xml:space="preserve">  주:주민등록 주소지 기준이며, 지역의 가입자는 적용대상자를 말함.</t>
    <phoneticPr fontId="4" type="noConversion"/>
  </si>
  <si>
    <t xml:space="preserve">     1)군인과 연금수급자 포함된 수임</t>
    <phoneticPr fontId="4" type="noConversion"/>
  </si>
  <si>
    <t>2 0 1 3</t>
    <phoneticPr fontId="4" type="noConversion"/>
  </si>
  <si>
    <t>15. 국민연금가입자</t>
    <phoneticPr fontId="4" type="noConversion"/>
  </si>
  <si>
    <t>총가입자수</t>
  </si>
  <si>
    <t>사업장 가입자</t>
  </si>
  <si>
    <t>지역가입자</t>
    <phoneticPr fontId="4" type="noConversion"/>
  </si>
  <si>
    <t>임의가입자</t>
    <phoneticPr fontId="4" type="noConversion"/>
  </si>
  <si>
    <t>임의계속
가입자</t>
    <phoneticPr fontId="4" type="noConversion"/>
  </si>
  <si>
    <t>가입자</t>
  </si>
  <si>
    <t xml:space="preserve">자료 : 국민연금관리공단 </t>
    <phoneticPr fontId="4" type="noConversion"/>
  </si>
  <si>
    <t>구  분</t>
    <phoneticPr fontId="3" type="noConversion"/>
  </si>
  <si>
    <t>16. 국민연금 급여 지급현황</t>
    <phoneticPr fontId="4" type="noConversion"/>
  </si>
  <si>
    <t>단위:명,백만원</t>
    <phoneticPr fontId="4" type="noConversion"/>
  </si>
  <si>
    <t>연 별</t>
    <phoneticPr fontId="4" type="noConversion"/>
  </si>
  <si>
    <t>계</t>
    <phoneticPr fontId="4" type="noConversion"/>
  </si>
  <si>
    <t>연                                       금</t>
    <phoneticPr fontId="4" type="noConversion"/>
  </si>
  <si>
    <t>일    시     금</t>
    <phoneticPr fontId="4" type="noConversion"/>
  </si>
  <si>
    <t>노     령     연     금</t>
    <phoneticPr fontId="4" type="noConversion"/>
  </si>
  <si>
    <t>장애연금</t>
    <phoneticPr fontId="4" type="noConversion"/>
  </si>
  <si>
    <t>유족연금</t>
    <phoneticPr fontId="4" type="noConversion"/>
  </si>
  <si>
    <t>장     애</t>
    <phoneticPr fontId="4" type="noConversion"/>
  </si>
  <si>
    <t>반      환</t>
    <phoneticPr fontId="4" type="noConversion"/>
  </si>
  <si>
    <t>사      망</t>
    <phoneticPr fontId="4" type="noConversion"/>
  </si>
  <si>
    <r>
      <t>특    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</si>
  <si>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r>
      <t>완   전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</si>
  <si>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r>
      <t>감    액</t>
    </r>
    <r>
      <rPr>
        <vertAlign val="superscript"/>
        <sz val="9"/>
        <rFont val="돋움"/>
        <family val="3"/>
        <charset val="129"/>
      </rPr>
      <t>3)</t>
    </r>
    <phoneticPr fontId="4" type="noConversion"/>
  </si>
  <si>
    <r>
      <t>조    기</t>
    </r>
    <r>
      <rPr>
        <vertAlign val="superscript"/>
        <sz val="9"/>
        <rFont val="돋움"/>
        <family val="3"/>
        <charset val="129"/>
      </rPr>
      <t>4)</t>
    </r>
    <phoneticPr fontId="4" type="noConversion"/>
  </si>
  <si>
    <r>
      <t>분    할</t>
    </r>
    <r>
      <rPr>
        <vertAlign val="superscript"/>
        <sz val="9"/>
        <rFont val="돋움"/>
        <family val="3"/>
        <charset val="129"/>
      </rPr>
      <t>5)</t>
    </r>
    <phoneticPr fontId="4" type="noConversion"/>
  </si>
  <si>
    <t>수급자수</t>
    <phoneticPr fontId="4" type="noConversion"/>
  </si>
  <si>
    <t>금 액</t>
    <phoneticPr fontId="4" type="noConversion"/>
  </si>
  <si>
    <t>금액</t>
    <phoneticPr fontId="4" type="noConversion"/>
  </si>
  <si>
    <t>2 0 1 0</t>
    <phoneticPr fontId="40" type="noConversion"/>
  </si>
  <si>
    <t>2 0 1 1</t>
    <phoneticPr fontId="4" type="noConversion"/>
  </si>
  <si>
    <t>2 0 1 2</t>
    <phoneticPr fontId="4" type="noConversion"/>
  </si>
  <si>
    <t>자료:국민연금공단</t>
    <phoneticPr fontId="4" type="noConversion"/>
  </si>
  <si>
    <t xml:space="preserve">  주:1)국민연금 확대 시행 당시 나이가 많아 최소가입기간 10년을 채울 수 없는 자가 5년이상 가입한 경우 지급</t>
    <phoneticPr fontId="4" type="noConversion"/>
  </si>
  <si>
    <t xml:space="preserve">     2)가입기간 20년 이상인 자가 60세에 도달하였을 경우 지급</t>
    <phoneticPr fontId="4" type="noConversion"/>
  </si>
  <si>
    <t xml:space="preserve">     3) 가입기간 10년 이상 20년 미만인 자가 60세 도달시 지급</t>
    <phoneticPr fontId="4" type="noConversion"/>
  </si>
  <si>
    <t xml:space="preserve">     4)가입기간 10년 이상이고 55세 이상인 자가 소득이 없는 경우 본인의 신청에 의해 60세 이전이라도 지급 받을 수 있는 연금 </t>
    <phoneticPr fontId="4" type="noConversion"/>
  </si>
  <si>
    <t xml:space="preserve">     5)이혼한 자가 배우자이었던 자의 노령연금액 중 혼인기간에 해당하는 연금액을 나누어 지급받는 연금</t>
    <phoneticPr fontId="4" type="noConversion"/>
  </si>
  <si>
    <t xml:space="preserve">      (2006년까지는 특례노령연금에 포함)</t>
    <phoneticPr fontId="4" type="noConversion"/>
  </si>
  <si>
    <t>2 0 1 3</t>
    <phoneticPr fontId="4" type="noConversion"/>
  </si>
  <si>
    <t>17. 국가보훈대상자</t>
    <phoneticPr fontId="4" type="noConversion"/>
  </si>
  <si>
    <t>국       가       유       공       자</t>
    <phoneticPr fontId="4" type="noConversion"/>
  </si>
  <si>
    <t>유                                                 족</t>
    <phoneticPr fontId="4" type="noConversion"/>
  </si>
  <si>
    <r>
      <t>기  타  대  상  자</t>
    </r>
    <r>
      <rPr>
        <vertAlign val="superscript"/>
        <sz val="9"/>
        <rFont val="돋움"/>
        <family val="3"/>
        <charset val="129"/>
      </rPr>
      <t>6)</t>
    </r>
    <phoneticPr fontId="4" type="noConversion"/>
  </si>
  <si>
    <t>애국
지사</t>
    <phoneticPr fontId="4" type="noConversion"/>
  </si>
  <si>
    <t>전공상
군   경</t>
    <phoneticPr fontId="4" type="noConversion"/>
  </si>
  <si>
    <t>무공
보국
수훈자</t>
    <phoneticPr fontId="4" type="noConversion"/>
  </si>
  <si>
    <t>재일
학도
의용군</t>
    <phoneticPr fontId="4" type="noConversion"/>
  </si>
  <si>
    <t>4.19
부상및
공로자</t>
    <phoneticPr fontId="4" type="noConversion"/>
  </si>
  <si>
    <t>공상
공무원</t>
    <phoneticPr fontId="4" type="noConversion"/>
  </si>
  <si>
    <r>
      <t xml:space="preserve">특별 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
공로자및상이자</t>
    </r>
    <phoneticPr fontId="4" type="noConversion"/>
  </si>
  <si>
    <t>순국애국
지사유족</t>
    <phoneticPr fontId="4" type="noConversion"/>
  </si>
  <si>
    <t>전몰,순직,
전·공상군경 유족</t>
    <phoneticPr fontId="4" type="noConversion"/>
  </si>
  <si>
    <t>무공.보국
수훈자</t>
    <phoneticPr fontId="4" type="noConversion"/>
  </si>
  <si>
    <t>재일학도
의용군인</t>
    <phoneticPr fontId="4" type="noConversion"/>
  </si>
  <si>
    <r>
      <t>4.19</t>
    </r>
    <r>
      <rPr>
        <vertAlign val="superscript"/>
        <sz val="9"/>
        <rFont val="돋움"/>
        <family val="3"/>
        <charset val="129"/>
      </rPr>
      <t>2)</t>
    </r>
    <r>
      <rPr>
        <sz val="9"/>
        <rFont val="돋움"/>
        <family val="3"/>
        <charset val="129"/>
      </rPr>
      <t xml:space="preserve">
부상자
공로자</t>
    </r>
    <phoneticPr fontId="4" type="noConversion"/>
  </si>
  <si>
    <r>
      <t xml:space="preserve"> 순직</t>
    </r>
    <r>
      <rPr>
        <vertAlign val="superscript"/>
        <sz val="9"/>
        <rFont val="돋움"/>
        <family val="3"/>
        <charset val="129"/>
      </rPr>
      <t>3)</t>
    </r>
    <r>
      <rPr>
        <sz val="9"/>
        <rFont val="돋움"/>
        <family val="3"/>
        <charset val="129"/>
      </rPr>
      <t xml:space="preserve">
공무원</t>
    </r>
    <phoneticPr fontId="4" type="noConversion"/>
  </si>
  <si>
    <r>
      <t>특별
공로</t>
    </r>
    <r>
      <rPr>
        <vertAlign val="superscript"/>
        <sz val="9"/>
        <rFont val="돋움"/>
        <family val="3"/>
        <charset val="129"/>
      </rPr>
      <t>4)</t>
    </r>
    <r>
      <rPr>
        <sz val="9"/>
        <rFont val="돋움"/>
        <family val="3"/>
        <charset val="129"/>
      </rPr>
      <t xml:space="preserve">
순직자</t>
    </r>
    <phoneticPr fontId="4" type="noConversion"/>
  </si>
  <si>
    <r>
      <t>6.18</t>
    </r>
    <r>
      <rPr>
        <vertAlign val="superscript"/>
        <sz val="9"/>
        <rFont val="돋움"/>
        <family val="3"/>
        <charset val="129"/>
      </rPr>
      <t>5)</t>
    </r>
    <r>
      <rPr>
        <sz val="9"/>
        <rFont val="돋움"/>
        <family val="3"/>
        <charset val="129"/>
      </rPr>
      <t xml:space="preserve">
자유
상이자</t>
    </r>
    <phoneticPr fontId="4" type="noConversion"/>
  </si>
  <si>
    <t>지원
대상자</t>
    <phoneticPr fontId="4" type="noConversion"/>
  </si>
  <si>
    <t>5.18
민주
유공자</t>
    <phoneticPr fontId="4" type="noConversion"/>
  </si>
  <si>
    <r>
      <t>특수
임무</t>
    </r>
    <r>
      <rPr>
        <vertAlign val="superscript"/>
        <sz val="6"/>
        <rFont val="돋움"/>
        <family val="3"/>
        <charset val="129"/>
      </rPr>
      <t>7)</t>
    </r>
    <r>
      <rPr>
        <sz val="9"/>
        <rFont val="돋움"/>
        <family val="3"/>
        <charset val="129"/>
      </rPr>
      <t xml:space="preserve">
수행자</t>
    </r>
    <phoneticPr fontId="4" type="noConversion"/>
  </si>
  <si>
    <t>미망인</t>
    <phoneticPr fontId="4" type="noConversion"/>
  </si>
  <si>
    <t>자녀</t>
    <phoneticPr fontId="4" type="noConversion"/>
  </si>
  <si>
    <t>부모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</si>
  <si>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</si>
  <si>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</si>
  <si>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</si>
  <si>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</si>
  <si>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</si>
  <si>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자료 : 대구지방보훈청</t>
    <phoneticPr fontId="4" type="noConversion"/>
  </si>
  <si>
    <t xml:space="preserve">  주:1)원 서식의 특별공로순직자는 유족으로 분류하였음</t>
    <phoneticPr fontId="4" type="noConversion"/>
  </si>
  <si>
    <t xml:space="preserve">     2)4.19사망자 유족도 포함</t>
    <phoneticPr fontId="4" type="noConversion"/>
  </si>
  <si>
    <t xml:space="preserve">     3)공상공무원 유족도 포함</t>
    <phoneticPr fontId="4" type="noConversion"/>
  </si>
  <si>
    <t xml:space="preserve">     4)특별공로자 및 상이자 유족도 포함</t>
    <phoneticPr fontId="4" type="noConversion"/>
  </si>
  <si>
    <t xml:space="preserve">     5)원 서식의 반공귀순상이자는 2006년부터 6.18자유상이자로 명칭변경</t>
    <phoneticPr fontId="4" type="noConversion"/>
  </si>
  <si>
    <t xml:space="preserve">     6)기타 대상자는 유족 포함</t>
    <phoneticPr fontId="4" type="noConversion"/>
  </si>
  <si>
    <t xml:space="preserve">     7)2007년 자료부터 수록</t>
    <phoneticPr fontId="4" type="noConversion"/>
  </si>
  <si>
    <t>18. 국가보훈대상자 취업</t>
    <phoneticPr fontId="4" type="noConversion"/>
  </si>
  <si>
    <t>국가유공자</t>
    <phoneticPr fontId="4" type="noConversion"/>
  </si>
  <si>
    <t>유   족</t>
    <phoneticPr fontId="4" type="noConversion"/>
  </si>
  <si>
    <r>
      <t>기타대상자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</si>
  <si>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자료:대구지방보훈청</t>
  </si>
  <si>
    <t xml:space="preserve">  주:`09년까지는 대구소재업체 기준이었으며, `10년부터는 취업대상자 소재지 기준으로 발췌한 전산자료임</t>
    <phoneticPr fontId="4" type="noConversion"/>
  </si>
  <si>
    <t xml:space="preserve">      1)6.18자유상이자, 지원대상자, 5.18민주유공자, 특수임무수행자임</t>
    <phoneticPr fontId="4" type="noConversion"/>
  </si>
  <si>
    <t>19. 국가보훈대상자 자녀취학</t>
    <phoneticPr fontId="4" type="noConversion"/>
  </si>
  <si>
    <t>단위 : 명</t>
    <phoneticPr fontId="4" type="noConversion"/>
  </si>
  <si>
    <t>연   별</t>
    <phoneticPr fontId="4" type="noConversion"/>
  </si>
  <si>
    <t>합     계</t>
    <phoneticPr fontId="4" type="noConversion"/>
  </si>
  <si>
    <t>국 가 유 공 자</t>
    <phoneticPr fontId="4" type="noConversion"/>
  </si>
  <si>
    <t>배   우   자</t>
    <phoneticPr fontId="4" type="noConversion"/>
  </si>
  <si>
    <t>자      녀</t>
    <phoneticPr fontId="4" type="noConversion"/>
  </si>
  <si>
    <t>중학교</t>
    <phoneticPr fontId="4" type="noConversion"/>
  </si>
  <si>
    <t>고등학교</t>
    <phoneticPr fontId="4" type="noConversion"/>
  </si>
  <si>
    <t>대학(교)</t>
    <phoneticPr fontId="4" type="noConversion"/>
  </si>
  <si>
    <t>고등학교</t>
    <phoneticPr fontId="4" type="noConversion"/>
  </si>
  <si>
    <t>대학(교)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</si>
  <si>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</si>
  <si>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</si>
  <si>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</si>
  <si>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</si>
  <si>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</si>
  <si>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자료 : 대구지방보훈청</t>
    <phoneticPr fontId="4" type="noConversion"/>
  </si>
  <si>
    <t xml:space="preserve">20. 참전용사 등록현황 </t>
    <phoneticPr fontId="4" type="noConversion"/>
  </si>
  <si>
    <t xml:space="preserve">연    별 </t>
    <phoneticPr fontId="4" type="noConversion"/>
  </si>
  <si>
    <t>총  계</t>
    <phoneticPr fontId="4" type="noConversion"/>
  </si>
  <si>
    <t>6.25 참전</t>
    <phoneticPr fontId="4" type="noConversion"/>
  </si>
  <si>
    <t>월남전</t>
    <phoneticPr fontId="4" type="noConversion"/>
  </si>
  <si>
    <t>6.25 및 월남전</t>
    <phoneticPr fontId="4" type="noConversion"/>
  </si>
  <si>
    <t>자료 : 대구지방보훈청</t>
    <phoneticPr fontId="4" type="noConversion"/>
  </si>
  <si>
    <t>21. 적십자회비 모금 및 구호실적</t>
    <phoneticPr fontId="4" type="noConversion"/>
  </si>
  <si>
    <t>단위 : 세대,명,천원</t>
    <phoneticPr fontId="4" type="noConversion"/>
  </si>
  <si>
    <t>연   별</t>
    <phoneticPr fontId="4" type="noConversion"/>
  </si>
  <si>
    <t>회비모금</t>
    <phoneticPr fontId="4" type="noConversion"/>
  </si>
  <si>
    <t>구               호               실               적</t>
    <phoneticPr fontId="4" type="noConversion"/>
  </si>
  <si>
    <t>회원수</t>
    <phoneticPr fontId="4" type="noConversion"/>
  </si>
  <si>
    <t>금액</t>
    <phoneticPr fontId="4" type="noConversion"/>
  </si>
  <si>
    <t>재해구호</t>
    <phoneticPr fontId="4" type="noConversion"/>
  </si>
  <si>
    <t>일반구호</t>
    <phoneticPr fontId="4" type="noConversion"/>
  </si>
  <si>
    <t>특수구호</t>
    <phoneticPr fontId="4" type="noConversion"/>
  </si>
  <si>
    <t>세대</t>
    <phoneticPr fontId="4" type="noConversion"/>
  </si>
  <si>
    <t>자료 : 대한적십자사</t>
    <phoneticPr fontId="4" type="noConversion"/>
  </si>
  <si>
    <t xml:space="preserve">31. 장애인복지 생활시설 </t>
    <phoneticPr fontId="4" type="noConversion"/>
  </si>
  <si>
    <t>단위:개소, 명</t>
    <phoneticPr fontId="4" type="noConversion"/>
  </si>
  <si>
    <t>입  소  자</t>
    <phoneticPr fontId="4" type="noConversion"/>
  </si>
  <si>
    <t>퇴  소  자</t>
    <phoneticPr fontId="4" type="noConversion"/>
  </si>
  <si>
    <t>연    말    현    재    생    활    인    원</t>
    <phoneticPr fontId="4" type="noConversion"/>
  </si>
  <si>
    <t>위탁자</t>
    <phoneticPr fontId="4" type="noConversion"/>
  </si>
  <si>
    <t>무연고자</t>
  </si>
  <si>
    <t>연고자
인  도</t>
    <phoneticPr fontId="4" type="noConversion"/>
  </si>
  <si>
    <t>취  업</t>
  </si>
  <si>
    <t>전  원</t>
  </si>
  <si>
    <t>사  망</t>
  </si>
  <si>
    <t>기  타</t>
  </si>
  <si>
    <t>성   별</t>
    <phoneticPr fontId="4" type="noConversion"/>
  </si>
  <si>
    <t>연  령  별</t>
    <phoneticPr fontId="4" type="noConversion"/>
  </si>
  <si>
    <t>장  애  종  별</t>
    <phoneticPr fontId="4" type="noConversion"/>
  </si>
  <si>
    <t>남</t>
  </si>
  <si>
    <t>18세미만</t>
    <phoneticPr fontId="4" type="noConversion"/>
  </si>
  <si>
    <t>18세이상</t>
    <phoneticPr fontId="4" type="noConversion"/>
  </si>
  <si>
    <t>지  체</t>
  </si>
  <si>
    <t>시  각</t>
  </si>
  <si>
    <t>청각언어</t>
  </si>
  <si>
    <t>정신지체</t>
  </si>
  <si>
    <t>여</t>
  </si>
  <si>
    <t>단위:개소,명</t>
  </si>
  <si>
    <t>연 별 및 구 군 별</t>
    <phoneticPr fontId="4" type="noConversion"/>
  </si>
  <si>
    <t>합</t>
  </si>
  <si>
    <t xml:space="preserve"> 자료:복지정책관실</t>
    <phoneticPr fontId="4" type="noConversion"/>
  </si>
  <si>
    <t xml:space="preserve">32.  노 숙 인  시 설 </t>
    <phoneticPr fontId="4" type="noConversion"/>
  </si>
  <si>
    <t>노숙인 시설 (남성전용)</t>
    <phoneticPr fontId="4" type="noConversion"/>
  </si>
  <si>
    <t>노숙인 시설 (여성전용)</t>
    <phoneticPr fontId="4" type="noConversion"/>
  </si>
  <si>
    <t xml:space="preserve">      36. 묘지 및 봉안시설</t>
    <phoneticPr fontId="4" type="noConversion"/>
  </si>
  <si>
    <t xml:space="preserve"> </t>
    <phoneticPr fontId="4" type="noConversion"/>
  </si>
  <si>
    <t>단위:개소,천㎡</t>
  </si>
  <si>
    <t xml:space="preserve">연  별 </t>
    <phoneticPr fontId="4" type="noConversion"/>
  </si>
  <si>
    <t>매                                                        장</t>
    <phoneticPr fontId="4" type="noConversion"/>
  </si>
  <si>
    <t>화   장   시   설</t>
    <phoneticPr fontId="4" type="noConversion"/>
  </si>
  <si>
    <t>봉          안          당1)</t>
    <phoneticPr fontId="4" type="noConversion"/>
  </si>
  <si>
    <t>공  설  묘  지</t>
    <phoneticPr fontId="4" type="noConversion"/>
  </si>
  <si>
    <t>법  인  묘  지</t>
    <phoneticPr fontId="4" type="noConversion"/>
  </si>
  <si>
    <t>공   설</t>
    <phoneticPr fontId="4" type="noConversion"/>
  </si>
  <si>
    <t>사   설</t>
    <phoneticPr fontId="4" type="noConversion"/>
  </si>
  <si>
    <t>설</t>
  </si>
  <si>
    <t>개  소  수</t>
    <phoneticPr fontId="4" type="noConversion"/>
  </si>
  <si>
    <t>총 봉 안 능 력 (기)</t>
    <phoneticPr fontId="4" type="noConversion"/>
  </si>
  <si>
    <t>봉 안 기 수</t>
    <phoneticPr fontId="4" type="noConversion"/>
  </si>
  <si>
    <t>개소</t>
    <phoneticPr fontId="4" type="noConversion"/>
  </si>
  <si>
    <t>면       적</t>
    <phoneticPr fontId="4" type="noConversion"/>
  </si>
  <si>
    <t>분묘설
치가능</t>
    <phoneticPr fontId="4" type="noConversion"/>
  </si>
  <si>
    <t>개소</t>
    <phoneticPr fontId="4" type="noConversion"/>
  </si>
  <si>
    <t>분묘설치
가    능</t>
    <phoneticPr fontId="4" type="noConversion"/>
  </si>
  <si>
    <t>개소</t>
    <phoneticPr fontId="4" type="noConversion"/>
  </si>
  <si>
    <t>면       적</t>
    <phoneticPr fontId="4" type="noConversion"/>
  </si>
  <si>
    <t>분묘설
치가능</t>
    <phoneticPr fontId="4" type="noConversion"/>
  </si>
  <si>
    <t>화로</t>
    <phoneticPr fontId="4" type="noConversion"/>
  </si>
  <si>
    <t>소계</t>
  </si>
  <si>
    <t>공설</t>
  </si>
  <si>
    <t>사설</t>
  </si>
  <si>
    <t>총면적</t>
  </si>
  <si>
    <t>점유면적</t>
  </si>
  <si>
    <t>자료:복지정책관실</t>
    <phoneticPr fontId="4" type="noConversion"/>
  </si>
  <si>
    <t xml:space="preserve">  주:공설묘지, 납골당은 시에서 관리하나 위치는 칠곡군 소재</t>
    <phoneticPr fontId="4" type="noConversion"/>
  </si>
  <si>
    <t xml:space="preserve">      1)봉안당:공설, 법인, 종교단체 봉안당 현황</t>
    <phoneticPr fontId="4" type="noConversion"/>
  </si>
  <si>
    <t>2 0 1 2</t>
    <phoneticPr fontId="4" type="noConversion"/>
  </si>
  <si>
    <t>2 0 1 3</t>
    <phoneticPr fontId="4" type="noConversion"/>
  </si>
  <si>
    <t>2 0 0 8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</si>
  <si>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</si>
  <si>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</si>
  <si>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</si>
  <si>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</si>
  <si>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 xml:space="preserve">37. 방문 건강관리 사업실적  </t>
    <phoneticPr fontId="4" type="noConversion"/>
  </si>
  <si>
    <t xml:space="preserve">38. 보건교육실적  </t>
    <phoneticPr fontId="4" type="noConversion"/>
  </si>
  <si>
    <t>11. 결핵환자 현황</t>
    <phoneticPr fontId="4" type="noConversion"/>
  </si>
  <si>
    <t>2 0 1 3</t>
    <phoneticPr fontId="4" type="noConversion"/>
  </si>
  <si>
    <t>소계</t>
    <phoneticPr fontId="3" type="noConversion"/>
  </si>
  <si>
    <t>시설입소</t>
    <phoneticPr fontId="3" type="noConversion"/>
  </si>
  <si>
    <t>이용인원</t>
    <phoneticPr fontId="4" type="noConversion"/>
  </si>
  <si>
    <t>종사자
수</t>
    <phoneticPr fontId="4" type="noConversion"/>
  </si>
  <si>
    <t>정 원</t>
    <phoneticPr fontId="4" type="noConversion"/>
  </si>
  <si>
    <t>현 원</t>
    <phoneticPr fontId="4" type="noConversion"/>
  </si>
  <si>
    <t xml:space="preserve">정 원 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</si>
  <si>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</si>
  <si>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</si>
  <si>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</si>
  <si>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</si>
  <si>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</si>
  <si>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정다운노인
복지센터</t>
    <phoneticPr fontId="4" type="noConversion"/>
  </si>
  <si>
    <t>보은노인
복지센터</t>
    <phoneticPr fontId="4" type="noConversion"/>
  </si>
  <si>
    <t>청솔노인
복지센터</t>
    <phoneticPr fontId="4" type="noConversion"/>
  </si>
  <si>
    <t>평안교회
부설노인
복지센터</t>
    <phoneticPr fontId="4" type="noConversion"/>
  </si>
  <si>
    <t>샬롬노인
복지센터</t>
    <phoneticPr fontId="4" type="noConversion"/>
  </si>
  <si>
    <t>샬롬노인
종합센터</t>
    <phoneticPr fontId="4" type="noConversion"/>
  </si>
  <si>
    <t>영락재가
노인복지
센터</t>
    <phoneticPr fontId="4" type="noConversion"/>
  </si>
  <si>
    <t>자료 : 복지사업과</t>
    <phoneticPr fontId="4" type="noConversion"/>
  </si>
  <si>
    <t>25. 재가노인 복지시설</t>
    <phoneticPr fontId="4" type="noConversion"/>
  </si>
  <si>
    <t>단위 : 개소,명</t>
    <phoneticPr fontId="4" type="noConversion"/>
  </si>
  <si>
    <t>단위 : 개소, 명</t>
    <phoneticPr fontId="4" type="noConversion"/>
  </si>
  <si>
    <t>연도별 및
시 설 명</t>
    <phoneticPr fontId="4" type="noConversion"/>
  </si>
  <si>
    <t>합     계</t>
    <phoneticPr fontId="4" type="noConversion"/>
  </si>
  <si>
    <t>방문요양서비스</t>
    <phoneticPr fontId="4" type="noConversion"/>
  </si>
  <si>
    <t>주 ．야간보호시설</t>
    <phoneticPr fontId="4" type="noConversion"/>
  </si>
  <si>
    <t>단기보호서비스</t>
    <phoneticPr fontId="4" type="noConversion"/>
  </si>
  <si>
    <t>방문목욕서비스</t>
    <phoneticPr fontId="4" type="noConversion"/>
  </si>
  <si>
    <t>재가지원서비스</t>
    <phoneticPr fontId="4" type="noConversion"/>
  </si>
  <si>
    <t>2 0 1 3</t>
    <phoneticPr fontId="4" type="noConversion"/>
  </si>
</sst>
</file>

<file path=xl/styles.xml><?xml version="1.0" encoding="utf-8"?>
<styleSheet xmlns="http://schemas.openxmlformats.org/spreadsheetml/2006/main">
  <numFmts count="17">
    <numFmt numFmtId="42" formatCode="_-&quot;₩&quot;* #,##0_-;\-&quot;₩&quot;* #,##0_-;_-&quot;₩&quot;* &quot;-&quot;_-;_-@_-"/>
    <numFmt numFmtId="41" formatCode="_-* #,##0_-;\-* #,##0_-;_-* &quot;-&quot;_-;_-@_-"/>
    <numFmt numFmtId="176" formatCode="#,##0;\-#,##0;&quot;-&quot;;"/>
    <numFmt numFmtId="177" formatCode="#,##0;\-#,##0;&quot; &quot;;"/>
    <numFmt numFmtId="178" formatCode="_-* #,##0_-;&quot;₩&quot;\!\-* #,##0_-;_-* &quot;-&quot;_-;_-@_-"/>
    <numFmt numFmtId="179" formatCode="#,##0;\-#,##0;&quot;-&quot;"/>
    <numFmt numFmtId="180" formatCode="0_);\(0\)"/>
    <numFmt numFmtId="181" formatCode="#,##0_ 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0_ "/>
    <numFmt numFmtId="190" formatCode="##,###,###"/>
    <numFmt numFmtId="191" formatCode="##,###"/>
  </numFmts>
  <fonts count="44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10"/>
      <color indexed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9"/>
      <color rgb="FFFF0000"/>
      <name val="돋움"/>
      <family val="3"/>
      <charset val="129"/>
    </font>
    <font>
      <b/>
      <sz val="9"/>
      <name val="돋움"/>
      <family val="3"/>
      <charset val="129"/>
    </font>
    <font>
      <sz val="10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9"/>
      <color indexed="10"/>
      <name val="돋움"/>
      <family val="3"/>
      <charset val="129"/>
    </font>
    <font>
      <sz val="9"/>
      <name val="굴림"/>
      <family val="3"/>
      <charset val="129"/>
    </font>
    <font>
      <b/>
      <sz val="9"/>
      <color indexed="16"/>
      <name val="굴림"/>
      <family val="3"/>
      <charset val="129"/>
    </font>
    <font>
      <vertAlign val="superscript"/>
      <sz val="9"/>
      <name val="굴림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9"/>
      <color indexed="8"/>
      <name val="돋움"/>
      <family val="3"/>
      <charset val="129"/>
    </font>
    <font>
      <sz val="9"/>
      <name val="바탕체"/>
      <family val="1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rgb="FFFF0000"/>
      <name val="돋움"/>
      <family val="3"/>
      <charset val="129"/>
    </font>
    <font>
      <sz val="9"/>
      <color indexed="8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6"/>
      <name val="돋움"/>
      <family val="3"/>
      <charset val="129"/>
    </font>
    <font>
      <vertAlign val="superscript"/>
      <sz val="6"/>
      <name val="돋움"/>
      <family val="3"/>
      <charset val="129"/>
    </font>
    <font>
      <sz val="10"/>
      <name val="굴림"/>
      <family val="3"/>
      <charset val="129"/>
    </font>
    <font>
      <sz val="9"/>
      <color indexed="1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8" applyNumberFormat="0" applyAlignment="0" applyProtection="0">
      <alignment horizontal="left" vertical="center"/>
    </xf>
    <xf numFmtId="0" fontId="8" fillId="0" borderId="9">
      <alignment horizontal="left" vertical="center"/>
    </xf>
    <xf numFmtId="42" fontId="1" fillId="0" borderId="0" applyFont="0" applyFill="0" applyBorder="0" applyAlignment="0" applyProtection="0"/>
    <xf numFmtId="0" fontId="1" fillId="0" borderId="0"/>
    <xf numFmtId="0" fontId="26" fillId="0" borderId="0"/>
    <xf numFmtId="182" fontId="1" fillId="0" borderId="0"/>
    <xf numFmtId="183" fontId="9" fillId="0" borderId="0"/>
    <xf numFmtId="184" fontId="9" fillId="0" borderId="0"/>
    <xf numFmtId="38" fontId="27" fillId="4" borderId="0" applyNumberFormat="0" applyBorder="0" applyAlignment="0" applyProtection="0"/>
    <xf numFmtId="0" fontId="28" fillId="0" borderId="0">
      <alignment horizontal="left"/>
    </xf>
    <xf numFmtId="10" fontId="27" fillId="4" borderId="2" applyNumberFormat="0" applyBorder="0" applyAlignment="0" applyProtection="0"/>
    <xf numFmtId="0" fontId="29" fillId="0" borderId="51"/>
    <xf numFmtId="185" fontId="1" fillId="0" borderId="0"/>
    <xf numFmtId="10" fontId="30" fillId="0" borderId="0" applyFont="0" applyFill="0" applyBorder="0" applyAlignment="0" applyProtection="0"/>
    <xf numFmtId="0" fontId="29" fillId="0" borderId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0" fontId="3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1" fillId="0" borderId="52" applyNumberFormat="0" applyFont="0" applyFill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</cellStyleXfs>
  <cellXfs count="87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41" fontId="2" fillId="0" borderId="1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41" fontId="2" fillId="0" borderId="0" xfId="6" applyNumberFormat="1" applyFont="1" applyFill="1" applyBorder="1" applyAlignment="1">
      <alignment horizontal="center" vertical="center" wrapText="1"/>
    </xf>
    <xf numFmtId="41" fontId="2" fillId="0" borderId="0" xfId="6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distributed" vertical="center" wrapText="1" justifyLastLine="1"/>
    </xf>
    <xf numFmtId="41" fontId="2" fillId="0" borderId="1" xfId="6" applyNumberFormat="1" applyFont="1" applyFill="1" applyBorder="1" applyAlignment="1">
      <alignment horizontal="center" vertical="center" wrapText="1"/>
    </xf>
    <xf numFmtId="41" fontId="2" fillId="0" borderId="10" xfId="6" applyNumberFormat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distributed" vertical="center" wrapText="1" justifyLastLine="1"/>
    </xf>
    <xf numFmtId="0" fontId="2" fillId="2" borderId="11" xfId="1" applyFont="1" applyFill="1" applyBorder="1" applyAlignment="1">
      <alignment horizontal="distributed" vertical="center" wrapText="1" justifyLastLine="1"/>
    </xf>
    <xf numFmtId="0" fontId="2" fillId="2" borderId="12" xfId="1" applyFont="1" applyFill="1" applyBorder="1" applyAlignment="1">
      <alignment horizontal="distributed" vertical="center" wrapText="1" justifyLastLine="1"/>
    </xf>
    <xf numFmtId="41" fontId="2" fillId="0" borderId="0" xfId="1" applyNumberFormat="1" applyFont="1" applyAlignment="1">
      <alignment vertical="center"/>
    </xf>
    <xf numFmtId="41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176" fontId="2" fillId="0" borderId="2" xfId="1" applyNumberFormat="1" applyFont="1" applyFill="1" applyBorder="1" applyAlignment="1">
      <alignment vertical="center"/>
    </xf>
    <xf numFmtId="41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1" fontId="2" fillId="0" borderId="10" xfId="1" applyNumberFormat="1" applyFont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41" fontId="2" fillId="4" borderId="16" xfId="6" applyNumberFormat="1" applyFont="1" applyFill="1" applyBorder="1" applyAlignment="1">
      <alignment horizontal="center" vertical="center" wrapText="1"/>
    </xf>
    <xf numFmtId="41" fontId="2" fillId="0" borderId="1" xfId="6" applyNumberFormat="1" applyFont="1" applyBorder="1" applyAlignment="1">
      <alignment horizontal="center" vertical="center"/>
    </xf>
    <xf numFmtId="41" fontId="2" fillId="4" borderId="10" xfId="6" applyNumberFormat="1" applyFont="1" applyFill="1" applyBorder="1" applyAlignment="1">
      <alignment horizontal="center" vertical="center" wrapText="1"/>
    </xf>
    <xf numFmtId="41" fontId="2" fillId="4" borderId="22" xfId="6" applyNumberFormat="1" applyFont="1" applyFill="1" applyBorder="1" applyAlignment="1">
      <alignment horizontal="center" vertical="center" wrapText="1"/>
    </xf>
    <xf numFmtId="41" fontId="2" fillId="0" borderId="7" xfId="1" applyNumberFormat="1" applyFont="1" applyBorder="1" applyAlignment="1">
      <alignment vertical="center" wrapText="1"/>
    </xf>
    <xf numFmtId="41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1" fontId="2" fillId="0" borderId="23" xfId="1" applyNumberFormat="1" applyFont="1" applyBorder="1" applyAlignment="1">
      <alignment horizontal="center" vertical="center" wrapText="1"/>
    </xf>
    <xf numFmtId="41" fontId="2" fillId="0" borderId="24" xfId="1" applyNumberFormat="1" applyFont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inden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41" fontId="2" fillId="0" borderId="20" xfId="1" applyNumberFormat="1" applyFont="1" applyBorder="1" applyAlignment="1">
      <alignment horizontal="center" vertical="center" wrapText="1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0" fontId="2" fillId="2" borderId="10" xfId="1" applyFont="1" applyFill="1" applyBorder="1" applyAlignment="1">
      <alignment horizontal="center" vertical="center" wrapText="1"/>
    </xf>
    <xf numFmtId="41" fontId="2" fillId="0" borderId="2" xfId="1" applyNumberFormat="1" applyFont="1" applyBorder="1" applyAlignment="1">
      <alignment vertical="center" wrapText="1"/>
    </xf>
    <xf numFmtId="0" fontId="2" fillId="2" borderId="12" xfId="1" applyFont="1" applyFill="1" applyBorder="1" applyAlignment="1">
      <alignment horizontal="left" vertical="center" indent="1"/>
    </xf>
    <xf numFmtId="41" fontId="2" fillId="0" borderId="10" xfId="6" applyNumberFormat="1" applyFont="1" applyFill="1" applyBorder="1" applyAlignment="1">
      <alignment horizontal="center" vertical="center" wrapText="1"/>
    </xf>
    <xf numFmtId="41" fontId="2" fillId="0" borderId="20" xfId="6" applyNumberFormat="1" applyFont="1" applyBorder="1" applyAlignment="1">
      <alignment horizontal="center" vertical="center" wrapText="1"/>
    </xf>
    <xf numFmtId="41" fontId="2" fillId="0" borderId="2" xfId="6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indent="1"/>
    </xf>
    <xf numFmtId="0" fontId="2" fillId="2" borderId="3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41" fontId="2" fillId="0" borderId="2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 wrapText="1"/>
    </xf>
    <xf numFmtId="41" fontId="2" fillId="0" borderId="33" xfId="1" applyNumberFormat="1" applyFont="1" applyFill="1" applyBorder="1" applyAlignment="1">
      <alignment horizontal="center" vertical="center"/>
    </xf>
    <xf numFmtId="41" fontId="2" fillId="0" borderId="34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3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1" fontId="2" fillId="0" borderId="5" xfId="1" applyNumberFormat="1" applyFont="1" applyFill="1" applyBorder="1" applyAlignment="1">
      <alignment horizontal="center" vertical="center" wrapText="1"/>
    </xf>
    <xf numFmtId="41" fontId="2" fillId="0" borderId="37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5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41" fontId="2" fillId="0" borderId="39" xfId="1" applyNumberFormat="1" applyFont="1" applyFill="1" applyBorder="1" applyAlignment="1">
      <alignment horizontal="center" vertical="center"/>
    </xf>
    <xf numFmtId="41" fontId="2" fillId="0" borderId="40" xfId="1" applyNumberFormat="1" applyFont="1" applyFill="1" applyBorder="1" applyAlignment="1">
      <alignment horizontal="center" vertical="center"/>
    </xf>
    <xf numFmtId="41" fontId="10" fillId="0" borderId="10" xfId="1" applyNumberFormat="1" applyFont="1" applyFill="1" applyBorder="1" applyAlignment="1">
      <alignment horizontal="right" vertical="center" wrapText="1"/>
    </xf>
    <xf numFmtId="41" fontId="2" fillId="0" borderId="35" xfId="1" applyNumberFormat="1" applyFont="1" applyFill="1" applyBorder="1" applyAlignment="1">
      <alignment horizontal="center" vertical="center"/>
    </xf>
    <xf numFmtId="41" fontId="10" fillId="0" borderId="24" xfId="1" applyNumberFormat="1" applyFont="1" applyFill="1" applyBorder="1" applyAlignment="1">
      <alignment horizontal="right" vertical="center" wrapText="1"/>
    </xf>
    <xf numFmtId="41" fontId="2" fillId="5" borderId="2" xfId="1" applyNumberFormat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 wrapText="1"/>
    </xf>
    <xf numFmtId="41" fontId="2" fillId="0" borderId="41" xfId="1" applyNumberFormat="1" applyFont="1" applyFill="1" applyBorder="1" applyAlignment="1">
      <alignment horizontal="center" vertical="center" wrapText="1"/>
    </xf>
    <xf numFmtId="41" fontId="2" fillId="0" borderId="41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41" fontId="2" fillId="0" borderId="2" xfId="2" applyNumberFormat="1" applyFont="1" applyFill="1" applyBorder="1" applyAlignment="1">
      <alignment vertical="center"/>
    </xf>
    <xf numFmtId="41" fontId="2" fillId="0" borderId="1" xfId="2" applyNumberFormat="1" applyFont="1" applyFill="1" applyBorder="1" applyAlignment="1">
      <alignment vertical="center"/>
    </xf>
    <xf numFmtId="41" fontId="13" fillId="0" borderId="2" xfId="2" applyNumberFormat="1" applyFont="1" applyFill="1" applyBorder="1" applyAlignment="1">
      <alignment vertical="center"/>
    </xf>
    <xf numFmtId="41" fontId="13" fillId="0" borderId="1" xfId="2" applyNumberFormat="1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vertical="center" wrapText="1"/>
    </xf>
    <xf numFmtId="41" fontId="13" fillId="5" borderId="2" xfId="2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2" borderId="2" xfId="1" applyFont="1" applyFill="1" applyBorder="1" applyAlignment="1">
      <alignment horizontal="distributed" vertical="center" justifyLastLine="1"/>
    </xf>
    <xf numFmtId="41" fontId="2" fillId="0" borderId="2" xfId="6" applyNumberFormat="1" applyFont="1" applyFill="1" applyBorder="1" applyAlignment="1">
      <alignment vertical="center"/>
    </xf>
    <xf numFmtId="41" fontId="13" fillId="6" borderId="2" xfId="2" applyNumberFormat="1" applyFont="1" applyFill="1" applyBorder="1" applyAlignment="1">
      <alignment vertical="center"/>
    </xf>
    <xf numFmtId="41" fontId="2" fillId="0" borderId="2" xfId="6" applyNumberFormat="1" applyFont="1" applyBorder="1" applyAlignment="1">
      <alignment vertical="center"/>
    </xf>
    <xf numFmtId="41" fontId="2" fillId="0" borderId="1" xfId="6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179" fontId="2" fillId="0" borderId="0" xfId="1" applyNumberFormat="1" applyFont="1" applyAlignment="1">
      <alignment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1" xfId="1" applyNumberFormat="1" applyFont="1" applyBorder="1" applyAlignment="1">
      <alignment vertical="center"/>
    </xf>
    <xf numFmtId="41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180" fontId="2" fillId="0" borderId="2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41" fontId="2" fillId="0" borderId="2" xfId="2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center" vertical="center" wrapText="1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180" fontId="2" fillId="0" borderId="41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 wrapText="1"/>
    </xf>
    <xf numFmtId="3" fontId="2" fillId="0" borderId="34" xfId="1" applyNumberFormat="1" applyFont="1" applyFill="1" applyBorder="1" applyAlignment="1">
      <alignment horizontal="center" vertical="center"/>
    </xf>
    <xf numFmtId="3" fontId="2" fillId="0" borderId="34" xfId="1" applyNumberFormat="1" applyFont="1" applyFill="1" applyBorder="1" applyAlignment="1">
      <alignment horizontal="right" vertical="center" indent="1"/>
    </xf>
    <xf numFmtId="3" fontId="2" fillId="0" borderId="26" xfId="1" applyNumberFormat="1" applyFont="1" applyFill="1" applyBorder="1" applyAlignment="1">
      <alignment horizontal="right" vertical="center" indent="1"/>
    </xf>
    <xf numFmtId="0" fontId="2" fillId="0" borderId="45" xfId="1" applyFont="1" applyFill="1" applyBorder="1" applyAlignment="1">
      <alignment horizontal="center" vertical="center" wrapText="1"/>
    </xf>
    <xf numFmtId="3" fontId="2" fillId="0" borderId="19" xfId="1" applyNumberFormat="1" applyFont="1" applyFill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3" fontId="2" fillId="0" borderId="3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29" xfId="1" applyFont="1" applyBorder="1" applyAlignment="1">
      <alignment vertical="center"/>
    </xf>
    <xf numFmtId="0" fontId="17" fillId="0" borderId="12" xfId="1" applyFont="1" applyFill="1" applyBorder="1" applyAlignment="1">
      <alignment horizontal="center" vertical="center" wrapText="1"/>
    </xf>
    <xf numFmtId="41" fontId="2" fillId="0" borderId="10" xfId="1" applyNumberFormat="1" applyFont="1" applyFill="1" applyBorder="1" applyAlignment="1">
      <alignment horizontal="center" vertical="center"/>
    </xf>
    <xf numFmtId="41" fontId="17" fillId="0" borderId="16" xfId="1" applyNumberFormat="1" applyFont="1" applyBorder="1" applyAlignment="1">
      <alignment horizontal="center" vertical="center" wrapText="1"/>
    </xf>
    <xf numFmtId="41" fontId="17" fillId="0" borderId="22" xfId="1" applyNumberFormat="1" applyFont="1" applyBorder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41" fontId="2" fillId="0" borderId="20" xfId="1" applyNumberFormat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 wrapText="1"/>
    </xf>
    <xf numFmtId="41" fontId="17" fillId="0" borderId="10" xfId="1" applyNumberFormat="1" applyFont="1" applyBorder="1" applyAlignment="1">
      <alignment horizontal="center" vertical="center" wrapText="1"/>
    </xf>
    <xf numFmtId="41" fontId="2" fillId="0" borderId="10" xfId="1" applyNumberFormat="1" applyFont="1" applyBorder="1" applyAlignment="1">
      <alignment vertical="center"/>
    </xf>
    <xf numFmtId="41" fontId="2" fillId="0" borderId="2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 wrapText="1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41" fontId="2" fillId="0" borderId="2" xfId="6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41" fontId="2" fillId="0" borderId="9" xfId="1" applyNumberFormat="1" applyFont="1" applyBorder="1" applyAlignment="1">
      <alignment vertical="center"/>
    </xf>
    <xf numFmtId="41" fontId="2" fillId="0" borderId="2" xfId="6" applyNumberFormat="1" applyFont="1" applyBorder="1" applyAlignment="1">
      <alignment horizontal="center" vertical="center"/>
    </xf>
    <xf numFmtId="41" fontId="2" fillId="0" borderId="1" xfId="2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181" fontId="2" fillId="0" borderId="41" xfId="2" applyNumberFormat="1" applyFont="1" applyBorder="1" applyAlignment="1">
      <alignment horizontal="center" vertical="center"/>
    </xf>
    <xf numFmtId="181" fontId="2" fillId="0" borderId="0" xfId="1" applyNumberFormat="1" applyFont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17" fillId="3" borderId="6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31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1" fontId="17" fillId="0" borderId="2" xfId="1" applyNumberFormat="1" applyFont="1" applyFill="1" applyBorder="1" applyAlignment="1">
      <alignment horizontal="center" vertical="center"/>
    </xf>
    <xf numFmtId="41" fontId="17" fillId="0" borderId="1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 wrapText="1"/>
    </xf>
    <xf numFmtId="176" fontId="17" fillId="0" borderId="2" xfId="1" applyNumberFormat="1" applyFont="1" applyFill="1" applyBorder="1" applyAlignment="1">
      <alignment horizontal="center" vertical="center"/>
    </xf>
    <xf numFmtId="3" fontId="17" fillId="0" borderId="2" xfId="6" applyNumberFormat="1" applyFont="1" applyFill="1" applyBorder="1" applyAlignment="1">
      <alignment horizontal="center" vertical="center"/>
    </xf>
    <xf numFmtId="3" fontId="17" fillId="0" borderId="2" xfId="6" applyNumberFormat="1" applyFont="1" applyFill="1" applyBorder="1" applyAlignment="1">
      <alignment horizontal="center" vertical="center" wrapText="1"/>
    </xf>
    <xf numFmtId="176" fontId="17" fillId="0" borderId="2" xfId="6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/>
    </xf>
    <xf numFmtId="176" fontId="2" fillId="0" borderId="2" xfId="6" applyNumberFormat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176" fontId="17" fillId="4" borderId="2" xfId="1" applyNumberFormat="1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1" fillId="0" borderId="0" xfId="1" applyFont="1"/>
    <xf numFmtId="0" fontId="2" fillId="3" borderId="31" xfId="1" applyFont="1" applyFill="1" applyBorder="1" applyAlignment="1">
      <alignment vertical="center" wrapText="1"/>
    </xf>
    <xf numFmtId="41" fontId="2" fillId="0" borderId="2" xfId="2" applyNumberFormat="1" applyFont="1" applyFill="1" applyBorder="1" applyAlignment="1">
      <alignment horizontal="center" vertical="center"/>
    </xf>
    <xf numFmtId="41" fontId="13" fillId="0" borderId="2" xfId="2" applyNumberFormat="1" applyFont="1" applyFill="1" applyBorder="1" applyAlignment="1">
      <alignment horizontal="center" vertical="center"/>
    </xf>
    <xf numFmtId="41" fontId="2" fillId="5" borderId="2" xfId="1" applyNumberFormat="1" applyFont="1" applyFill="1" applyBorder="1" applyAlignment="1">
      <alignment horizontal="center" vertical="center"/>
    </xf>
    <xf numFmtId="0" fontId="12" fillId="0" borderId="29" xfId="1" applyFont="1" applyBorder="1" applyAlignment="1">
      <alignment vertical="center" wrapText="1"/>
    </xf>
    <xf numFmtId="41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41" fontId="2" fillId="0" borderId="10" xfId="6" applyNumberFormat="1" applyFont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41" fontId="1" fillId="0" borderId="0" xfId="1" applyNumberFormat="1" applyFont="1"/>
    <xf numFmtId="0" fontId="2" fillId="0" borderId="44" xfId="1" applyFont="1" applyBorder="1" applyAlignment="1">
      <alignment horizontal="distributed" vertical="center" wrapText="1" justifyLastLine="1"/>
    </xf>
    <xf numFmtId="0" fontId="2" fillId="0" borderId="0" xfId="1" applyFont="1" applyFill="1" applyAlignment="1">
      <alignment horizontal="left" vertical="center"/>
    </xf>
    <xf numFmtId="0" fontId="2" fillId="3" borderId="42" xfId="1" applyFont="1" applyFill="1" applyBorder="1" applyAlignment="1">
      <alignment vertical="center" wrapText="1"/>
    </xf>
    <xf numFmtId="0" fontId="1" fillId="0" borderId="2" xfId="1" applyFont="1" applyBorder="1"/>
    <xf numFmtId="0" fontId="1" fillId="0" borderId="1" xfId="1" applyFont="1" applyBorder="1"/>
    <xf numFmtId="41" fontId="2" fillId="0" borderId="5" xfId="2" applyNumberFormat="1" applyFont="1" applyFill="1" applyBorder="1" applyAlignment="1">
      <alignment horizontal="center" vertical="center"/>
    </xf>
    <xf numFmtId="41" fontId="2" fillId="7" borderId="2" xfId="2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horizontal="center" vertical="center"/>
    </xf>
    <xf numFmtId="0" fontId="1" fillId="0" borderId="31" xfId="1" applyFont="1" applyBorder="1"/>
    <xf numFmtId="0" fontId="1" fillId="0" borderId="13" xfId="1" applyFont="1" applyBorder="1"/>
    <xf numFmtId="0" fontId="2" fillId="2" borderId="10" xfId="1" applyFont="1" applyFill="1" applyBorder="1" applyAlignment="1">
      <alignment horizontal="distributed" vertical="center" wrapText="1" justifyLastLine="1"/>
    </xf>
    <xf numFmtId="41" fontId="2" fillId="0" borderId="0" xfId="6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3" borderId="54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horizontal="center" vertical="center" wrapText="1"/>
    </xf>
    <xf numFmtId="41" fontId="2" fillId="0" borderId="6" xfId="2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center" vertical="center"/>
    </xf>
    <xf numFmtId="41" fontId="2" fillId="0" borderId="3" xfId="2" applyNumberFormat="1" applyFont="1" applyFill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41" fontId="34" fillId="0" borderId="0" xfId="2" applyNumberFormat="1" applyFont="1" applyFill="1" applyBorder="1" applyAlignment="1">
      <alignment horizontal="right" vertical="center"/>
    </xf>
    <xf numFmtId="41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41" fontId="2" fillId="4" borderId="2" xfId="6" applyNumberFormat="1" applyFont="1" applyFill="1" applyBorder="1" applyAlignment="1">
      <alignment horizontal="center" vertical="center"/>
    </xf>
    <xf numFmtId="41" fontId="2" fillId="4" borderId="23" xfId="6" applyNumberFormat="1" applyFont="1" applyFill="1" applyBorder="1" applyAlignment="1">
      <alignment horizontal="center" vertical="center"/>
    </xf>
    <xf numFmtId="41" fontId="2" fillId="4" borderId="10" xfId="6" applyNumberFormat="1" applyFont="1" applyFill="1" applyBorder="1" applyAlignment="1">
      <alignment horizontal="center" vertical="center"/>
    </xf>
    <xf numFmtId="41" fontId="2" fillId="4" borderId="20" xfId="6" applyNumberFormat="1" applyFont="1" applyFill="1" applyBorder="1" applyAlignment="1">
      <alignment horizontal="center" vertical="center"/>
    </xf>
    <xf numFmtId="41" fontId="2" fillId="4" borderId="1" xfId="6" applyNumberFormat="1" applyFont="1" applyFill="1" applyBorder="1" applyAlignment="1">
      <alignment horizontal="center" vertical="center"/>
    </xf>
    <xf numFmtId="41" fontId="2" fillId="4" borderId="3" xfId="6" applyNumberFormat="1" applyFont="1" applyFill="1" applyBorder="1" applyAlignment="1">
      <alignment horizontal="center" vertical="center"/>
    </xf>
    <xf numFmtId="41" fontId="2" fillId="4" borderId="12" xfId="6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/>
    <xf numFmtId="0" fontId="1" fillId="0" borderId="0" xfId="1"/>
    <xf numFmtId="0" fontId="17" fillId="3" borderId="2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 wrapText="1"/>
    </xf>
    <xf numFmtId="41" fontId="17" fillId="4" borderId="2" xfId="1" applyNumberFormat="1" applyFont="1" applyFill="1" applyBorder="1" applyAlignment="1">
      <alignment horizontal="center" vertical="center"/>
    </xf>
    <xf numFmtId="41" fontId="17" fillId="4" borderId="2" xfId="2" applyNumberFormat="1" applyFont="1" applyFill="1" applyBorder="1" applyAlignment="1">
      <alignment horizontal="center" vertical="center"/>
    </xf>
    <xf numFmtId="41" fontId="17" fillId="4" borderId="1" xfId="1" applyNumberFormat="1" applyFont="1" applyFill="1" applyBorder="1" applyAlignment="1">
      <alignment horizontal="center" vertical="center"/>
    </xf>
    <xf numFmtId="41" fontId="17" fillId="0" borderId="5" xfId="2" applyNumberFormat="1" applyFont="1" applyFill="1" applyBorder="1" applyAlignment="1">
      <alignment horizontal="center" vertical="center"/>
    </xf>
    <xf numFmtId="41" fontId="17" fillId="0" borderId="4" xfId="2" applyNumberFormat="1" applyFont="1" applyFill="1" applyBorder="1" applyAlignment="1">
      <alignment horizontal="center" vertical="center"/>
    </xf>
    <xf numFmtId="41" fontId="17" fillId="0" borderId="2" xfId="2" applyNumberFormat="1" applyFont="1" applyFill="1" applyBorder="1" applyAlignment="1">
      <alignment horizontal="center" vertical="center"/>
    </xf>
    <xf numFmtId="41" fontId="35" fillId="0" borderId="2" xfId="2" applyNumberFormat="1" applyFont="1" applyFill="1" applyBorder="1" applyAlignment="1">
      <alignment horizontal="center" vertical="center"/>
    </xf>
    <xf numFmtId="41" fontId="17" fillId="0" borderId="1" xfId="2" applyNumberFormat="1" applyFont="1" applyFill="1" applyBorder="1" applyAlignment="1">
      <alignment horizontal="center" vertical="center"/>
    </xf>
    <xf numFmtId="41" fontId="36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41" fontId="17" fillId="0" borderId="2" xfId="6" applyNumberFormat="1" applyFont="1" applyBorder="1" applyAlignment="1">
      <alignment horizontal="center" vertical="center"/>
    </xf>
    <xf numFmtId="41" fontId="17" fillId="4" borderId="2" xfId="6" applyNumberFormat="1" applyFont="1" applyFill="1" applyBorder="1" applyAlignment="1">
      <alignment horizontal="center" vertical="center"/>
    </xf>
    <xf numFmtId="0" fontId="1" fillId="0" borderId="2" xfId="1" applyBorder="1"/>
    <xf numFmtId="41" fontId="17" fillId="0" borderId="2" xfId="6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38" xfId="1" applyFont="1" applyFill="1" applyBorder="1" applyAlignment="1">
      <alignment horizontal="center" vertical="center" wrapText="1"/>
    </xf>
    <xf numFmtId="41" fontId="17" fillId="0" borderId="5" xfId="1" applyNumberFormat="1" applyFont="1" applyFill="1" applyBorder="1" applyAlignment="1">
      <alignment horizontal="center" vertical="center"/>
    </xf>
    <xf numFmtId="41" fontId="17" fillId="0" borderId="1" xfId="6" applyNumberFormat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41" fontId="17" fillId="0" borderId="7" xfId="1" applyNumberFormat="1" applyFont="1" applyFill="1" applyBorder="1" applyAlignment="1">
      <alignment horizontal="center" vertical="center"/>
    </xf>
    <xf numFmtId="41" fontId="17" fillId="0" borderId="7" xfId="1" applyNumberFormat="1" applyFont="1" applyBorder="1" applyAlignment="1">
      <alignment horizontal="center" vertical="center"/>
    </xf>
    <xf numFmtId="41" fontId="17" fillId="0" borderId="0" xfId="1" applyNumberFormat="1" applyFont="1" applyAlignment="1">
      <alignment horizontal="center" vertical="center"/>
    </xf>
    <xf numFmtId="0" fontId="17" fillId="2" borderId="3" xfId="1" applyFont="1" applyFill="1" applyBorder="1" applyAlignment="1">
      <alignment horizontal="distributed" vertical="center" justifyLastLine="1"/>
    </xf>
    <xf numFmtId="0" fontId="17" fillId="0" borderId="0" xfId="1" applyFont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41" fontId="17" fillId="0" borderId="3" xfId="1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41" fontId="17" fillId="0" borderId="2" xfId="6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center" vertical="center"/>
    </xf>
    <xf numFmtId="41" fontId="2" fillId="0" borderId="2" xfId="34" applyNumberFormat="1" applyFont="1" applyFill="1" applyBorder="1" applyAlignment="1">
      <alignment vertical="center"/>
    </xf>
    <xf numFmtId="41" fontId="2" fillId="0" borderId="1" xfId="34" applyNumberFormat="1" applyFont="1" applyFill="1" applyBorder="1" applyAlignment="1">
      <alignment vertical="center"/>
    </xf>
    <xf numFmtId="0" fontId="2" fillId="3" borderId="48" xfId="1" applyFont="1" applyFill="1" applyBorder="1" applyAlignment="1">
      <alignment vertical="center"/>
    </xf>
    <xf numFmtId="0" fontId="2" fillId="3" borderId="47" xfId="1" applyFont="1" applyFill="1" applyBorder="1" applyAlignment="1">
      <alignment vertical="center"/>
    </xf>
    <xf numFmtId="0" fontId="2" fillId="3" borderId="50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41" fontId="2" fillId="0" borderId="46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2" xfId="6" applyFont="1" applyFill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5" borderId="2" xfId="6" applyFont="1" applyFill="1" applyBorder="1" applyAlignment="1">
      <alignment horizontal="center" vertical="center"/>
    </xf>
    <xf numFmtId="41" fontId="10" fillId="0" borderId="0" xfId="35" applyNumberFormat="1" applyFont="1" applyFill="1" applyBorder="1" applyAlignment="1">
      <alignment vertical="center"/>
    </xf>
    <xf numFmtId="0" fontId="17" fillId="3" borderId="1" xfId="1" applyFont="1" applyFill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7" fillId="0" borderId="44" xfId="1" applyFont="1" applyBorder="1" applyAlignment="1">
      <alignment horizontal="center" vertical="center" wrapText="1"/>
    </xf>
    <xf numFmtId="41" fontId="2" fillId="0" borderId="4" xfId="2" applyNumberFormat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0" borderId="7" xfId="1" applyFont="1" applyBorder="1" applyAlignment="1">
      <alignment vertical="center"/>
    </xf>
    <xf numFmtId="41" fontId="2" fillId="0" borderId="7" xfId="1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0" fontId="17" fillId="2" borderId="3" xfId="1" applyFont="1" applyFill="1" applyBorder="1" applyAlignment="1">
      <alignment horizontal="center" vertical="center" shrinkToFit="1"/>
    </xf>
    <xf numFmtId="41" fontId="2" fillId="0" borderId="3" xfId="6" applyNumberFormat="1" applyFont="1" applyFill="1" applyBorder="1" applyAlignment="1">
      <alignment horizontal="center" vertical="center"/>
    </xf>
    <xf numFmtId="41" fontId="2" fillId="0" borderId="3" xfId="6" applyNumberFormat="1" applyFont="1" applyBorder="1" applyAlignment="1">
      <alignment horizontal="center" vertical="center"/>
    </xf>
    <xf numFmtId="41" fontId="2" fillId="0" borderId="2" xfId="2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horizontal="right" vertical="center"/>
    </xf>
    <xf numFmtId="0" fontId="2" fillId="0" borderId="0" xfId="1" applyFont="1"/>
    <xf numFmtId="41" fontId="2" fillId="0" borderId="1" xfId="1" applyNumberFormat="1" applyFont="1" applyBorder="1" applyAlignment="1">
      <alignment horizontal="center" vertical="center"/>
    </xf>
    <xf numFmtId="41" fontId="2" fillId="0" borderId="2" xfId="1" applyNumberFormat="1" applyFont="1" applyFill="1" applyBorder="1" applyAlignment="1" applyProtection="1">
      <alignment horizontal="center" vertical="center" wrapText="1"/>
    </xf>
    <xf numFmtId="181" fontId="2" fillId="0" borderId="0" xfId="1" applyNumberFormat="1" applyFont="1" applyFill="1" applyAlignment="1">
      <alignment horizontal="left"/>
    </xf>
    <xf numFmtId="181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Border="1" applyAlignment="1">
      <alignment horizontal="left" vertical="center"/>
    </xf>
    <xf numFmtId="41" fontId="17" fillId="0" borderId="2" xfId="2" applyNumberFormat="1" applyFont="1" applyFill="1" applyBorder="1" applyAlignment="1">
      <alignment horizontal="right" vertical="center"/>
    </xf>
    <xf numFmtId="41" fontId="17" fillId="0" borderId="0" xfId="5" applyNumberFormat="1" applyFont="1" applyFill="1" applyAlignment="1">
      <alignment vertical="center"/>
    </xf>
    <xf numFmtId="41" fontId="17" fillId="0" borderId="0" xfId="1" applyNumberFormat="1" applyFont="1" applyFill="1" applyAlignment="1">
      <alignment vertical="center"/>
    </xf>
    <xf numFmtId="41" fontId="17" fillId="0" borderId="2" xfId="5" applyNumberFormat="1" applyFont="1" applyFill="1" applyBorder="1" applyAlignment="1">
      <alignment horizontal="center" vertical="center"/>
    </xf>
    <xf numFmtId="41" fontId="17" fillId="0" borderId="2" xfId="6" applyNumberFormat="1" applyFont="1" applyBorder="1" applyAlignment="1">
      <alignment horizontal="center" vertical="center" shrinkToFit="1"/>
    </xf>
    <xf numFmtId="41" fontId="17" fillId="0" borderId="41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horizontal="center" vertical="center"/>
    </xf>
    <xf numFmtId="181" fontId="2" fillId="0" borderId="0" xfId="1" applyNumberFormat="1" applyFont="1" applyFill="1" applyBorder="1"/>
    <xf numFmtId="0" fontId="2" fillId="0" borderId="0" xfId="1" applyFont="1" applyFill="1" applyBorder="1"/>
    <xf numFmtId="188" fontId="2" fillId="0" borderId="0" xfId="1" applyNumberFormat="1" applyFont="1" applyFill="1" applyBorder="1"/>
    <xf numFmtId="3" fontId="17" fillId="0" borderId="0" xfId="2" applyNumberFormat="1" applyFont="1" applyFill="1" applyBorder="1" applyAlignment="1">
      <alignment horizontal="center" vertical="center"/>
    </xf>
    <xf numFmtId="41" fontId="23" fillId="0" borderId="2" xfId="1" applyNumberFormat="1" applyFont="1" applyFill="1" applyBorder="1" applyAlignment="1">
      <alignment horizontal="center" vertical="center"/>
    </xf>
    <xf numFmtId="0" fontId="1" fillId="0" borderId="0" xfId="1" applyFill="1"/>
    <xf numFmtId="41" fontId="23" fillId="0" borderId="2" xfId="6" applyNumberFormat="1" applyFont="1" applyFill="1" applyBorder="1" applyAlignment="1">
      <alignment horizontal="center" vertical="center"/>
    </xf>
    <xf numFmtId="41" fontId="2" fillId="0" borderId="0" xfId="6" applyNumberFormat="1" applyFont="1" applyFill="1" applyBorder="1" applyAlignment="1">
      <alignment vertical="center"/>
    </xf>
    <xf numFmtId="0" fontId="17" fillId="0" borderId="9" xfId="1" applyFont="1" applyBorder="1" applyAlignment="1">
      <alignment vertical="center"/>
    </xf>
    <xf numFmtId="41" fontId="17" fillId="0" borderId="9" xfId="1" applyNumberFormat="1" applyFont="1" applyBorder="1" applyAlignment="1">
      <alignment vertical="center"/>
    </xf>
    <xf numFmtId="41" fontId="1" fillId="0" borderId="9" xfId="1" applyNumberFormat="1" applyBorder="1" applyAlignment="1">
      <alignment vertical="center"/>
    </xf>
    <xf numFmtId="41" fontId="17" fillId="0" borderId="1" xfId="6" applyNumberFormat="1" applyFont="1" applyBorder="1" applyAlignment="1">
      <alignment horizontal="center" vertical="center"/>
    </xf>
    <xf numFmtId="41" fontId="17" fillId="0" borderId="42" xfId="6" applyNumberFormat="1" applyFont="1" applyFill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0" xfId="1" applyFont="1" applyAlignment="1">
      <alignment horizontal="left" vertical="center" indent="1"/>
    </xf>
    <xf numFmtId="0" fontId="2" fillId="0" borderId="0" xfId="1" applyFont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41" fontId="1" fillId="0" borderId="2" xfId="1" applyNumberFormat="1" applyFont="1" applyBorder="1" applyAlignment="1"/>
    <xf numFmtId="41" fontId="2" fillId="0" borderId="21" xfId="1" applyNumberFormat="1" applyFont="1" applyFill="1" applyBorder="1" applyAlignment="1">
      <alignment horizontal="center" vertical="center"/>
    </xf>
    <xf numFmtId="0" fontId="1" fillId="0" borderId="0" xfId="1" applyFont="1" applyFill="1"/>
    <xf numFmtId="41" fontId="2" fillId="0" borderId="19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44" xfId="1" applyNumberFormat="1" applyFont="1" applyFill="1" applyBorder="1" applyAlignment="1">
      <alignment horizontal="center" vertical="center"/>
    </xf>
    <xf numFmtId="41" fontId="1" fillId="0" borderId="5" xfId="1" applyNumberFormat="1" applyFont="1" applyBorder="1" applyAlignment="1"/>
    <xf numFmtId="41" fontId="1" fillId="0" borderId="2" xfId="6" applyNumberFormat="1" applyFont="1" applyFill="1" applyBorder="1" applyAlignment="1"/>
    <xf numFmtId="177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41" fontId="2" fillId="0" borderId="10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190" fontId="2" fillId="0" borderId="2" xfId="6" applyNumberFormat="1" applyFont="1" applyBorder="1" applyAlignment="1">
      <alignment horizontal="right" vertical="center"/>
    </xf>
    <xf numFmtId="41" fontId="2" fillId="0" borderId="12" xfId="1" applyNumberFormat="1" applyFont="1" applyBorder="1" applyAlignment="1">
      <alignment horizontal="center" vertical="center"/>
    </xf>
    <xf numFmtId="41" fontId="2" fillId="0" borderId="16" xfId="1" applyNumberFormat="1" applyFont="1" applyBorder="1" applyAlignment="1">
      <alignment horizontal="center" vertical="center"/>
    </xf>
    <xf numFmtId="41" fontId="2" fillId="0" borderId="17" xfId="1" applyNumberFormat="1" applyFont="1" applyBorder="1" applyAlignment="1">
      <alignment horizontal="center" vertical="center"/>
    </xf>
    <xf numFmtId="41" fontId="2" fillId="0" borderId="47" xfId="1" applyNumberFormat="1" applyFont="1" applyBorder="1" applyAlignment="1">
      <alignment horizontal="center" vertical="center"/>
    </xf>
    <xf numFmtId="41" fontId="2" fillId="0" borderId="19" xfId="1" applyNumberFormat="1" applyFont="1" applyBorder="1" applyAlignment="1">
      <alignment horizontal="center" vertical="center"/>
    </xf>
    <xf numFmtId="41" fontId="2" fillId="0" borderId="30" xfId="1" applyNumberFormat="1" applyFont="1" applyBorder="1" applyAlignment="1">
      <alignment horizontal="center" vertical="center"/>
    </xf>
    <xf numFmtId="41" fontId="2" fillId="0" borderId="44" xfId="1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 wrapText="1"/>
    </xf>
    <xf numFmtId="41" fontId="2" fillId="0" borderId="41" xfId="1" applyNumberFormat="1" applyFont="1" applyBorder="1" applyAlignment="1">
      <alignment horizontal="center" vertical="center" wrapText="1"/>
    </xf>
    <xf numFmtId="41" fontId="2" fillId="0" borderId="0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2" fillId="3" borderId="16" xfId="1" applyFont="1" applyFill="1" applyBorder="1" applyAlignment="1">
      <alignment horizontal="center" vertical="center"/>
    </xf>
    <xf numFmtId="0" fontId="2" fillId="3" borderId="58" xfId="1" applyFont="1" applyFill="1" applyBorder="1" applyAlignment="1">
      <alignment horizontal="center" vertical="center" wrapText="1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59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41" fontId="2" fillId="0" borderId="2" xfId="6" applyNumberFormat="1" applyFont="1" applyFill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distributed" vertical="center" wrapText="1" indent="1"/>
    </xf>
    <xf numFmtId="191" fontId="39" fillId="0" borderId="2" xfId="44" applyNumberFormat="1" applyFont="1" applyBorder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distributed" vertical="center" wrapText="1" indent="1"/>
    </xf>
    <xf numFmtId="179" fontId="2" fillId="0" borderId="0" xfId="1" applyNumberFormat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2" fillId="3" borderId="13" xfId="1" applyFont="1" applyFill="1" applyBorder="1" applyAlignment="1">
      <alignment vertical="center"/>
    </xf>
    <xf numFmtId="0" fontId="2" fillId="0" borderId="44" xfId="1" applyFont="1" applyFill="1" applyBorder="1" applyAlignment="1">
      <alignment horizontal="center" vertical="center" wrapText="1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11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41" fontId="2" fillId="0" borderId="0" xfId="1" applyNumberFormat="1" applyFont="1" applyFill="1" applyAlignment="1">
      <alignment horizontal="center" vertical="center"/>
    </xf>
    <xf numFmtId="0" fontId="2" fillId="2" borderId="3" xfId="1" applyFont="1" applyFill="1" applyBorder="1" applyAlignment="1">
      <alignment horizontal="distributed" vertical="center" justifyLastLine="1"/>
    </xf>
    <xf numFmtId="181" fontId="22" fillId="0" borderId="2" xfId="1" applyNumberFormat="1" applyFont="1" applyBorder="1" applyAlignment="1">
      <alignment horizontal="right" vertical="center" wrapText="1"/>
    </xf>
    <xf numFmtId="41" fontId="2" fillId="4" borderId="2" xfId="2" applyNumberFormat="1" applyFont="1" applyFill="1" applyBorder="1" applyAlignment="1">
      <alignment horizontal="center" vertical="center"/>
    </xf>
    <xf numFmtId="41" fontId="17" fillId="0" borderId="2" xfId="2" applyNumberFormat="1" applyFont="1" applyBorder="1" applyAlignment="1">
      <alignment horizontal="center" vertical="center"/>
    </xf>
    <xf numFmtId="41" fontId="2" fillId="5" borderId="2" xfId="2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41" fontId="17" fillId="0" borderId="0" xfId="2" applyFont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181" fontId="13" fillId="0" borderId="0" xfId="1" applyNumberFormat="1" applyFont="1" applyFill="1" applyAlignment="1">
      <alignment vertical="center"/>
    </xf>
    <xf numFmtId="0" fontId="13" fillId="0" borderId="0" xfId="1" applyFont="1" applyFill="1"/>
    <xf numFmtId="181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77" fontId="2" fillId="0" borderId="0" xfId="1" applyNumberFormat="1" applyFont="1" applyFill="1"/>
    <xf numFmtId="181" fontId="2" fillId="0" borderId="0" xfId="1" applyNumberFormat="1" applyFont="1" applyFill="1" applyAlignment="1"/>
    <xf numFmtId="0" fontId="2" fillId="0" borderId="0" xfId="1" applyFont="1" applyFill="1" applyAlignment="1"/>
    <xf numFmtId="0" fontId="2" fillId="8" borderId="31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41" fontId="17" fillId="0" borderId="34" xfId="1" applyNumberFormat="1" applyFont="1" applyFill="1" applyBorder="1" applyAlignment="1">
      <alignment horizontal="center" vertical="center"/>
    </xf>
    <xf numFmtId="41" fontId="17" fillId="0" borderId="26" xfId="1" applyNumberFormat="1" applyFont="1" applyFill="1" applyBorder="1" applyAlignment="1">
      <alignment horizontal="center" vertical="center"/>
    </xf>
    <xf numFmtId="41" fontId="17" fillId="0" borderId="34" xfId="1" applyNumberFormat="1" applyFont="1" applyBorder="1" applyAlignment="1">
      <alignment horizontal="center" vertical="center"/>
    </xf>
    <xf numFmtId="41" fontId="17" fillId="0" borderId="10" xfId="1" applyNumberFormat="1" applyFont="1" applyFill="1" applyBorder="1" applyAlignment="1">
      <alignment horizontal="center" vertical="center"/>
    </xf>
    <xf numFmtId="41" fontId="17" fillId="0" borderId="10" xfId="1" applyNumberFormat="1" applyFont="1" applyBorder="1" applyAlignment="1">
      <alignment horizontal="center" vertical="center"/>
    </xf>
    <xf numFmtId="41" fontId="17" fillId="0" borderId="20" xfId="1" applyNumberFormat="1" applyFont="1" applyFill="1" applyBorder="1" applyAlignment="1">
      <alignment horizontal="center" vertical="center"/>
    </xf>
    <xf numFmtId="41" fontId="17" fillId="0" borderId="10" xfId="2" applyNumberFormat="1" applyFont="1" applyFill="1" applyBorder="1" applyAlignment="1">
      <alignment horizontal="right" vertical="center"/>
    </xf>
    <xf numFmtId="41" fontId="17" fillId="0" borderId="20" xfId="2" applyNumberFormat="1" applyFont="1" applyFill="1" applyBorder="1" applyAlignment="1">
      <alignment horizontal="right" vertical="center"/>
    </xf>
    <xf numFmtId="0" fontId="17" fillId="8" borderId="10" xfId="1" applyFont="1" applyFill="1" applyBorder="1" applyAlignment="1">
      <alignment horizontal="center" vertical="center" wrapText="1"/>
    </xf>
    <xf numFmtId="0" fontId="17" fillId="8" borderId="20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41" fontId="2" fillId="0" borderId="2" xfId="1" applyNumberFormat="1" applyFont="1" applyBorder="1" applyAlignment="1">
      <alignment vertical="center"/>
    </xf>
    <xf numFmtId="41" fontId="2" fillId="0" borderId="2" xfId="1" applyNumberFormat="1" applyFont="1" applyBorder="1" applyAlignment="1">
      <alignment horizontal="right" vertical="center"/>
    </xf>
    <xf numFmtId="41" fontId="2" fillId="0" borderId="1" xfId="1" applyNumberFormat="1" applyFont="1" applyBorder="1" applyAlignment="1">
      <alignment horizontal="right" vertical="center"/>
    </xf>
    <xf numFmtId="41" fontId="23" fillId="0" borderId="2" xfId="1" applyNumberFormat="1" applyFont="1" applyBorder="1" applyAlignment="1">
      <alignment horizontal="right" vertical="center"/>
    </xf>
    <xf numFmtId="41" fontId="23" fillId="0" borderId="1" xfId="1" applyNumberFormat="1" applyFont="1" applyBorder="1" applyAlignment="1">
      <alignment horizontal="right" vertical="center"/>
    </xf>
    <xf numFmtId="0" fontId="2" fillId="0" borderId="0" xfId="46" applyFont="1"/>
    <xf numFmtId="0" fontId="2" fillId="8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41" fontId="2" fillId="0" borderId="0" xfId="2" applyNumberFormat="1" applyFont="1" applyFill="1" applyBorder="1" applyAlignment="1">
      <alignment vertical="center"/>
    </xf>
    <xf numFmtId="0" fontId="2" fillId="8" borderId="5" xfId="1" applyFont="1" applyFill="1" applyBorder="1" applyAlignment="1">
      <alignment horizontal="center" vertical="center"/>
    </xf>
    <xf numFmtId="41" fontId="2" fillId="0" borderId="0" xfId="1" applyNumberFormat="1" applyFont="1" applyFill="1"/>
    <xf numFmtId="41" fontId="2" fillId="0" borderId="19" xfId="1" applyNumberFormat="1" applyFont="1" applyFill="1" applyBorder="1" applyAlignment="1">
      <alignment horizontal="center" vertical="center" wrapText="1"/>
    </xf>
    <xf numFmtId="41" fontId="2" fillId="0" borderId="30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2" fillId="8" borderId="10" xfId="1" applyFont="1" applyFill="1" applyBorder="1" applyAlignment="1">
      <alignment horizontal="center" vertical="center"/>
    </xf>
    <xf numFmtId="0" fontId="2" fillId="8" borderId="10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2" fillId="8" borderId="20" xfId="1" applyFont="1" applyFill="1" applyBorder="1" applyAlignment="1">
      <alignment horizontal="center" vertical="center" wrapText="1"/>
    </xf>
    <xf numFmtId="181" fontId="2" fillId="0" borderId="0" xfId="1" applyNumberFormat="1" applyFont="1" applyFill="1" applyAlignment="1">
      <alignment horizontal="center"/>
    </xf>
    <xf numFmtId="181" fontId="2" fillId="0" borderId="0" xfId="1" applyNumberFormat="1" applyFont="1" applyFill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37" fillId="0" borderId="0" xfId="1" applyFont="1" applyFill="1" applyAlignment="1"/>
    <xf numFmtId="41" fontId="2" fillId="0" borderId="2" xfId="47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2" fillId="8" borderId="1" xfId="1" applyFont="1" applyFill="1" applyBorder="1" applyAlignment="1">
      <alignment horizontal="left" vertical="center"/>
    </xf>
    <xf numFmtId="0" fontId="2" fillId="8" borderId="9" xfId="1" applyFont="1" applyFill="1" applyBorder="1" applyAlignment="1">
      <alignment horizontal="center" vertical="center"/>
    </xf>
    <xf numFmtId="181" fontId="2" fillId="8" borderId="3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vertical="top"/>
    </xf>
    <xf numFmtId="181" fontId="13" fillId="0" borderId="0" xfId="1" applyNumberFormat="1" applyFont="1" applyFill="1"/>
    <xf numFmtId="181" fontId="2" fillId="0" borderId="2" xfId="1" applyNumberFormat="1" applyFont="1" applyFill="1" applyBorder="1" applyAlignment="1">
      <alignment horizontal="center" vertical="center" wrapText="1"/>
    </xf>
    <xf numFmtId="181" fontId="2" fillId="0" borderId="2" xfId="2" applyNumberFormat="1" applyFont="1" applyFill="1" applyBorder="1" applyAlignment="1" applyProtection="1">
      <alignment horizontal="center" vertical="center"/>
      <protection locked="0"/>
    </xf>
    <xf numFmtId="181" fontId="2" fillId="0" borderId="1" xfId="2" applyNumberFormat="1" applyFont="1" applyFill="1" applyBorder="1" applyAlignment="1">
      <alignment horizontal="center" vertical="center"/>
    </xf>
    <xf numFmtId="181" fontId="2" fillId="0" borderId="2" xfId="2" applyNumberFormat="1" applyFont="1" applyFill="1" applyBorder="1" applyAlignment="1">
      <alignment horizontal="center" vertical="center"/>
    </xf>
    <xf numFmtId="181" fontId="2" fillId="0" borderId="0" xfId="1" applyNumberFormat="1" applyFont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176" fontId="4" fillId="5" borderId="10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justifyLastLine="1"/>
    </xf>
    <xf numFmtId="0" fontId="42" fillId="0" borderId="11" xfId="1" applyFont="1" applyBorder="1" applyAlignment="1">
      <alignment horizontal="center" vertical="center" wrapText="1"/>
    </xf>
    <xf numFmtId="41" fontId="42" fillId="0" borderId="2" xfId="2" applyNumberFormat="1" applyFont="1" applyFill="1" applyBorder="1" applyAlignment="1">
      <alignment horizontal="center" vertical="center"/>
    </xf>
    <xf numFmtId="41" fontId="42" fillId="0" borderId="1" xfId="2" applyNumberFormat="1" applyFont="1" applyFill="1" applyBorder="1" applyAlignment="1">
      <alignment horizontal="center" vertical="center"/>
    </xf>
    <xf numFmtId="41" fontId="42" fillId="0" borderId="5" xfId="2" applyNumberFormat="1" applyFont="1" applyFill="1" applyBorder="1" applyAlignment="1">
      <alignment horizontal="center" vertical="center"/>
    </xf>
    <xf numFmtId="0" fontId="42" fillId="0" borderId="3" xfId="1" applyFont="1" applyBorder="1" applyAlignment="1">
      <alignment horizontal="center" vertical="center" wrapText="1"/>
    </xf>
    <xf numFmtId="0" fontId="42" fillId="0" borderId="2" xfId="1" applyFont="1" applyBorder="1" applyAlignment="1">
      <alignment horizontal="center" vertical="center" wrapText="1"/>
    </xf>
    <xf numFmtId="41" fontId="42" fillId="0" borderId="2" xfId="2" applyNumberFormat="1" applyFont="1" applyFill="1" applyBorder="1" applyAlignment="1">
      <alignment horizontal="right" vertical="center"/>
    </xf>
    <xf numFmtId="41" fontId="42" fillId="0" borderId="1" xfId="2" applyNumberFormat="1" applyFont="1" applyFill="1" applyBorder="1" applyAlignment="1">
      <alignment horizontal="right" vertical="center"/>
    </xf>
    <xf numFmtId="41" fontId="42" fillId="0" borderId="2" xfId="1" applyNumberFormat="1" applyFont="1" applyBorder="1" applyAlignment="1">
      <alignment horizontal="center" vertical="center" wrapText="1"/>
    </xf>
    <xf numFmtId="41" fontId="42" fillId="2" borderId="2" xfId="1" applyNumberFormat="1" applyFont="1" applyFill="1" applyBorder="1" applyAlignment="1">
      <alignment horizontal="center" vertical="center" wrapText="1"/>
    </xf>
    <xf numFmtId="41" fontId="42" fillId="5" borderId="2" xfId="2" applyNumberFormat="1" applyFont="1" applyFill="1" applyBorder="1" applyAlignment="1">
      <alignment horizontal="right" vertical="center"/>
    </xf>
    <xf numFmtId="41" fontId="42" fillId="0" borderId="0" xfId="1" applyNumberFormat="1" applyFont="1"/>
    <xf numFmtId="0" fontId="42" fillId="0" borderId="0" xfId="1" applyFont="1"/>
    <xf numFmtId="0" fontId="18" fillId="0" borderId="0" xfId="1" applyFont="1" applyAlignment="1">
      <alignment horizontal="center" vertical="center"/>
    </xf>
    <xf numFmtId="181" fontId="17" fillId="0" borderId="0" xfId="1" applyNumberFormat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 justifyLastLine="1"/>
    </xf>
    <xf numFmtId="41" fontId="2" fillId="0" borderId="2" xfId="6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6" fillId="0" borderId="0" xfId="1" applyNumberFormat="1" applyFont="1" applyAlignment="1">
      <alignment horizontal="left" vertical="center"/>
    </xf>
    <xf numFmtId="41" fontId="2" fillId="0" borderId="0" xfId="1" applyNumberFormat="1" applyFont="1" applyAlignment="1">
      <alignment vertical="center" wrapText="1"/>
    </xf>
    <xf numFmtId="41" fontId="2" fillId="3" borderId="10" xfId="1" applyNumberFormat="1" applyFont="1" applyFill="1" applyBorder="1" applyAlignment="1">
      <alignment horizontal="center" vertical="center" wrapText="1"/>
    </xf>
    <xf numFmtId="41" fontId="2" fillId="3" borderId="20" xfId="1" applyNumberFormat="1" applyFont="1" applyFill="1" applyBorder="1" applyAlignment="1">
      <alignment horizontal="center" vertical="center" wrapText="1"/>
    </xf>
    <xf numFmtId="41" fontId="2" fillId="3" borderId="28" xfId="1" applyNumberFormat="1" applyFont="1" applyFill="1" applyBorder="1" applyAlignment="1">
      <alignment horizontal="center" vertical="center" wrapText="1"/>
    </xf>
    <xf numFmtId="41" fontId="2" fillId="0" borderId="25" xfId="1" applyNumberFormat="1" applyFont="1" applyBorder="1" applyAlignment="1">
      <alignment horizontal="center" vertical="center" wrapText="1"/>
    </xf>
    <xf numFmtId="41" fontId="2" fillId="0" borderId="3" xfId="1" applyNumberFormat="1" applyFont="1" applyBorder="1" applyAlignment="1">
      <alignment horizontal="center" vertical="center" wrapText="1"/>
    </xf>
    <xf numFmtId="41" fontId="2" fillId="2" borderId="2" xfId="1" applyNumberFormat="1" applyFont="1" applyFill="1" applyBorder="1" applyAlignment="1">
      <alignment horizontal="center" vertical="center" wrapText="1"/>
    </xf>
    <xf numFmtId="41" fontId="2" fillId="2" borderId="17" xfId="1" applyNumberFormat="1" applyFont="1" applyFill="1" applyBorder="1" applyAlignment="1">
      <alignment horizontal="distributed" vertical="center" justifyLastLine="1"/>
    </xf>
    <xf numFmtId="41" fontId="2" fillId="2" borderId="12" xfId="1" applyNumberFormat="1" applyFont="1" applyFill="1" applyBorder="1" applyAlignment="1">
      <alignment horizontal="distributed" vertical="center" justifyLastLine="1"/>
    </xf>
    <xf numFmtId="41" fontId="2" fillId="3" borderId="19" xfId="1" applyNumberFormat="1" applyFont="1" applyFill="1" applyBorder="1" applyAlignment="1">
      <alignment horizontal="center" vertical="center" wrapText="1"/>
    </xf>
    <xf numFmtId="41" fontId="2" fillId="3" borderId="12" xfId="1" applyNumberFormat="1" applyFont="1" applyFill="1" applyBorder="1" applyAlignment="1">
      <alignment horizontal="center" vertical="center" wrapText="1"/>
    </xf>
    <xf numFmtId="41" fontId="2" fillId="0" borderId="12" xfId="1" applyNumberFormat="1" applyFont="1" applyBorder="1" applyAlignment="1">
      <alignment horizontal="center" vertical="center" wrapText="1"/>
    </xf>
    <xf numFmtId="41" fontId="2" fillId="2" borderId="12" xfId="1" applyNumberFormat="1" applyFont="1" applyFill="1" applyBorder="1" applyAlignment="1">
      <alignment horizontal="distributed" vertical="center" wrapText="1" justifyLastLine="1"/>
    </xf>
    <xf numFmtId="41" fontId="2" fillId="2" borderId="11" xfId="1" applyNumberFormat="1" applyFont="1" applyFill="1" applyBorder="1" applyAlignment="1">
      <alignment horizontal="distributed" vertical="center" wrapText="1" justifyLastLine="1"/>
    </xf>
    <xf numFmtId="41" fontId="2" fillId="2" borderId="3" xfId="1" applyNumberFormat="1" applyFont="1" applyFill="1" applyBorder="1" applyAlignment="1">
      <alignment horizontal="distributed" vertical="center" wrapText="1" justifyLastLine="1"/>
    </xf>
    <xf numFmtId="41" fontId="2" fillId="0" borderId="0" xfId="1" applyNumberFormat="1" applyFont="1" applyBorder="1" applyAlignment="1">
      <alignment horizontal="distributed" vertical="center" wrapText="1" justifyLastLine="1"/>
    </xf>
    <xf numFmtId="176" fontId="2" fillId="5" borderId="2" xfId="1" applyNumberFormat="1" applyFont="1" applyFill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2" fillId="3" borderId="9" xfId="1" applyNumberFormat="1" applyFont="1" applyFill="1" applyBorder="1" applyAlignment="1">
      <alignment horizontal="right" vertical="center"/>
    </xf>
    <xf numFmtId="41" fontId="2" fillId="3" borderId="3" xfId="1" applyNumberFormat="1" applyFont="1" applyFill="1" applyBorder="1" applyAlignment="1">
      <alignment horizontal="right" vertical="center"/>
    </xf>
    <xf numFmtId="41" fontId="2" fillId="3" borderId="2" xfId="1" applyNumberFormat="1" applyFont="1" applyFill="1" applyBorder="1" applyAlignment="1">
      <alignment horizontal="right" vertical="center"/>
    </xf>
    <xf numFmtId="41" fontId="2" fillId="3" borderId="2" xfId="1" applyNumberFormat="1" applyFont="1" applyFill="1" applyBorder="1" applyAlignment="1">
      <alignment horizontal="right" vertical="center" wrapText="1"/>
    </xf>
    <xf numFmtId="41" fontId="2" fillId="3" borderId="1" xfId="1" applyNumberFormat="1" applyFont="1" applyFill="1" applyBorder="1" applyAlignment="1">
      <alignment horizontal="right" vertical="center" wrapText="1"/>
    </xf>
    <xf numFmtId="41" fontId="2" fillId="0" borderId="3" xfId="1" applyNumberFormat="1" applyFont="1" applyFill="1" applyBorder="1" applyAlignment="1">
      <alignment horizontal="right" vertical="center" wrapText="1"/>
    </xf>
    <xf numFmtId="41" fontId="2" fillId="0" borderId="0" xfId="1" applyNumberFormat="1" applyFont="1" applyFill="1" applyAlignment="1">
      <alignment horizontal="right" vertical="center"/>
    </xf>
    <xf numFmtId="41" fontId="2" fillId="2" borderId="2" xfId="1" applyNumberFormat="1" applyFont="1" applyFill="1" applyBorder="1" applyAlignment="1">
      <alignment horizontal="right" vertical="center" wrapText="1"/>
    </xf>
    <xf numFmtId="41" fontId="2" fillId="0" borderId="3" xfId="1" applyNumberFormat="1" applyFont="1" applyFill="1" applyBorder="1" applyAlignment="1">
      <alignment horizontal="right" vertical="center"/>
    </xf>
    <xf numFmtId="41" fontId="2" fillId="2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Alignment="1">
      <alignment horizontal="left" vertical="center"/>
    </xf>
    <xf numFmtId="41" fontId="2" fillId="3" borderId="30" xfId="1" applyNumberFormat="1" applyFont="1" applyFill="1" applyBorder="1" applyAlignment="1">
      <alignment horizontal="center" vertical="center" wrapText="1"/>
    </xf>
    <xf numFmtId="41" fontId="2" fillId="0" borderId="6" xfId="1" applyNumberFormat="1" applyFont="1" applyFill="1" applyBorder="1" applyAlignment="1">
      <alignment horizontal="center" vertical="center" wrapText="1"/>
    </xf>
    <xf numFmtId="41" fontId="12" fillId="0" borderId="0" xfId="1" applyNumberFormat="1" applyFont="1" applyFill="1" applyBorder="1" applyAlignment="1">
      <alignment horizontal="center" vertical="center" wrapText="1"/>
    </xf>
    <xf numFmtId="41" fontId="12" fillId="0" borderId="0" xfId="1" applyNumberFormat="1" applyFont="1" applyFill="1" applyAlignment="1">
      <alignment vertical="center"/>
    </xf>
    <xf numFmtId="41" fontId="2" fillId="0" borderId="11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Border="1" applyAlignment="1">
      <alignment vertical="center"/>
    </xf>
    <xf numFmtId="41" fontId="18" fillId="0" borderId="0" xfId="1" applyNumberFormat="1" applyFont="1" applyAlignment="1">
      <alignment horizontal="left" vertical="center" indent="1"/>
    </xf>
    <xf numFmtId="41" fontId="17" fillId="0" borderId="0" xfId="1" applyNumberFormat="1" applyFont="1" applyAlignment="1">
      <alignment vertical="center"/>
    </xf>
    <xf numFmtId="41" fontId="18" fillId="0" borderId="0" xfId="1" applyNumberFormat="1" applyFont="1" applyAlignment="1">
      <alignment horizontal="left" vertical="center"/>
    </xf>
    <xf numFmtId="41" fontId="17" fillId="0" borderId="0" xfId="1" applyNumberFormat="1" applyFont="1" applyBorder="1" applyAlignment="1">
      <alignment vertical="center"/>
    </xf>
    <xf numFmtId="41" fontId="17" fillId="3" borderId="3" xfId="1" applyNumberFormat="1" applyFont="1" applyFill="1" applyBorder="1" applyAlignment="1">
      <alignment horizontal="center" vertical="center" wrapText="1"/>
    </xf>
    <xf numFmtId="41" fontId="17" fillId="0" borderId="3" xfId="1" applyNumberFormat="1" applyFont="1" applyBorder="1" applyAlignment="1">
      <alignment horizontal="center" vertical="center" wrapText="1"/>
    </xf>
    <xf numFmtId="41" fontId="17" fillId="0" borderId="3" xfId="1" applyNumberFormat="1" applyFont="1" applyFill="1" applyBorder="1" applyAlignment="1">
      <alignment horizontal="center" vertical="center" wrapText="1"/>
    </xf>
    <xf numFmtId="41" fontId="17" fillId="0" borderId="2" xfId="1" applyNumberFormat="1" applyFont="1" applyBorder="1" applyAlignment="1">
      <alignment horizontal="center" vertical="center" wrapText="1"/>
    </xf>
    <xf numFmtId="41" fontId="17" fillId="0" borderId="2" xfId="1" applyNumberFormat="1" applyFont="1" applyFill="1" applyBorder="1" applyAlignment="1">
      <alignment horizontal="center" vertical="center" wrapText="1"/>
    </xf>
    <xf numFmtId="41" fontId="7" fillId="0" borderId="0" xfId="1" applyNumberFormat="1" applyFont="1" applyAlignment="1">
      <alignment vertical="center"/>
    </xf>
    <xf numFmtId="41" fontId="37" fillId="0" borderId="0" xfId="1" applyNumberFormat="1" applyFont="1" applyAlignment="1">
      <alignment vertical="center"/>
    </xf>
    <xf numFmtId="41" fontId="1" fillId="0" borderId="0" xfId="1" applyNumberFormat="1"/>
    <xf numFmtId="41" fontId="10" fillId="0" borderId="0" xfId="1" applyNumberFormat="1" applyFont="1" applyFill="1" applyAlignment="1">
      <alignment horizontal="left"/>
    </xf>
    <xf numFmtId="41" fontId="1" fillId="0" borderId="0" xfId="1" applyNumberFormat="1" applyFont="1" applyFill="1"/>
    <xf numFmtId="41" fontId="1" fillId="0" borderId="0" xfId="1" applyNumberFormat="1" applyFont="1" applyFill="1" applyAlignment="1">
      <alignment horizontal="left"/>
    </xf>
    <xf numFmtId="41" fontId="1" fillId="0" borderId="7" xfId="1" applyNumberFormat="1" applyBorder="1" applyAlignment="1"/>
    <xf numFmtId="41" fontId="2" fillId="0" borderId="0" xfId="1" applyNumberFormat="1" applyFont="1"/>
    <xf numFmtId="41" fontId="2" fillId="3" borderId="42" xfId="1" applyNumberFormat="1" applyFont="1" applyFill="1" applyBorder="1" applyAlignment="1">
      <alignment vertical="center"/>
    </xf>
    <xf numFmtId="41" fontId="2" fillId="3" borderId="31" xfId="1" applyNumberFormat="1" applyFont="1" applyFill="1" applyBorder="1" applyAlignment="1">
      <alignment vertical="center"/>
    </xf>
    <xf numFmtId="41" fontId="2" fillId="3" borderId="1" xfId="1" applyNumberFormat="1" applyFont="1" applyFill="1" applyBorder="1" applyAlignment="1">
      <alignment horizontal="center" vertical="center" wrapText="1"/>
    </xf>
    <xf numFmtId="41" fontId="2" fillId="0" borderId="3" xfId="1" applyNumberFormat="1" applyFont="1" applyBorder="1" applyAlignment="1">
      <alignment horizontal="center" vertical="center"/>
    </xf>
    <xf numFmtId="41" fontId="16" fillId="0" borderId="2" xfId="1" applyNumberFormat="1" applyFont="1" applyFill="1" applyBorder="1" applyAlignment="1">
      <alignment horizontal="center" vertical="center"/>
    </xf>
    <xf numFmtId="41" fontId="1" fillId="0" borderId="0" xfId="1" applyNumberForma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41" fontId="2" fillId="3" borderId="2" xfId="1" applyNumberFormat="1" applyFont="1" applyFill="1" applyBorder="1" applyAlignment="1">
      <alignment horizontal="center" vertical="center" wrapText="1"/>
    </xf>
    <xf numFmtId="41" fontId="17" fillId="3" borderId="2" xfId="1" applyNumberFormat="1" applyFont="1" applyFill="1" applyBorder="1" applyAlignment="1">
      <alignment horizontal="center" vertical="center" wrapText="1"/>
    </xf>
    <xf numFmtId="41" fontId="17" fillId="0" borderId="0" xfId="1" applyNumberFormat="1" applyFont="1"/>
    <xf numFmtId="41" fontId="17" fillId="4" borderId="1" xfId="6" applyNumberFormat="1" applyFont="1" applyFill="1" applyBorder="1" applyAlignment="1">
      <alignment horizontal="center" vertical="center"/>
    </xf>
    <xf numFmtId="41" fontId="17" fillId="0" borderId="2" xfId="6" applyNumberFormat="1" applyFont="1" applyFill="1" applyBorder="1" applyAlignment="1">
      <alignment vertical="center"/>
    </xf>
    <xf numFmtId="41" fontId="17" fillId="0" borderId="2" xfId="1" applyNumberFormat="1" applyFont="1" applyFill="1" applyBorder="1" applyAlignment="1">
      <alignment vertical="center"/>
    </xf>
    <xf numFmtId="41" fontId="17" fillId="0" borderId="2" xfId="1" applyNumberFormat="1" applyFont="1" applyFill="1" applyBorder="1" applyAlignment="1">
      <alignment horizontal="right" vertical="center"/>
    </xf>
    <xf numFmtId="41" fontId="17" fillId="0" borderId="1" xfId="1" applyNumberFormat="1" applyFont="1" applyFill="1" applyBorder="1" applyAlignment="1">
      <alignment vertical="center"/>
    </xf>
    <xf numFmtId="41" fontId="17" fillId="0" borderId="2" xfId="33" applyNumberFormat="1" applyFont="1" applyFill="1" applyBorder="1" applyAlignment="1">
      <alignment horizontal="right" vertical="center"/>
    </xf>
    <xf numFmtId="41" fontId="17" fillId="0" borderId="0" xfId="1" applyNumberFormat="1" applyFont="1" applyFill="1"/>
    <xf numFmtId="41" fontId="17" fillId="0" borderId="0" xfId="1" applyNumberFormat="1" applyFont="1" applyFill="1" applyAlignment="1">
      <alignment horizontal="left" vertical="center"/>
    </xf>
    <xf numFmtId="41" fontId="17" fillId="3" borderId="2" xfId="1" applyNumberFormat="1" applyFont="1" applyFill="1" applyBorder="1" applyAlignment="1">
      <alignment horizontal="center" vertical="center"/>
    </xf>
    <xf numFmtId="41" fontId="17" fillId="0" borderId="11" xfId="1" applyNumberFormat="1" applyFont="1" applyFill="1" applyBorder="1" applyAlignment="1">
      <alignment horizontal="center" vertical="center" wrapText="1"/>
    </xf>
    <xf numFmtId="41" fontId="17" fillId="0" borderId="2" xfId="1" applyNumberFormat="1" applyFont="1" applyBorder="1"/>
    <xf numFmtId="41" fontId="17" fillId="0" borderId="2" xfId="1" applyNumberFormat="1" applyFont="1" applyBorder="1" applyAlignment="1">
      <alignment horizontal="center"/>
    </xf>
    <xf numFmtId="41" fontId="17" fillId="0" borderId="0" xfId="1" applyNumberFormat="1" applyFont="1" applyAlignment="1">
      <alignment horizontal="center"/>
    </xf>
    <xf numFmtId="41" fontId="43" fillId="0" borderId="2" xfId="1" applyNumberFormat="1" applyFont="1" applyFill="1" applyBorder="1" applyAlignment="1">
      <alignment horizontal="center" vertical="center" wrapText="1"/>
    </xf>
    <xf numFmtId="41" fontId="17" fillId="2" borderId="3" xfId="6" applyNumberFormat="1" applyFont="1" applyFill="1" applyBorder="1" applyAlignment="1">
      <alignment horizontal="distributed" wrapText="1" justifyLastLine="1" shrinkToFit="1"/>
    </xf>
    <xf numFmtId="0" fontId="2" fillId="2" borderId="14" xfId="1" applyFont="1" applyFill="1" applyBorder="1" applyAlignment="1">
      <alignment horizontal="distributed" vertical="center" justifyLastLine="1"/>
    </xf>
    <xf numFmtId="181" fontId="22" fillId="0" borderId="31" xfId="1" applyNumberFormat="1" applyFont="1" applyBorder="1" applyAlignment="1">
      <alignment horizontal="right" vertical="center" wrapText="1"/>
    </xf>
    <xf numFmtId="41" fontId="2" fillId="0" borderId="31" xfId="2" applyNumberFormat="1" applyFont="1" applyBorder="1" applyAlignment="1">
      <alignment horizontal="center" vertical="center"/>
    </xf>
    <xf numFmtId="41" fontId="2" fillId="0" borderId="7" xfId="1" applyNumberFormat="1" applyFont="1" applyFill="1" applyBorder="1" applyAlignment="1">
      <alignment horizontal="center" vertical="center"/>
    </xf>
    <xf numFmtId="41" fontId="42" fillId="0" borderId="4" xfId="2" applyNumberFormat="1" applyFont="1" applyFill="1" applyBorder="1" applyAlignment="1">
      <alignment horizontal="center" vertical="center"/>
    </xf>
    <xf numFmtId="41" fontId="17" fillId="0" borderId="1" xfId="6" applyNumberFormat="1" applyFont="1" applyBorder="1" applyAlignment="1">
      <alignment horizontal="center" vertical="center" shrinkToFit="1"/>
    </xf>
    <xf numFmtId="41" fontId="17" fillId="0" borderId="41" xfId="1" applyNumberFormat="1" applyFont="1" applyFill="1" applyBorder="1" applyAlignment="1">
      <alignment horizontal="center" vertical="center"/>
    </xf>
    <xf numFmtId="0" fontId="2" fillId="0" borderId="41" xfId="1" applyFont="1" applyBorder="1" applyAlignment="1">
      <alignment vertical="center" wrapText="1"/>
    </xf>
    <xf numFmtId="41" fontId="2" fillId="0" borderId="41" xfId="1" applyNumberFormat="1" applyFont="1" applyBorder="1" applyAlignment="1">
      <alignment vertical="center" wrapText="1"/>
    </xf>
    <xf numFmtId="41" fontId="2" fillId="0" borderId="44" xfId="1" applyNumberFormat="1" applyFont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41" fontId="2" fillId="3" borderId="11" xfId="1" applyNumberFormat="1" applyFont="1" applyFill="1" applyBorder="1" applyAlignment="1">
      <alignment horizontal="center" vertical="center" wrapText="1"/>
    </xf>
    <xf numFmtId="41" fontId="2" fillId="3" borderId="17" xfId="1" applyNumberFormat="1" applyFont="1" applyFill="1" applyBorder="1" applyAlignment="1">
      <alignment horizontal="center" vertical="center" wrapText="1"/>
    </xf>
    <xf numFmtId="41" fontId="2" fillId="3" borderId="20" xfId="1" applyNumberFormat="1" applyFont="1" applyFill="1" applyBorder="1" applyAlignment="1">
      <alignment horizontal="center" vertical="center" wrapText="1"/>
    </xf>
    <xf numFmtId="41" fontId="2" fillId="3" borderId="12" xfId="1" applyNumberFormat="1" applyFont="1" applyFill="1" applyBorder="1" applyAlignment="1">
      <alignment horizontal="center" vertical="center" wrapText="1"/>
    </xf>
    <xf numFmtId="41" fontId="2" fillId="3" borderId="4" xfId="1" applyNumberFormat="1" applyFont="1" applyFill="1" applyBorder="1" applyAlignment="1">
      <alignment horizontal="center" vertical="center" wrapText="1"/>
    </xf>
    <xf numFmtId="41" fontId="2" fillId="3" borderId="6" xfId="1" applyNumberFormat="1" applyFont="1" applyFill="1" applyBorder="1" applyAlignment="1">
      <alignment horizontal="center" vertical="center" wrapText="1"/>
    </xf>
    <xf numFmtId="41" fontId="2" fillId="3" borderId="13" xfId="1" applyNumberFormat="1" applyFont="1" applyFill="1" applyBorder="1" applyAlignment="1">
      <alignment horizontal="center" vertical="center" wrapText="1"/>
    </xf>
    <xf numFmtId="41" fontId="2" fillId="3" borderId="14" xfId="1" applyNumberFormat="1" applyFont="1" applyFill="1" applyBorder="1" applyAlignment="1">
      <alignment horizontal="center" vertical="center" wrapText="1"/>
    </xf>
    <xf numFmtId="41" fontId="2" fillId="3" borderId="19" xfId="1" applyNumberFormat="1" applyFont="1" applyFill="1" applyBorder="1" applyAlignment="1">
      <alignment horizontal="center" vertical="center" wrapText="1"/>
    </xf>
    <xf numFmtId="41" fontId="2" fillId="3" borderId="16" xfId="1" applyNumberFormat="1" applyFont="1" applyFill="1" applyBorder="1" applyAlignment="1">
      <alignment horizontal="center" vertical="center" wrapText="1"/>
    </xf>
    <xf numFmtId="41" fontId="2" fillId="3" borderId="18" xfId="1" applyNumberFormat="1" applyFont="1" applyFill="1" applyBorder="1" applyAlignment="1">
      <alignment horizontal="center" vertical="center" wrapText="1"/>
    </xf>
    <xf numFmtId="41" fontId="2" fillId="3" borderId="15" xfId="1" applyNumberFormat="1" applyFont="1" applyFill="1" applyBorder="1" applyAlignment="1">
      <alignment horizontal="center" vertical="center" wrapText="1"/>
    </xf>
    <xf numFmtId="41" fontId="2" fillId="3" borderId="21" xfId="1" applyNumberFormat="1" applyFont="1" applyFill="1" applyBorder="1" applyAlignment="1">
      <alignment horizontal="center" vertical="center" wrapText="1"/>
    </xf>
    <xf numFmtId="41" fontId="7" fillId="0" borderId="0" xfId="1" applyNumberFormat="1" applyFont="1" applyAlignment="1">
      <alignment horizontal="left" vertical="center" indent="1"/>
    </xf>
    <xf numFmtId="41" fontId="2" fillId="0" borderId="0" xfId="1" applyNumberFormat="1" applyFont="1" applyBorder="1" applyAlignment="1">
      <alignment horizontal="left" vertical="center"/>
    </xf>
    <xf numFmtId="41" fontId="2" fillId="3" borderId="26" xfId="1" applyNumberFormat="1" applyFont="1" applyFill="1" applyBorder="1" applyAlignment="1">
      <alignment horizontal="center" vertical="center" wrapText="1"/>
    </xf>
    <xf numFmtId="41" fontId="2" fillId="3" borderId="27" xfId="1" applyNumberFormat="1" applyFont="1" applyFill="1" applyBorder="1" applyAlignment="1">
      <alignment horizontal="center" vertical="center" wrapText="1"/>
    </xf>
    <xf numFmtId="41" fontId="2" fillId="0" borderId="2" xfId="6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3" borderId="19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 indent="1"/>
    </xf>
    <xf numFmtId="0" fontId="2" fillId="0" borderId="29" xfId="1" applyFont="1" applyBorder="1" applyAlignment="1">
      <alignment horizontal="left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20" xfId="1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3" borderId="3" xfId="1" applyNumberFormat="1" applyFont="1" applyFill="1" applyBorder="1" applyAlignment="1">
      <alignment horizontal="right" vertical="center"/>
    </xf>
    <xf numFmtId="41" fontId="2" fillId="3" borderId="2" xfId="1" applyNumberFormat="1" applyFont="1" applyFill="1" applyBorder="1" applyAlignment="1">
      <alignment horizontal="right" vertical="center"/>
    </xf>
    <xf numFmtId="41" fontId="2" fillId="3" borderId="1" xfId="1" applyNumberFormat="1" applyFont="1" applyFill="1" applyBorder="1" applyAlignment="1">
      <alignment horizontal="right" vertical="center"/>
    </xf>
    <xf numFmtId="41" fontId="2" fillId="3" borderId="1" xfId="1" applyNumberFormat="1" applyFont="1" applyFill="1" applyBorder="1" applyAlignment="1">
      <alignment horizontal="right" vertical="center" wrapText="1"/>
    </xf>
    <xf numFmtId="41" fontId="2" fillId="3" borderId="3" xfId="1" applyNumberFormat="1" applyFont="1" applyFill="1" applyBorder="1" applyAlignment="1">
      <alignment horizontal="right" vertical="center" wrapText="1"/>
    </xf>
    <xf numFmtId="41" fontId="2" fillId="3" borderId="2" xfId="1" applyNumberFormat="1" applyFont="1" applyFill="1" applyBorder="1" applyAlignment="1">
      <alignment horizontal="right" vertical="center" wrapText="1"/>
    </xf>
    <xf numFmtId="41" fontId="12" fillId="0" borderId="14" xfId="1" applyNumberFormat="1" applyFont="1" applyBorder="1" applyAlignment="1">
      <alignment horizontal="right" vertical="center"/>
    </xf>
    <xf numFmtId="41" fontId="12" fillId="0" borderId="31" xfId="1" applyNumberFormat="1" applyFont="1" applyBorder="1" applyAlignment="1">
      <alignment horizontal="right" vertical="center"/>
    </xf>
    <xf numFmtId="41" fontId="12" fillId="0" borderId="13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left" vertical="center"/>
    </xf>
    <xf numFmtId="41" fontId="2" fillId="0" borderId="7" xfId="1" applyNumberFormat="1" applyFont="1" applyBorder="1" applyAlignment="1">
      <alignment horizontal="right" vertical="center"/>
    </xf>
    <xf numFmtId="41" fontId="12" fillId="0" borderId="0" xfId="1" applyNumberFormat="1" applyFont="1" applyAlignment="1">
      <alignment horizontal="left" vertical="center"/>
    </xf>
    <xf numFmtId="41" fontId="2" fillId="0" borderId="29" xfId="1" applyNumberFormat="1" applyFont="1" applyBorder="1" applyAlignment="1">
      <alignment horizontal="left" vertical="center"/>
    </xf>
    <xf numFmtId="41" fontId="2" fillId="3" borderId="38" xfId="1" applyNumberFormat="1" applyFont="1" applyFill="1" applyBorder="1" applyAlignment="1">
      <alignment horizontal="center" vertical="center" wrapText="1"/>
    </xf>
    <xf numFmtId="41" fontId="2" fillId="3" borderId="32" xfId="1" applyNumberFormat="1" applyFont="1" applyFill="1" applyBorder="1" applyAlignment="1">
      <alignment horizontal="center" vertical="center" wrapText="1"/>
    </xf>
    <xf numFmtId="41" fontId="2" fillId="3" borderId="25" xfId="1" applyNumberFormat="1" applyFont="1" applyFill="1" applyBorder="1" applyAlignment="1">
      <alignment horizontal="center" vertical="center" wrapText="1"/>
    </xf>
    <xf numFmtId="41" fontId="2" fillId="0" borderId="35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4" xfId="1" applyFont="1" applyFill="1" applyBorder="1" applyAlignment="1">
      <alignment horizontal="center" vertical="center" wrapText="1"/>
    </xf>
    <xf numFmtId="0" fontId="2" fillId="3" borderId="56" xfId="1" applyFont="1" applyFill="1" applyBorder="1" applyAlignment="1">
      <alignment horizontal="center" vertical="center" wrapText="1"/>
    </xf>
    <xf numFmtId="0" fontId="2" fillId="3" borderId="57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left"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53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181" fontId="2" fillId="3" borderId="4" xfId="1" applyNumberFormat="1" applyFont="1" applyFill="1" applyBorder="1" applyAlignment="1">
      <alignment horizontal="center" vertical="center"/>
    </xf>
    <xf numFmtId="181" fontId="2" fillId="3" borderId="41" xfId="1" applyNumberFormat="1" applyFont="1" applyFill="1" applyBorder="1" applyAlignment="1">
      <alignment horizontal="center" vertical="center"/>
    </xf>
    <xf numFmtId="181" fontId="2" fillId="3" borderId="9" xfId="1" applyNumberFormat="1" applyFont="1" applyFill="1" applyBorder="1" applyAlignment="1">
      <alignment horizontal="center" vertical="center"/>
    </xf>
    <xf numFmtId="181" fontId="2" fillId="3" borderId="3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horizontal="center" vertical="center"/>
    </xf>
    <xf numFmtId="0" fontId="2" fillId="3" borderId="58" xfId="1" applyFont="1" applyFill="1" applyBorder="1" applyAlignment="1">
      <alignment horizontal="center" vertical="center"/>
    </xf>
    <xf numFmtId="0" fontId="2" fillId="3" borderId="5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41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3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" fillId="3" borderId="46" xfId="1" applyFont="1" applyFill="1" applyBorder="1" applyAlignment="1">
      <alignment horizontal="center" vertical="center" wrapText="1"/>
    </xf>
    <xf numFmtId="0" fontId="2" fillId="3" borderId="47" xfId="1" applyFont="1" applyFill="1" applyBorder="1" applyAlignment="1">
      <alignment horizontal="center" vertical="center" wrapText="1"/>
    </xf>
    <xf numFmtId="0" fontId="2" fillId="3" borderId="49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81" fontId="7" fillId="0" borderId="0" xfId="1" applyNumberFormat="1" applyFont="1" applyFill="1" applyAlignment="1">
      <alignment horizontal="left" vertical="center" indent="1"/>
    </xf>
    <xf numFmtId="0" fontId="2" fillId="8" borderId="3" xfId="1" applyFont="1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/>
    </xf>
    <xf numFmtId="0" fontId="2" fillId="8" borderId="42" xfId="1" applyFont="1" applyFill="1" applyBorder="1" applyAlignment="1">
      <alignment horizontal="center" vertical="center"/>
    </xf>
    <xf numFmtId="0" fontId="2" fillId="8" borderId="31" xfId="1" applyFont="1" applyFill="1" applyBorder="1" applyAlignment="1">
      <alignment horizontal="center" vertical="center"/>
    </xf>
    <xf numFmtId="0" fontId="18" fillId="0" borderId="0" xfId="1" applyFont="1" applyAlignment="1">
      <alignment horizontal="left" vertical="center" indent="1"/>
    </xf>
    <xf numFmtId="0" fontId="17" fillId="0" borderId="29" xfId="1" applyFont="1" applyBorder="1" applyAlignment="1">
      <alignment horizontal="left" vertical="center"/>
    </xf>
    <xf numFmtId="0" fontId="17" fillId="8" borderId="11" xfId="1" applyFont="1" applyFill="1" applyBorder="1" applyAlignment="1">
      <alignment horizontal="center" vertical="center" wrapText="1"/>
    </xf>
    <xf numFmtId="0" fontId="17" fillId="8" borderId="17" xfId="1" applyFont="1" applyFill="1" applyBorder="1" applyAlignment="1">
      <alignment horizontal="center" vertical="center" wrapText="1"/>
    </xf>
    <xf numFmtId="0" fontId="17" fillId="8" borderId="19" xfId="1" applyFont="1" applyFill="1" applyBorder="1" applyAlignment="1">
      <alignment horizontal="center" vertical="center" wrapText="1"/>
    </xf>
    <xf numFmtId="0" fontId="17" fillId="8" borderId="16" xfId="1" applyFont="1" applyFill="1" applyBorder="1" applyAlignment="1">
      <alignment horizontal="center" vertical="center" wrapText="1"/>
    </xf>
    <xf numFmtId="0" fontId="17" fillId="8" borderId="20" xfId="1" applyFont="1" applyFill="1" applyBorder="1" applyAlignment="1">
      <alignment horizontal="center" vertical="center" wrapText="1"/>
    </xf>
    <xf numFmtId="0" fontId="17" fillId="8" borderId="21" xfId="1" applyFont="1" applyFill="1" applyBorder="1" applyAlignment="1">
      <alignment horizontal="center" vertical="center" wrapText="1"/>
    </xf>
    <xf numFmtId="0" fontId="17" fillId="8" borderId="10" xfId="1" applyFont="1" applyFill="1" applyBorder="1" applyAlignment="1">
      <alignment horizontal="center" vertical="center"/>
    </xf>
    <xf numFmtId="0" fontId="17" fillId="8" borderId="10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/>
    </xf>
    <xf numFmtId="0" fontId="2" fillId="8" borderId="43" xfId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/>
    </xf>
    <xf numFmtId="0" fontId="2" fillId="8" borderId="54" xfId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8" borderId="41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 wrapText="1"/>
    </xf>
    <xf numFmtId="0" fontId="22" fillId="0" borderId="7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2" fillId="8" borderId="3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1" fillId="8" borderId="9" xfId="1" applyFont="1" applyFill="1" applyBorder="1" applyAlignment="1">
      <alignment vertical="center"/>
    </xf>
    <xf numFmtId="0" fontId="2" fillId="8" borderId="5" xfId="1" applyFont="1" applyFill="1" applyBorder="1" applyAlignment="1">
      <alignment horizontal="left" vertical="center" wrapText="1"/>
    </xf>
    <xf numFmtId="0" fontId="2" fillId="8" borderId="31" xfId="1" applyFont="1" applyFill="1" applyBorder="1" applyAlignment="1">
      <alignment horizontal="left" vertical="center"/>
    </xf>
    <xf numFmtId="0" fontId="2" fillId="8" borderId="4" xfId="1" applyFont="1" applyFill="1" applyBorder="1" applyAlignment="1">
      <alignment horizontal="center" vertical="center" wrapText="1"/>
    </xf>
    <xf numFmtId="0" fontId="1" fillId="8" borderId="13" xfId="1" applyFont="1" applyFill="1" applyBorder="1"/>
    <xf numFmtId="0" fontId="2" fillId="8" borderId="11" xfId="1" applyFont="1" applyFill="1" applyBorder="1" applyAlignment="1">
      <alignment horizontal="center" vertical="center"/>
    </xf>
    <xf numFmtId="0" fontId="2" fillId="8" borderId="17" xfId="1" applyFont="1" applyFill="1" applyBorder="1" applyAlignment="1">
      <alignment horizontal="center" vertical="center"/>
    </xf>
    <xf numFmtId="0" fontId="2" fillId="8" borderId="20" xfId="1" applyFont="1" applyFill="1" applyBorder="1" applyAlignment="1">
      <alignment horizontal="center" vertical="center" wrapText="1"/>
    </xf>
    <xf numFmtId="0" fontId="2" fillId="8" borderId="21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indent="1"/>
    </xf>
    <xf numFmtId="0" fontId="1" fillId="3" borderId="2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41" fontId="2" fillId="0" borderId="1" xfId="6" applyNumberFormat="1" applyFont="1" applyFill="1" applyBorder="1" applyAlignment="1">
      <alignment horizontal="center" vertical="center"/>
    </xf>
    <xf numFmtId="41" fontId="2" fillId="0" borderId="9" xfId="6" applyNumberFormat="1" applyFont="1" applyFill="1" applyBorder="1" applyAlignment="1">
      <alignment horizontal="center" vertical="center"/>
    </xf>
    <xf numFmtId="41" fontId="18" fillId="0" borderId="0" xfId="1" applyNumberFormat="1" applyFont="1" applyAlignment="1">
      <alignment horizontal="left" vertical="center" indent="1"/>
    </xf>
    <xf numFmtId="41" fontId="17" fillId="0" borderId="7" xfId="1" applyNumberFormat="1" applyFont="1" applyFill="1" applyBorder="1" applyAlignment="1">
      <alignment horizontal="right" vertical="center"/>
    </xf>
    <xf numFmtId="41" fontId="17" fillId="3" borderId="6" xfId="1" applyNumberFormat="1" applyFont="1" applyFill="1" applyBorder="1" applyAlignment="1">
      <alignment horizontal="center" vertical="center" wrapText="1"/>
    </xf>
    <xf numFmtId="41" fontId="17" fillId="3" borderId="43" xfId="1" applyNumberFormat="1" applyFont="1" applyFill="1" applyBorder="1" applyAlignment="1">
      <alignment horizontal="center" vertical="center"/>
    </xf>
    <xf numFmtId="41" fontId="17" fillId="3" borderId="14" xfId="1" applyNumberFormat="1" applyFont="1" applyFill="1" applyBorder="1" applyAlignment="1">
      <alignment horizontal="center" vertical="center"/>
    </xf>
    <xf numFmtId="41" fontId="17" fillId="3" borderId="2" xfId="1" applyNumberFormat="1" applyFont="1" applyFill="1" applyBorder="1" applyAlignment="1">
      <alignment horizontal="center" vertical="center"/>
    </xf>
    <xf numFmtId="41" fontId="17" fillId="3" borderId="1" xfId="1" applyNumberFormat="1" applyFont="1" applyFill="1" applyBorder="1" applyAlignment="1">
      <alignment horizontal="center" vertical="center"/>
    </xf>
    <xf numFmtId="41" fontId="17" fillId="3" borderId="9" xfId="1" applyNumberFormat="1" applyFont="1" applyFill="1" applyBorder="1" applyAlignment="1">
      <alignment horizontal="center" vertical="center"/>
    </xf>
    <xf numFmtId="41" fontId="17" fillId="3" borderId="3" xfId="1" applyNumberFormat="1" applyFont="1" applyFill="1" applyBorder="1" applyAlignment="1">
      <alignment horizontal="center" vertical="center"/>
    </xf>
    <xf numFmtId="41" fontId="17" fillId="3" borderId="5" xfId="1" applyNumberFormat="1" applyFont="1" applyFill="1" applyBorder="1" applyAlignment="1">
      <alignment horizontal="center" vertical="center"/>
    </xf>
    <xf numFmtId="41" fontId="17" fillId="3" borderId="31" xfId="1" applyNumberFormat="1" applyFont="1" applyFill="1" applyBorder="1" applyAlignment="1">
      <alignment horizontal="center" vertical="center"/>
    </xf>
    <xf numFmtId="41" fontId="17" fillId="3" borderId="2" xfId="1" applyNumberFormat="1" applyFont="1" applyFill="1" applyBorder="1" applyAlignment="1">
      <alignment horizontal="center" vertical="center" wrapText="1"/>
    </xf>
    <xf numFmtId="41" fontId="17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justifyLastLine="1"/>
    </xf>
    <xf numFmtId="0" fontId="17" fillId="0" borderId="7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3" borderId="5" xfId="1" applyFont="1" applyFill="1" applyBorder="1" applyAlignment="1">
      <alignment horizontal="center" vertical="center" wrapText="1"/>
    </xf>
    <xf numFmtId="0" fontId="17" fillId="3" borderId="42" xfId="1" applyFont="1" applyFill="1" applyBorder="1" applyAlignment="1">
      <alignment horizontal="center" vertical="center" wrapText="1"/>
    </xf>
    <xf numFmtId="0" fontId="17" fillId="3" borderId="31" xfId="1" applyFont="1" applyFill="1" applyBorder="1" applyAlignment="1">
      <alignment horizontal="center" vertical="center" wrapText="1"/>
    </xf>
    <xf numFmtId="0" fontId="17" fillId="3" borderId="41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/>
    </xf>
    <xf numFmtId="0" fontId="17" fillId="3" borderId="43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181" fontId="2" fillId="8" borderId="1" xfId="1" applyNumberFormat="1" applyFont="1" applyFill="1" applyBorder="1" applyAlignment="1">
      <alignment horizontal="center" vertical="center"/>
    </xf>
    <xf numFmtId="181" fontId="2" fillId="8" borderId="9" xfId="1" applyNumberFormat="1" applyFont="1" applyFill="1" applyBorder="1" applyAlignment="1">
      <alignment horizontal="center" vertical="center"/>
    </xf>
    <xf numFmtId="181" fontId="2" fillId="8" borderId="3" xfId="1" applyNumberFormat="1" applyFont="1" applyFill="1" applyBorder="1" applyAlignment="1">
      <alignment horizontal="center" vertical="center"/>
    </xf>
    <xf numFmtId="0" fontId="2" fillId="8" borderId="42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14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41" fontId="2" fillId="0" borderId="7" xfId="1" applyNumberFormat="1" applyFont="1" applyBorder="1" applyAlignment="1">
      <alignment horizontal="left" vertical="center"/>
    </xf>
    <xf numFmtId="41" fontId="12" fillId="0" borderId="7" xfId="1" applyNumberFormat="1" applyFont="1" applyBorder="1" applyAlignment="1">
      <alignment horizontal="left" vertical="center"/>
    </xf>
    <xf numFmtId="41" fontId="2" fillId="3" borderId="2" xfId="1" applyNumberFormat="1" applyFont="1" applyFill="1" applyBorder="1" applyAlignment="1">
      <alignment horizontal="center" vertical="center"/>
    </xf>
    <xf numFmtId="41" fontId="2" fillId="3" borderId="4" xfId="1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>
      <alignment horizontal="center" vertical="center"/>
    </xf>
    <xf numFmtId="41" fontId="2" fillId="3" borderId="1" xfId="1" applyNumberFormat="1" applyFont="1" applyFill="1" applyBorder="1" applyAlignment="1">
      <alignment horizontal="center" vertical="center"/>
    </xf>
    <xf numFmtId="41" fontId="2" fillId="3" borderId="3" xfId="1" applyNumberFormat="1" applyFont="1" applyFill="1" applyBorder="1" applyAlignment="1">
      <alignment horizontal="center" vertical="center"/>
    </xf>
    <xf numFmtId="41" fontId="2" fillId="3" borderId="2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17" fillId="3" borderId="43" xfId="1" applyFont="1" applyFill="1" applyBorder="1" applyAlignment="1">
      <alignment horizontal="center" vertical="center" wrapText="1"/>
    </xf>
    <xf numFmtId="0" fontId="17" fillId="3" borderId="53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41" fontId="17" fillId="0" borderId="7" xfId="1" applyNumberFormat="1" applyFont="1" applyBorder="1" applyAlignment="1">
      <alignment horizontal="left" vertical="center"/>
    </xf>
    <xf numFmtId="41" fontId="17" fillId="3" borderId="43" xfId="1" applyNumberFormat="1" applyFont="1" applyFill="1" applyBorder="1" applyAlignment="1">
      <alignment horizontal="center" vertical="center" wrapText="1"/>
    </xf>
    <xf numFmtId="41" fontId="17" fillId="3" borderId="14" xfId="1" applyNumberFormat="1" applyFont="1" applyFill="1" applyBorder="1" applyAlignment="1">
      <alignment horizontal="center" vertical="center" wrapText="1"/>
    </xf>
    <xf numFmtId="41" fontId="17" fillId="3" borderId="5" xfId="1" applyNumberFormat="1" applyFont="1" applyFill="1" applyBorder="1" applyAlignment="1">
      <alignment horizontal="center" vertical="center" wrapText="1"/>
    </xf>
    <xf numFmtId="41" fontId="17" fillId="3" borderId="42" xfId="1" applyNumberFormat="1" applyFont="1" applyFill="1" applyBorder="1" applyAlignment="1">
      <alignment horizontal="center" vertical="center" wrapText="1"/>
    </xf>
    <xf numFmtId="41" fontId="17" fillId="3" borderId="31" xfId="1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</cellXfs>
  <cellStyles count="48">
    <cellStyle name="category" xfId="7"/>
    <cellStyle name="comma zerodec" xfId="8"/>
    <cellStyle name="Currency1" xfId="9"/>
    <cellStyle name="Dollar (zero dec)" xfId="10"/>
    <cellStyle name="Grey" xfId="11"/>
    <cellStyle name="HEADER" xfId="12"/>
    <cellStyle name="Header1" xfId="3"/>
    <cellStyle name="Header2" xfId="4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2"/>
    <cellStyle name="쉼표 [0] 3" xfId="45"/>
    <cellStyle name="쉼표 [0]_12. 보건 및 사회보장" xfId="47"/>
    <cellStyle name="쉼표 [0]_4.재가노인(복지사업과)" xfId="33"/>
    <cellStyle name="쉼표 [0]_6.여성폭력상담(복지사업과)" xfId="34"/>
    <cellStyle name="쉼표 [0]_8.아동복지시설(복지사업과)" xfId="35"/>
    <cellStyle name="자리수" xfId="36"/>
    <cellStyle name="자리수0" xfId="37"/>
    <cellStyle name="콤마 [0]_2-1" xfId="38"/>
    <cellStyle name="콤마_2-1" xfId="39"/>
    <cellStyle name="통화 [0] 2" xfId="5"/>
    <cellStyle name="퍼센트" xfId="40"/>
    <cellStyle name="표준" xfId="0" builtinId="0"/>
    <cellStyle name="표준 2" xfId="1"/>
    <cellStyle name="표준 3" xfId="44"/>
    <cellStyle name="표준_12. 보건" xfId="46"/>
    <cellStyle name="표준_12.보건 및 사회보장(서구)" xfId="6"/>
    <cellStyle name="합산" xfId="41"/>
    <cellStyle name="화폐기호" xfId="42"/>
    <cellStyle name="화폐기호0" xfId="43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Normal="100" workbookViewId="0">
      <selection activeCell="H20" sqref="H20"/>
    </sheetView>
  </sheetViews>
  <sheetFormatPr defaultRowHeight="11.25"/>
  <cols>
    <col min="1" max="1" width="8.625" style="23" customWidth="1"/>
    <col min="2" max="15" width="6.875" style="23" customWidth="1"/>
    <col min="16" max="16384" width="9" style="23"/>
  </cols>
  <sheetData>
    <row r="1" spans="1:15" ht="20.25" customHeight="1">
      <c r="A1" s="632" t="s">
        <v>62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5" ht="1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15" ht="20.25" customHeight="1">
      <c r="A3" s="633" t="s">
        <v>61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</row>
    <row r="4" spans="1:15" s="523" customFormat="1" ht="30" customHeight="1">
      <c r="A4" s="619" t="s">
        <v>53</v>
      </c>
      <c r="B4" s="621" t="s">
        <v>60</v>
      </c>
      <c r="C4" s="622"/>
      <c r="D4" s="621" t="s">
        <v>59</v>
      </c>
      <c r="E4" s="622"/>
      <c r="F4" s="621" t="s">
        <v>58</v>
      </c>
      <c r="G4" s="622"/>
      <c r="H4" s="621" t="s">
        <v>57</v>
      </c>
      <c r="I4" s="622"/>
      <c r="J4" s="621" t="s">
        <v>56</v>
      </c>
      <c r="K4" s="622"/>
      <c r="L4" s="621" t="s">
        <v>55</v>
      </c>
      <c r="M4" s="631"/>
      <c r="N4" s="634" t="s">
        <v>54</v>
      </c>
      <c r="O4" s="635"/>
    </row>
    <row r="5" spans="1:15" s="523" customFormat="1" ht="42.75" customHeight="1">
      <c r="A5" s="620"/>
      <c r="B5" s="524" t="s">
        <v>44</v>
      </c>
      <c r="C5" s="524" t="s">
        <v>43</v>
      </c>
      <c r="D5" s="524" t="s">
        <v>44</v>
      </c>
      <c r="E5" s="524" t="s">
        <v>43</v>
      </c>
      <c r="F5" s="524" t="s">
        <v>44</v>
      </c>
      <c r="G5" s="524" t="s">
        <v>43</v>
      </c>
      <c r="H5" s="524" t="s">
        <v>44</v>
      </c>
      <c r="I5" s="524" t="s">
        <v>43</v>
      </c>
      <c r="J5" s="524" t="s">
        <v>44</v>
      </c>
      <c r="K5" s="524" t="s">
        <v>43</v>
      </c>
      <c r="L5" s="524" t="s">
        <v>44</v>
      </c>
      <c r="M5" s="525" t="s">
        <v>43</v>
      </c>
      <c r="N5" s="524" t="s">
        <v>44</v>
      </c>
      <c r="O5" s="526" t="s">
        <v>43</v>
      </c>
    </row>
    <row r="6" spans="1:15" ht="30" customHeight="1">
      <c r="A6" s="527" t="s">
        <v>7</v>
      </c>
      <c r="B6" s="39">
        <v>249</v>
      </c>
      <c r="C6" s="39">
        <v>2812</v>
      </c>
      <c r="D6" s="39">
        <v>1</v>
      </c>
      <c r="E6" s="39">
        <v>460</v>
      </c>
      <c r="F6" s="39">
        <v>10</v>
      </c>
      <c r="G6" s="39">
        <v>1179</v>
      </c>
      <c r="H6" s="39">
        <v>120</v>
      </c>
      <c r="I6" s="39">
        <v>347</v>
      </c>
      <c r="J6" s="515">
        <v>0</v>
      </c>
      <c r="K6" s="515">
        <v>0</v>
      </c>
      <c r="L6" s="516">
        <v>5</v>
      </c>
      <c r="M6" s="516">
        <v>826</v>
      </c>
      <c r="N6" s="38">
        <v>50</v>
      </c>
      <c r="O6" s="514">
        <v>0</v>
      </c>
    </row>
    <row r="7" spans="1:15" ht="30" customHeight="1">
      <c r="A7" s="527" t="s">
        <v>6</v>
      </c>
      <c r="B7" s="39">
        <v>255</v>
      </c>
      <c r="C7" s="39">
        <v>2893</v>
      </c>
      <c r="D7" s="39">
        <v>1</v>
      </c>
      <c r="E7" s="39">
        <v>460</v>
      </c>
      <c r="F7" s="39">
        <v>11</v>
      </c>
      <c r="G7" s="39">
        <v>1211</v>
      </c>
      <c r="H7" s="39">
        <v>120</v>
      </c>
      <c r="I7" s="39">
        <v>326</v>
      </c>
      <c r="J7" s="515">
        <v>0</v>
      </c>
      <c r="K7" s="515">
        <v>0</v>
      </c>
      <c r="L7" s="516">
        <v>6</v>
      </c>
      <c r="M7" s="516">
        <v>896</v>
      </c>
      <c r="N7" s="38">
        <v>52</v>
      </c>
      <c r="O7" s="514">
        <v>0</v>
      </c>
    </row>
    <row r="8" spans="1:15" ht="30" customHeight="1">
      <c r="A8" s="528" t="s">
        <v>5</v>
      </c>
      <c r="B8" s="27">
        <v>259</v>
      </c>
      <c r="C8" s="27">
        <v>3153</v>
      </c>
      <c r="D8" s="27">
        <v>1</v>
      </c>
      <c r="E8" s="27">
        <v>460</v>
      </c>
      <c r="F8" s="27">
        <v>12</v>
      </c>
      <c r="G8" s="27">
        <v>1420</v>
      </c>
      <c r="H8" s="27">
        <v>123</v>
      </c>
      <c r="I8" s="27">
        <v>363</v>
      </c>
      <c r="J8" s="515">
        <v>0</v>
      </c>
      <c r="K8" s="515">
        <v>0</v>
      </c>
      <c r="L8" s="516">
        <v>6</v>
      </c>
      <c r="M8" s="516">
        <v>910</v>
      </c>
      <c r="N8" s="27">
        <v>52</v>
      </c>
      <c r="O8" s="514">
        <v>0</v>
      </c>
    </row>
    <row r="9" spans="1:15" ht="30" customHeight="1">
      <c r="A9" s="27" t="s">
        <v>4</v>
      </c>
      <c r="B9" s="27">
        <f>SUM(D9,F9,H9,J9,L9,N9,B36,D36,F36,H36)</f>
        <v>257</v>
      </c>
      <c r="C9" s="27">
        <f>SUM(E9,G9,I9,K9,M9,O9,C36,E36,G36,I36)</f>
        <v>3112</v>
      </c>
      <c r="D9" s="27">
        <v>1</v>
      </c>
      <c r="E9" s="27">
        <v>494</v>
      </c>
      <c r="F9" s="27">
        <v>12</v>
      </c>
      <c r="G9" s="27">
        <v>1428</v>
      </c>
      <c r="H9" s="27">
        <v>120</v>
      </c>
      <c r="I9" s="27">
        <v>330</v>
      </c>
      <c r="J9" s="514">
        <v>0</v>
      </c>
      <c r="K9" s="514">
        <v>0</v>
      </c>
      <c r="L9" s="516">
        <v>5</v>
      </c>
      <c r="M9" s="516">
        <v>860</v>
      </c>
      <c r="N9" s="27">
        <v>50</v>
      </c>
      <c r="O9" s="514">
        <v>0</v>
      </c>
    </row>
    <row r="10" spans="1:15" ht="30" customHeight="1">
      <c r="A10" s="27" t="s">
        <v>3</v>
      </c>
      <c r="B10" s="68">
        <v>260</v>
      </c>
      <c r="C10" s="68">
        <v>3280</v>
      </c>
      <c r="D10" s="514">
        <v>1</v>
      </c>
      <c r="E10" s="514">
        <v>400</v>
      </c>
      <c r="F10" s="27">
        <v>11</v>
      </c>
      <c r="G10" s="27">
        <v>1286</v>
      </c>
      <c r="H10" s="27">
        <v>121</v>
      </c>
      <c r="I10" s="27">
        <v>362</v>
      </c>
      <c r="J10" s="514">
        <v>0</v>
      </c>
      <c r="K10" s="514">
        <v>0</v>
      </c>
      <c r="L10" s="516">
        <v>7</v>
      </c>
      <c r="M10" s="516">
        <v>1232</v>
      </c>
      <c r="N10" s="27">
        <v>52</v>
      </c>
      <c r="O10" s="514">
        <v>0</v>
      </c>
    </row>
    <row r="11" spans="1:15" ht="30" customHeight="1">
      <c r="A11" s="529" t="s">
        <v>63</v>
      </c>
      <c r="B11" s="95">
        <f>SUM(D11+F11+H11+J11+L11+N11+B38,D38,F38,H38,J38,K38,L38,N38)</f>
        <v>267</v>
      </c>
      <c r="C11" s="95">
        <f>SUM(E11+G11+I11+K11+M11+O11+C38,E38,G38,I38)</f>
        <v>3637</v>
      </c>
      <c r="D11" s="68">
        <v>1</v>
      </c>
      <c r="E11" s="68">
        <v>470</v>
      </c>
      <c r="F11" s="85">
        <v>9</v>
      </c>
      <c r="G11" s="85">
        <v>1187</v>
      </c>
      <c r="H11" s="68">
        <v>124</v>
      </c>
      <c r="I11" s="68">
        <v>405</v>
      </c>
      <c r="J11" s="85"/>
      <c r="K11" s="85"/>
      <c r="L11" s="85">
        <v>9</v>
      </c>
      <c r="M11" s="85">
        <v>1575</v>
      </c>
      <c r="N11" s="68">
        <v>55</v>
      </c>
      <c r="O11" s="85"/>
    </row>
    <row r="12" spans="1:15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5" ht="30" customHeight="1">
      <c r="A13" s="530" t="s">
        <v>41</v>
      </c>
      <c r="B13" s="27">
        <f t="shared" ref="B13:B29" si="0">SUM(D13,F13,H13,L13,N13,D40,K40)</f>
        <v>19</v>
      </c>
      <c r="C13" s="27">
        <f t="shared" ref="C13:C27" si="1">SUM(G13,I13,M13)</f>
        <v>697</v>
      </c>
      <c r="D13" s="18"/>
      <c r="E13" s="18"/>
      <c r="F13" s="31">
        <v>3</v>
      </c>
      <c r="G13" s="31">
        <v>287</v>
      </c>
      <c r="H13" s="31">
        <v>7</v>
      </c>
      <c r="I13" s="31">
        <v>30</v>
      </c>
      <c r="J13" s="18"/>
      <c r="K13" s="18"/>
      <c r="L13" s="31">
        <v>1</v>
      </c>
      <c r="M13" s="31">
        <v>380</v>
      </c>
      <c r="N13" s="32">
        <v>3</v>
      </c>
      <c r="O13" s="513"/>
    </row>
    <row r="14" spans="1:15" ht="30" customHeight="1">
      <c r="A14" s="531" t="s">
        <v>40</v>
      </c>
      <c r="B14" s="27">
        <f t="shared" si="0"/>
        <v>25</v>
      </c>
      <c r="C14" s="27">
        <f t="shared" si="1"/>
        <v>383</v>
      </c>
      <c r="D14" s="18"/>
      <c r="E14" s="18"/>
      <c r="F14" s="33">
        <v>1</v>
      </c>
      <c r="G14" s="31">
        <v>99</v>
      </c>
      <c r="H14" s="31">
        <v>11</v>
      </c>
      <c r="I14" s="31">
        <v>14</v>
      </c>
      <c r="J14" s="18"/>
      <c r="K14" s="18"/>
      <c r="L14" s="18">
        <v>2</v>
      </c>
      <c r="M14" s="18">
        <v>270</v>
      </c>
      <c r="N14" s="32">
        <v>7</v>
      </c>
      <c r="O14" s="513"/>
    </row>
    <row r="15" spans="1:15" ht="30" customHeight="1">
      <c r="A15" s="531" t="s">
        <v>39</v>
      </c>
      <c r="B15" s="27">
        <f t="shared" si="0"/>
        <v>19</v>
      </c>
      <c r="C15" s="27">
        <f t="shared" si="1"/>
        <v>176</v>
      </c>
      <c r="D15" s="18"/>
      <c r="E15" s="18"/>
      <c r="F15" s="33">
        <v>1</v>
      </c>
      <c r="G15" s="31">
        <v>145</v>
      </c>
      <c r="H15" s="31">
        <v>7</v>
      </c>
      <c r="I15" s="31">
        <v>31</v>
      </c>
      <c r="J15" s="18"/>
      <c r="K15" s="18"/>
      <c r="L15" s="18"/>
      <c r="M15" s="18"/>
      <c r="N15" s="32">
        <v>7</v>
      </c>
      <c r="O15" s="513"/>
    </row>
    <row r="16" spans="1:15" ht="30" customHeight="1">
      <c r="A16" s="531" t="s">
        <v>38</v>
      </c>
      <c r="B16" s="27">
        <f t="shared" si="0"/>
        <v>10</v>
      </c>
      <c r="C16" s="27">
        <f t="shared" si="1"/>
        <v>6</v>
      </c>
      <c r="D16" s="18"/>
      <c r="E16" s="18"/>
      <c r="F16" s="18"/>
      <c r="G16" s="18"/>
      <c r="H16" s="31">
        <v>7</v>
      </c>
      <c r="I16" s="31">
        <v>6</v>
      </c>
      <c r="J16" s="18"/>
      <c r="K16" s="18"/>
      <c r="L16" s="18"/>
      <c r="M16" s="18"/>
      <c r="N16" s="32">
        <v>2</v>
      </c>
      <c r="O16" s="513"/>
    </row>
    <row r="17" spans="1:15" ht="30" customHeight="1">
      <c r="A17" s="531" t="s">
        <v>37</v>
      </c>
      <c r="B17" s="27">
        <f t="shared" si="0"/>
        <v>24</v>
      </c>
      <c r="C17" s="27">
        <f t="shared" si="1"/>
        <v>236</v>
      </c>
      <c r="D17" s="18"/>
      <c r="E17" s="18"/>
      <c r="F17" s="31">
        <v>1</v>
      </c>
      <c r="G17" s="31">
        <v>174</v>
      </c>
      <c r="H17" s="31">
        <v>14</v>
      </c>
      <c r="I17" s="31">
        <v>62</v>
      </c>
      <c r="J17" s="18"/>
      <c r="K17" s="18"/>
      <c r="L17" s="18"/>
      <c r="M17" s="18"/>
      <c r="N17" s="32">
        <v>2</v>
      </c>
      <c r="O17" s="513"/>
    </row>
    <row r="18" spans="1:15" ht="30" customHeight="1">
      <c r="A18" s="531" t="s">
        <v>36</v>
      </c>
      <c r="B18" s="27">
        <f t="shared" si="0"/>
        <v>11</v>
      </c>
      <c r="C18" s="27">
        <f t="shared" si="1"/>
        <v>20</v>
      </c>
      <c r="D18" s="18"/>
      <c r="E18" s="18"/>
      <c r="F18" s="18"/>
      <c r="G18" s="18"/>
      <c r="H18" s="31">
        <v>5</v>
      </c>
      <c r="I18" s="18">
        <v>20</v>
      </c>
      <c r="J18" s="18"/>
      <c r="K18" s="18"/>
      <c r="L18" s="18"/>
      <c r="M18" s="18"/>
      <c r="N18" s="32">
        <v>2</v>
      </c>
      <c r="O18" s="513"/>
    </row>
    <row r="19" spans="1:15" ht="30" customHeight="1">
      <c r="A19" s="531" t="s">
        <v>35</v>
      </c>
      <c r="B19" s="27">
        <f t="shared" si="0"/>
        <v>10</v>
      </c>
      <c r="C19" s="27">
        <f t="shared" si="1"/>
        <v>43</v>
      </c>
      <c r="D19" s="18"/>
      <c r="E19" s="18"/>
      <c r="F19" s="18"/>
      <c r="G19" s="18"/>
      <c r="H19" s="31">
        <v>5</v>
      </c>
      <c r="I19" s="31">
        <v>43</v>
      </c>
      <c r="J19" s="18"/>
      <c r="K19" s="18"/>
      <c r="L19" s="18"/>
      <c r="M19" s="18"/>
      <c r="N19" s="32">
        <v>3</v>
      </c>
      <c r="O19" s="513"/>
    </row>
    <row r="20" spans="1:15" ht="30" customHeight="1">
      <c r="A20" s="531" t="s">
        <v>34</v>
      </c>
      <c r="B20" s="27">
        <f t="shared" si="0"/>
        <v>17</v>
      </c>
      <c r="C20" s="27">
        <f t="shared" si="1"/>
        <v>55</v>
      </c>
      <c r="D20" s="18"/>
      <c r="E20" s="18"/>
      <c r="F20" s="18"/>
      <c r="G20" s="18"/>
      <c r="H20" s="31">
        <v>10</v>
      </c>
      <c r="I20" s="31">
        <v>55</v>
      </c>
      <c r="J20" s="18"/>
      <c r="K20" s="18"/>
      <c r="L20" s="18"/>
      <c r="M20" s="18"/>
      <c r="N20" s="32">
        <v>3</v>
      </c>
      <c r="O20" s="513"/>
    </row>
    <row r="21" spans="1:15" ht="30" customHeight="1">
      <c r="A21" s="531" t="s">
        <v>33</v>
      </c>
      <c r="B21" s="27">
        <f t="shared" si="0"/>
        <v>13</v>
      </c>
      <c r="C21" s="27">
        <f t="shared" si="1"/>
        <v>0</v>
      </c>
      <c r="D21" s="18"/>
      <c r="E21" s="18"/>
      <c r="F21" s="18"/>
      <c r="G21" s="18"/>
      <c r="H21" s="31">
        <v>7</v>
      </c>
      <c r="I21" s="31">
        <v>0</v>
      </c>
      <c r="J21" s="18"/>
      <c r="K21" s="18"/>
      <c r="L21" s="18"/>
      <c r="M21" s="18"/>
      <c r="N21" s="32">
        <v>2</v>
      </c>
      <c r="O21" s="513"/>
    </row>
    <row r="22" spans="1:15" ht="30" customHeight="1">
      <c r="A22" s="531" t="s">
        <v>32</v>
      </c>
      <c r="B22" s="27">
        <f t="shared" si="0"/>
        <v>8</v>
      </c>
      <c r="C22" s="27">
        <f t="shared" si="1"/>
        <v>2</v>
      </c>
      <c r="D22" s="18"/>
      <c r="E22" s="18"/>
      <c r="F22" s="18"/>
      <c r="G22" s="18"/>
      <c r="H22" s="31">
        <v>4</v>
      </c>
      <c r="I22" s="18">
        <v>2</v>
      </c>
      <c r="J22" s="18"/>
      <c r="K22" s="18"/>
      <c r="L22" s="18"/>
      <c r="M22" s="18"/>
      <c r="N22" s="32">
        <v>2</v>
      </c>
      <c r="O22" s="513"/>
    </row>
    <row r="23" spans="1:15" ht="30" customHeight="1">
      <c r="A23" s="531" t="s">
        <v>31</v>
      </c>
      <c r="B23" s="27">
        <f t="shared" si="0"/>
        <v>6</v>
      </c>
      <c r="C23" s="27">
        <f t="shared" si="1"/>
        <v>171</v>
      </c>
      <c r="D23" s="18"/>
      <c r="E23" s="18"/>
      <c r="F23" s="31">
        <v>1</v>
      </c>
      <c r="G23" s="31">
        <v>171</v>
      </c>
      <c r="H23" s="31">
        <v>3</v>
      </c>
      <c r="I23" s="18">
        <v>0</v>
      </c>
      <c r="J23" s="18"/>
      <c r="K23" s="18"/>
      <c r="L23" s="18"/>
      <c r="M23" s="18"/>
      <c r="N23" s="32">
        <v>2</v>
      </c>
      <c r="O23" s="513"/>
    </row>
    <row r="24" spans="1:15" ht="30" customHeight="1">
      <c r="A24" s="531" t="s">
        <v>30</v>
      </c>
      <c r="B24" s="27">
        <f t="shared" si="0"/>
        <v>20</v>
      </c>
      <c r="C24" s="27">
        <f t="shared" si="1"/>
        <v>536</v>
      </c>
      <c r="D24" s="18"/>
      <c r="E24" s="18"/>
      <c r="F24" s="33">
        <v>1</v>
      </c>
      <c r="G24" s="31">
        <v>111</v>
      </c>
      <c r="H24" s="31">
        <v>7</v>
      </c>
      <c r="I24" s="31">
        <v>33</v>
      </c>
      <c r="J24" s="18"/>
      <c r="K24" s="18"/>
      <c r="L24" s="33">
        <v>3</v>
      </c>
      <c r="M24" s="34">
        <v>392</v>
      </c>
      <c r="N24" s="32">
        <v>3</v>
      </c>
      <c r="O24" s="513"/>
    </row>
    <row r="25" spans="1:15" ht="30" customHeight="1">
      <c r="A25" s="531" t="s">
        <v>29</v>
      </c>
      <c r="B25" s="27">
        <f t="shared" si="0"/>
        <v>33</v>
      </c>
      <c r="C25" s="27">
        <f t="shared" si="1"/>
        <v>257</v>
      </c>
      <c r="D25" s="18"/>
      <c r="E25" s="18"/>
      <c r="F25" s="31">
        <v>1</v>
      </c>
      <c r="G25" s="31">
        <v>200</v>
      </c>
      <c r="H25" s="31">
        <v>16</v>
      </c>
      <c r="I25" s="31">
        <v>57</v>
      </c>
      <c r="J25" s="18"/>
      <c r="K25" s="18"/>
      <c r="L25" s="18"/>
      <c r="M25" s="18"/>
      <c r="N25" s="32">
        <v>9</v>
      </c>
      <c r="O25" s="513"/>
    </row>
    <row r="26" spans="1:15" ht="30" customHeight="1">
      <c r="A26" s="531" t="s">
        <v>28</v>
      </c>
      <c r="B26" s="27">
        <f t="shared" si="0"/>
        <v>17</v>
      </c>
      <c r="C26" s="27">
        <f t="shared" si="1"/>
        <v>0</v>
      </c>
      <c r="D26" s="18"/>
      <c r="E26" s="18"/>
      <c r="F26" s="18"/>
      <c r="G26" s="18"/>
      <c r="H26" s="31">
        <v>7</v>
      </c>
      <c r="I26" s="31">
        <v>0</v>
      </c>
      <c r="J26" s="18"/>
      <c r="K26" s="18"/>
      <c r="L26" s="18"/>
      <c r="M26" s="18"/>
      <c r="N26" s="32">
        <v>5</v>
      </c>
      <c r="O26" s="513"/>
    </row>
    <row r="27" spans="1:15" ht="30" customHeight="1">
      <c r="A27" s="531" t="s">
        <v>27</v>
      </c>
      <c r="B27" s="27">
        <f t="shared" si="0"/>
        <v>6</v>
      </c>
      <c r="C27" s="27">
        <f t="shared" si="1"/>
        <v>218</v>
      </c>
      <c r="D27" s="18"/>
      <c r="E27" s="18"/>
      <c r="F27" s="18"/>
      <c r="G27" s="18"/>
      <c r="H27" s="31">
        <v>2</v>
      </c>
      <c r="I27" s="18">
        <v>0</v>
      </c>
      <c r="J27" s="18"/>
      <c r="K27" s="18"/>
      <c r="L27" s="31">
        <v>1</v>
      </c>
      <c r="M27" s="31">
        <v>218</v>
      </c>
      <c r="N27" s="32">
        <v>1</v>
      </c>
      <c r="O27" s="513"/>
    </row>
    <row r="28" spans="1:15" ht="30" customHeight="1">
      <c r="A28" s="531" t="s">
        <v>26</v>
      </c>
      <c r="B28" s="27">
        <f t="shared" si="0"/>
        <v>13</v>
      </c>
      <c r="C28" s="27">
        <f>SUM(E28,G28,I28,M28)</f>
        <v>712</v>
      </c>
      <c r="D28" s="33">
        <v>1</v>
      </c>
      <c r="E28" s="33">
        <v>470</v>
      </c>
      <c r="F28" s="18"/>
      <c r="G28" s="18"/>
      <c r="H28" s="31">
        <v>4</v>
      </c>
      <c r="I28" s="18">
        <v>0</v>
      </c>
      <c r="J28" s="18"/>
      <c r="K28" s="18"/>
      <c r="L28" s="31">
        <v>1</v>
      </c>
      <c r="M28" s="31">
        <v>242</v>
      </c>
      <c r="N28" s="32">
        <v>1</v>
      </c>
      <c r="O28" s="513"/>
    </row>
    <row r="29" spans="1:15" ht="30" customHeight="1">
      <c r="A29" s="531" t="s">
        <v>25</v>
      </c>
      <c r="B29" s="27">
        <f t="shared" si="0"/>
        <v>16</v>
      </c>
      <c r="C29" s="27">
        <f>SUM(G29,I29,M29)</f>
        <v>125</v>
      </c>
      <c r="D29" s="18"/>
      <c r="E29" s="18"/>
      <c r="F29" s="18"/>
      <c r="G29" s="18"/>
      <c r="H29" s="31">
        <v>8</v>
      </c>
      <c r="I29" s="31">
        <v>52</v>
      </c>
      <c r="J29" s="18"/>
      <c r="K29" s="18"/>
      <c r="L29" s="31">
        <v>1</v>
      </c>
      <c r="M29" s="31">
        <v>73</v>
      </c>
      <c r="N29" s="18">
        <v>1</v>
      </c>
      <c r="O29" s="513"/>
    </row>
    <row r="30" spans="1:15" ht="20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5" s="523" customFormat="1" ht="30" customHeight="1">
      <c r="A31" s="619" t="s">
        <v>53</v>
      </c>
      <c r="B31" s="631" t="s">
        <v>52</v>
      </c>
      <c r="C31" s="622"/>
      <c r="D31" s="621" t="s">
        <v>51</v>
      </c>
      <c r="E31" s="622"/>
      <c r="F31" s="621" t="s">
        <v>50</v>
      </c>
      <c r="G31" s="622"/>
      <c r="H31" s="621" t="s">
        <v>49</v>
      </c>
      <c r="I31" s="622"/>
      <c r="J31" s="627" t="s">
        <v>48</v>
      </c>
      <c r="K31" s="629" t="s">
        <v>47</v>
      </c>
      <c r="L31" s="623" t="s">
        <v>46</v>
      </c>
      <c r="M31" s="624"/>
      <c r="N31" s="623" t="s">
        <v>45</v>
      </c>
      <c r="O31" s="624"/>
    </row>
    <row r="32" spans="1:15" s="523" customFormat="1" ht="42.75" customHeight="1">
      <c r="A32" s="620"/>
      <c r="B32" s="533" t="s">
        <v>44</v>
      </c>
      <c r="C32" s="524" t="s">
        <v>43</v>
      </c>
      <c r="D32" s="533" t="s">
        <v>44</v>
      </c>
      <c r="E32" s="524" t="s">
        <v>43</v>
      </c>
      <c r="F32" s="524" t="s">
        <v>44</v>
      </c>
      <c r="G32" s="524" t="s">
        <v>43</v>
      </c>
      <c r="H32" s="524" t="s">
        <v>44</v>
      </c>
      <c r="I32" s="524" t="s">
        <v>43</v>
      </c>
      <c r="J32" s="628"/>
      <c r="K32" s="630"/>
      <c r="L32" s="625"/>
      <c r="M32" s="626"/>
      <c r="N32" s="625"/>
      <c r="O32" s="626"/>
    </row>
    <row r="33" spans="1:15" ht="30" customHeight="1">
      <c r="A33" s="534" t="s">
        <v>7</v>
      </c>
      <c r="B33" s="514">
        <v>0</v>
      </c>
      <c r="C33" s="514">
        <v>0</v>
      </c>
      <c r="D33" s="29">
        <v>63</v>
      </c>
      <c r="E33" s="514">
        <v>0</v>
      </c>
      <c r="F33" s="514">
        <v>0</v>
      </c>
      <c r="G33" s="514">
        <v>0</v>
      </c>
      <c r="H33" s="514">
        <v>0</v>
      </c>
      <c r="I33" s="514">
        <v>0</v>
      </c>
      <c r="J33" s="514">
        <v>0</v>
      </c>
      <c r="K33" s="29">
        <v>1</v>
      </c>
      <c r="L33" s="617">
        <v>0</v>
      </c>
      <c r="M33" s="618"/>
      <c r="N33" s="617">
        <v>0</v>
      </c>
      <c r="O33" s="618"/>
    </row>
    <row r="34" spans="1:15" ht="30" customHeight="1">
      <c r="A34" s="534" t="s">
        <v>6</v>
      </c>
      <c r="B34" s="514">
        <v>0</v>
      </c>
      <c r="C34" s="514">
        <v>0</v>
      </c>
      <c r="D34" s="29">
        <v>64</v>
      </c>
      <c r="E34" s="514">
        <v>0</v>
      </c>
      <c r="F34" s="514">
        <v>0</v>
      </c>
      <c r="G34" s="514">
        <v>0</v>
      </c>
      <c r="H34" s="514">
        <v>0</v>
      </c>
      <c r="I34" s="514">
        <v>0</v>
      </c>
      <c r="J34" s="514">
        <v>0</v>
      </c>
      <c r="K34" s="29">
        <v>1</v>
      </c>
      <c r="L34" s="617">
        <v>0</v>
      </c>
      <c r="M34" s="618"/>
      <c r="N34" s="617">
        <v>0</v>
      </c>
      <c r="O34" s="618"/>
    </row>
    <row r="35" spans="1:15" ht="30" customHeight="1">
      <c r="A35" s="528" t="s">
        <v>42</v>
      </c>
      <c r="B35" s="514">
        <v>0</v>
      </c>
      <c r="C35" s="514">
        <v>0</v>
      </c>
      <c r="D35" s="27">
        <v>65</v>
      </c>
      <c r="E35" s="514">
        <v>0</v>
      </c>
      <c r="F35" s="514">
        <v>0</v>
      </c>
      <c r="G35" s="514">
        <v>0</v>
      </c>
      <c r="H35" s="514">
        <v>0</v>
      </c>
      <c r="I35" s="514">
        <v>0</v>
      </c>
      <c r="J35" s="514">
        <v>0</v>
      </c>
      <c r="K35" s="514">
        <v>1</v>
      </c>
      <c r="L35" s="617">
        <v>0</v>
      </c>
      <c r="M35" s="618"/>
      <c r="N35" s="617">
        <v>0</v>
      </c>
      <c r="O35" s="618"/>
    </row>
    <row r="36" spans="1:15" ht="30" customHeight="1">
      <c r="A36" s="514" t="s">
        <v>4</v>
      </c>
      <c r="B36" s="514">
        <v>0</v>
      </c>
      <c r="C36" s="514">
        <v>0</v>
      </c>
      <c r="D36" s="514">
        <v>69</v>
      </c>
      <c r="E36" s="514">
        <v>0</v>
      </c>
      <c r="F36" s="514">
        <v>0</v>
      </c>
      <c r="G36" s="514">
        <v>0</v>
      </c>
      <c r="H36" s="514">
        <v>0</v>
      </c>
      <c r="I36" s="514">
        <v>0</v>
      </c>
      <c r="J36" s="514">
        <v>0</v>
      </c>
      <c r="K36" s="514">
        <v>1</v>
      </c>
      <c r="L36" s="637">
        <v>0</v>
      </c>
      <c r="M36" s="637"/>
      <c r="N36" s="637">
        <v>0</v>
      </c>
      <c r="O36" s="637"/>
    </row>
    <row r="37" spans="1:15" ht="30" customHeight="1">
      <c r="A37" s="514" t="s">
        <v>3</v>
      </c>
      <c r="B37" s="514">
        <v>0</v>
      </c>
      <c r="C37" s="514">
        <v>0</v>
      </c>
      <c r="D37" s="514">
        <v>68</v>
      </c>
      <c r="E37" s="514">
        <v>0</v>
      </c>
      <c r="F37" s="514">
        <v>0</v>
      </c>
      <c r="G37" s="514">
        <v>0</v>
      </c>
      <c r="H37" s="514">
        <v>0</v>
      </c>
      <c r="I37" s="514">
        <v>0</v>
      </c>
      <c r="J37" s="514">
        <v>0</v>
      </c>
      <c r="K37" s="514">
        <v>1</v>
      </c>
      <c r="L37" s="637">
        <v>0</v>
      </c>
      <c r="M37" s="637"/>
      <c r="N37" s="637">
        <v>0</v>
      </c>
      <c r="O37" s="637"/>
    </row>
    <row r="38" spans="1:15" ht="30" customHeight="1">
      <c r="A38" s="529" t="s">
        <v>2</v>
      </c>
      <c r="B38" s="68"/>
      <c r="C38" s="514"/>
      <c r="D38" s="514">
        <v>68</v>
      </c>
      <c r="E38" s="514"/>
      <c r="F38" s="514"/>
      <c r="G38" s="514"/>
      <c r="H38" s="514"/>
      <c r="I38" s="514"/>
      <c r="J38" s="514"/>
      <c r="K38" s="514">
        <v>1</v>
      </c>
      <c r="L38" s="637"/>
      <c r="M38" s="637"/>
      <c r="N38" s="637"/>
      <c r="O38" s="637"/>
    </row>
    <row r="39" spans="1:15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5" ht="30" customHeight="1">
      <c r="A40" s="535" t="s">
        <v>41</v>
      </c>
      <c r="B40" s="18"/>
      <c r="C40" s="18"/>
      <c r="D40" s="19">
        <v>5</v>
      </c>
      <c r="E40" s="18"/>
      <c r="F40" s="18"/>
      <c r="G40" s="18"/>
      <c r="H40" s="18"/>
      <c r="I40" s="18"/>
      <c r="J40" s="18"/>
      <c r="K40" s="18"/>
      <c r="L40" s="636"/>
      <c r="M40" s="636"/>
      <c r="N40" s="636"/>
      <c r="O40" s="636"/>
    </row>
    <row r="41" spans="1:15" ht="30" customHeight="1">
      <c r="A41" s="535" t="s">
        <v>40</v>
      </c>
      <c r="B41" s="18"/>
      <c r="C41" s="18"/>
      <c r="D41" s="19">
        <v>4</v>
      </c>
      <c r="E41" s="18"/>
      <c r="F41" s="18"/>
      <c r="G41" s="18"/>
      <c r="H41" s="18"/>
      <c r="I41" s="18"/>
      <c r="J41" s="18"/>
      <c r="K41" s="18"/>
      <c r="L41" s="636"/>
      <c r="M41" s="636"/>
      <c r="N41" s="636"/>
      <c r="O41" s="636"/>
    </row>
    <row r="42" spans="1:15" ht="30" customHeight="1">
      <c r="A42" s="535" t="s">
        <v>39</v>
      </c>
      <c r="B42" s="18"/>
      <c r="C42" s="18"/>
      <c r="D42" s="19">
        <v>4</v>
      </c>
      <c r="E42" s="18"/>
      <c r="F42" s="18"/>
      <c r="G42" s="18"/>
      <c r="H42" s="18"/>
      <c r="I42" s="18"/>
      <c r="J42" s="18"/>
      <c r="K42" s="18"/>
      <c r="L42" s="636"/>
      <c r="M42" s="636"/>
      <c r="N42" s="636"/>
      <c r="O42" s="636"/>
    </row>
    <row r="43" spans="1:15" ht="30" customHeight="1">
      <c r="A43" s="535" t="s">
        <v>38</v>
      </c>
      <c r="B43" s="18"/>
      <c r="C43" s="18"/>
      <c r="D43" s="19">
        <v>1</v>
      </c>
      <c r="E43" s="18"/>
      <c r="F43" s="18"/>
      <c r="G43" s="18"/>
      <c r="H43" s="18"/>
      <c r="I43" s="18"/>
      <c r="J43" s="18"/>
      <c r="K43" s="18"/>
      <c r="L43" s="636"/>
      <c r="M43" s="636"/>
      <c r="N43" s="636"/>
      <c r="O43" s="636"/>
    </row>
    <row r="44" spans="1:15" ht="30" customHeight="1">
      <c r="A44" s="535" t="s">
        <v>37</v>
      </c>
      <c r="B44" s="18"/>
      <c r="C44" s="18"/>
      <c r="D44" s="19">
        <v>7</v>
      </c>
      <c r="E44" s="18"/>
      <c r="F44" s="18"/>
      <c r="G44" s="18"/>
      <c r="H44" s="18"/>
      <c r="I44" s="18"/>
      <c r="J44" s="18"/>
      <c r="K44" s="18"/>
      <c r="L44" s="636"/>
      <c r="M44" s="636"/>
      <c r="N44" s="636"/>
      <c r="O44" s="636"/>
    </row>
    <row r="45" spans="1:15" ht="30" customHeight="1">
      <c r="A45" s="535" t="s">
        <v>36</v>
      </c>
      <c r="B45" s="18"/>
      <c r="C45" s="18"/>
      <c r="D45" s="19">
        <v>4</v>
      </c>
      <c r="E45" s="18"/>
      <c r="F45" s="18"/>
      <c r="G45" s="18"/>
      <c r="H45" s="18"/>
      <c r="I45" s="18"/>
      <c r="J45" s="18"/>
      <c r="K45" s="18"/>
      <c r="L45" s="636"/>
      <c r="M45" s="636"/>
      <c r="N45" s="636"/>
      <c r="O45" s="636"/>
    </row>
    <row r="46" spans="1:15" ht="30" customHeight="1">
      <c r="A46" s="535" t="s">
        <v>35</v>
      </c>
      <c r="B46" s="18"/>
      <c r="C46" s="18"/>
      <c r="D46" s="19">
        <v>2</v>
      </c>
      <c r="E46" s="18"/>
      <c r="F46" s="18"/>
      <c r="G46" s="18"/>
      <c r="H46" s="18"/>
      <c r="I46" s="18"/>
      <c r="J46" s="18"/>
      <c r="K46" s="18"/>
      <c r="L46" s="636"/>
      <c r="M46" s="636"/>
      <c r="N46" s="636"/>
      <c r="O46" s="636"/>
    </row>
    <row r="47" spans="1:15" ht="30" customHeight="1">
      <c r="A47" s="535" t="s">
        <v>34</v>
      </c>
      <c r="B47" s="18"/>
      <c r="C47" s="18"/>
      <c r="D47" s="19">
        <v>4</v>
      </c>
      <c r="E47" s="18"/>
      <c r="F47" s="18"/>
      <c r="G47" s="18"/>
      <c r="H47" s="18"/>
      <c r="I47" s="18"/>
      <c r="J47" s="18"/>
      <c r="K47" s="18"/>
      <c r="L47" s="636"/>
      <c r="M47" s="636"/>
      <c r="N47" s="636"/>
      <c r="O47" s="636"/>
    </row>
    <row r="48" spans="1:15" ht="30" customHeight="1">
      <c r="A48" s="535" t="s">
        <v>33</v>
      </c>
      <c r="B48" s="18"/>
      <c r="C48" s="18"/>
      <c r="D48" s="19">
        <v>4</v>
      </c>
      <c r="E48" s="18"/>
      <c r="F48" s="18"/>
      <c r="G48" s="18"/>
      <c r="H48" s="18"/>
      <c r="I48" s="18"/>
      <c r="J48" s="18"/>
      <c r="K48" s="18"/>
      <c r="L48" s="636"/>
      <c r="M48" s="636"/>
      <c r="N48" s="636"/>
      <c r="O48" s="636"/>
    </row>
    <row r="49" spans="1:15" ht="30" customHeight="1">
      <c r="A49" s="535" t="s">
        <v>32</v>
      </c>
      <c r="B49" s="18"/>
      <c r="C49" s="18"/>
      <c r="D49" s="19">
        <v>2</v>
      </c>
      <c r="E49" s="18"/>
      <c r="F49" s="18"/>
      <c r="G49" s="18"/>
      <c r="H49" s="18"/>
      <c r="I49" s="18"/>
      <c r="J49" s="18"/>
      <c r="K49" s="18"/>
      <c r="L49" s="636"/>
      <c r="M49" s="636"/>
      <c r="N49" s="636"/>
      <c r="O49" s="636"/>
    </row>
    <row r="50" spans="1:15" ht="30" customHeight="1">
      <c r="A50" s="535" t="s">
        <v>31</v>
      </c>
      <c r="B50" s="18"/>
      <c r="C50" s="18"/>
      <c r="D50" s="19">
        <v>0</v>
      </c>
      <c r="E50" s="18"/>
      <c r="F50" s="18"/>
      <c r="G50" s="18"/>
      <c r="H50" s="18"/>
      <c r="I50" s="18"/>
      <c r="J50" s="18"/>
      <c r="K50" s="18"/>
      <c r="L50" s="636"/>
      <c r="M50" s="636"/>
      <c r="N50" s="636"/>
      <c r="O50" s="636"/>
    </row>
    <row r="51" spans="1:15" ht="30" customHeight="1">
      <c r="A51" s="535" t="s">
        <v>30</v>
      </c>
      <c r="B51" s="18"/>
      <c r="C51" s="18"/>
      <c r="D51" s="19">
        <v>5</v>
      </c>
      <c r="E51" s="18"/>
      <c r="F51" s="18"/>
      <c r="G51" s="18"/>
      <c r="H51" s="18"/>
      <c r="I51" s="18"/>
      <c r="J51" s="18"/>
      <c r="K51" s="19">
        <v>1</v>
      </c>
      <c r="L51" s="636"/>
      <c r="M51" s="636"/>
      <c r="N51" s="636"/>
      <c r="O51" s="636"/>
    </row>
    <row r="52" spans="1:15" ht="30" customHeight="1">
      <c r="A52" s="535" t="s">
        <v>29</v>
      </c>
      <c r="B52" s="18"/>
      <c r="C52" s="18"/>
      <c r="D52" s="19">
        <v>7</v>
      </c>
      <c r="E52" s="18"/>
      <c r="F52" s="18"/>
      <c r="G52" s="18"/>
      <c r="H52" s="18"/>
      <c r="I52" s="18"/>
      <c r="J52" s="18"/>
      <c r="K52" s="18"/>
      <c r="L52" s="636"/>
      <c r="M52" s="636"/>
      <c r="N52" s="636"/>
      <c r="O52" s="636"/>
    </row>
    <row r="53" spans="1:15" ht="30" customHeight="1">
      <c r="A53" s="535" t="s">
        <v>28</v>
      </c>
      <c r="B53" s="18"/>
      <c r="C53" s="18"/>
      <c r="D53" s="19">
        <v>5</v>
      </c>
      <c r="E53" s="18"/>
      <c r="F53" s="18"/>
      <c r="G53" s="18"/>
      <c r="H53" s="18"/>
      <c r="I53" s="18"/>
      <c r="J53" s="18"/>
      <c r="K53" s="18"/>
      <c r="L53" s="636"/>
      <c r="M53" s="636"/>
      <c r="N53" s="636"/>
      <c r="O53" s="636"/>
    </row>
    <row r="54" spans="1:15" ht="30" customHeight="1">
      <c r="A54" s="535" t="s">
        <v>27</v>
      </c>
      <c r="B54" s="18"/>
      <c r="C54" s="18"/>
      <c r="D54" s="19">
        <v>2</v>
      </c>
      <c r="E54" s="18"/>
      <c r="F54" s="18"/>
      <c r="G54" s="18"/>
      <c r="H54" s="18"/>
      <c r="I54" s="18"/>
      <c r="J54" s="18"/>
      <c r="K54" s="18"/>
      <c r="L54" s="636"/>
      <c r="M54" s="636"/>
      <c r="N54" s="636"/>
      <c r="O54" s="636"/>
    </row>
    <row r="55" spans="1:15" ht="30" customHeight="1">
      <c r="A55" s="536" t="s">
        <v>26</v>
      </c>
      <c r="B55" s="18"/>
      <c r="C55" s="18"/>
      <c r="D55" s="19">
        <v>6</v>
      </c>
      <c r="E55" s="18"/>
      <c r="F55" s="18"/>
      <c r="G55" s="18"/>
      <c r="H55" s="18"/>
      <c r="I55" s="18"/>
      <c r="J55" s="18"/>
      <c r="K55" s="18"/>
      <c r="L55" s="636"/>
      <c r="M55" s="636"/>
      <c r="N55" s="636"/>
      <c r="O55" s="636"/>
    </row>
    <row r="56" spans="1:15" ht="30" customHeight="1">
      <c r="A56" s="537" t="s">
        <v>25</v>
      </c>
      <c r="B56" s="18"/>
      <c r="C56" s="18"/>
      <c r="D56" s="19">
        <v>6</v>
      </c>
      <c r="E56" s="18"/>
      <c r="F56" s="18"/>
      <c r="G56" s="18"/>
      <c r="H56" s="18"/>
      <c r="I56" s="18"/>
      <c r="J56" s="18"/>
      <c r="K56" s="18"/>
      <c r="L56" s="636"/>
      <c r="M56" s="636"/>
      <c r="N56" s="636"/>
      <c r="O56" s="636"/>
    </row>
    <row r="57" spans="1:15" ht="14.25" customHeight="1">
      <c r="A57" s="538"/>
      <c r="B57" s="15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23.25" customHeight="1">
      <c r="A58" s="23" t="s">
        <v>1</v>
      </c>
    </row>
    <row r="59" spans="1:15" ht="48" customHeight="1">
      <c r="A59" s="638" t="s">
        <v>24</v>
      </c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</row>
  </sheetData>
  <mergeCells count="66">
    <mergeCell ref="A59:M59"/>
    <mergeCell ref="L54:M54"/>
    <mergeCell ref="N54:O54"/>
    <mergeCell ref="L55:M55"/>
    <mergeCell ref="N55:O55"/>
    <mergeCell ref="N56:O56"/>
    <mergeCell ref="L47:M47"/>
    <mergeCell ref="N47:O47"/>
    <mergeCell ref="L56:M56"/>
    <mergeCell ref="L53:M53"/>
    <mergeCell ref="L51:M51"/>
    <mergeCell ref="N51:O51"/>
    <mergeCell ref="N53:O53"/>
    <mergeCell ref="L52:M52"/>
    <mergeCell ref="N52:O52"/>
    <mergeCell ref="L50:M50"/>
    <mergeCell ref="N50:O50"/>
    <mergeCell ref="L49:M49"/>
    <mergeCell ref="N49:O49"/>
    <mergeCell ref="L48:M48"/>
    <mergeCell ref="N40:O40"/>
    <mergeCell ref="L41:M41"/>
    <mergeCell ref="N41:O41"/>
    <mergeCell ref="N38:O38"/>
    <mergeCell ref="L46:M46"/>
    <mergeCell ref="N46:O46"/>
    <mergeCell ref="F31:G31"/>
    <mergeCell ref="N48:O48"/>
    <mergeCell ref="L45:M45"/>
    <mergeCell ref="L44:M44"/>
    <mergeCell ref="N44:O44"/>
    <mergeCell ref="L43:M43"/>
    <mergeCell ref="N43:O43"/>
    <mergeCell ref="L36:M36"/>
    <mergeCell ref="N36:O36"/>
    <mergeCell ref="L37:M37"/>
    <mergeCell ref="N37:O37"/>
    <mergeCell ref="N45:O45"/>
    <mergeCell ref="L38:M38"/>
    <mergeCell ref="L42:M42"/>
    <mergeCell ref="N42:O42"/>
    <mergeCell ref="L40:M40"/>
    <mergeCell ref="A1:M1"/>
    <mergeCell ref="L4:M4"/>
    <mergeCell ref="F4:G4"/>
    <mergeCell ref="H4:I4"/>
    <mergeCell ref="J4:K4"/>
    <mergeCell ref="A3:O3"/>
    <mergeCell ref="N4:O4"/>
    <mergeCell ref="A4:A5"/>
    <mergeCell ref="N33:O33"/>
    <mergeCell ref="L35:M35"/>
    <mergeCell ref="A31:A32"/>
    <mergeCell ref="B4:C4"/>
    <mergeCell ref="D4:E4"/>
    <mergeCell ref="N35:O35"/>
    <mergeCell ref="L34:M34"/>
    <mergeCell ref="N31:O32"/>
    <mergeCell ref="L33:M33"/>
    <mergeCell ref="L31:M32"/>
    <mergeCell ref="N34:O34"/>
    <mergeCell ref="J31:J32"/>
    <mergeCell ref="H31:I31"/>
    <mergeCell ref="K31:K32"/>
    <mergeCell ref="B31:C31"/>
    <mergeCell ref="D31:E3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sqref="A1:M1"/>
    </sheetView>
  </sheetViews>
  <sheetFormatPr defaultRowHeight="11.25"/>
  <cols>
    <col min="1" max="13" width="8.75" style="1" customWidth="1"/>
    <col min="14" max="256" width="9" style="1"/>
    <col min="257" max="269" width="8.75" style="1" customWidth="1"/>
    <col min="270" max="512" width="9" style="1"/>
    <col min="513" max="525" width="8.75" style="1" customWidth="1"/>
    <col min="526" max="768" width="9" style="1"/>
    <col min="769" max="781" width="8.75" style="1" customWidth="1"/>
    <col min="782" max="1024" width="9" style="1"/>
    <col min="1025" max="1037" width="8.75" style="1" customWidth="1"/>
    <col min="1038" max="1280" width="9" style="1"/>
    <col min="1281" max="1293" width="8.75" style="1" customWidth="1"/>
    <col min="1294" max="1536" width="9" style="1"/>
    <col min="1537" max="1549" width="8.75" style="1" customWidth="1"/>
    <col min="1550" max="1792" width="9" style="1"/>
    <col min="1793" max="1805" width="8.75" style="1" customWidth="1"/>
    <col min="1806" max="2048" width="9" style="1"/>
    <col min="2049" max="2061" width="8.75" style="1" customWidth="1"/>
    <col min="2062" max="2304" width="9" style="1"/>
    <col min="2305" max="2317" width="8.75" style="1" customWidth="1"/>
    <col min="2318" max="2560" width="9" style="1"/>
    <col min="2561" max="2573" width="8.75" style="1" customWidth="1"/>
    <col min="2574" max="2816" width="9" style="1"/>
    <col min="2817" max="2829" width="8.75" style="1" customWidth="1"/>
    <col min="2830" max="3072" width="9" style="1"/>
    <col min="3073" max="3085" width="8.75" style="1" customWidth="1"/>
    <col min="3086" max="3328" width="9" style="1"/>
    <col min="3329" max="3341" width="8.75" style="1" customWidth="1"/>
    <col min="3342" max="3584" width="9" style="1"/>
    <col min="3585" max="3597" width="8.75" style="1" customWidth="1"/>
    <col min="3598" max="3840" width="9" style="1"/>
    <col min="3841" max="3853" width="8.75" style="1" customWidth="1"/>
    <col min="3854" max="4096" width="9" style="1"/>
    <col min="4097" max="4109" width="8.75" style="1" customWidth="1"/>
    <col min="4110" max="4352" width="9" style="1"/>
    <col min="4353" max="4365" width="8.75" style="1" customWidth="1"/>
    <col min="4366" max="4608" width="9" style="1"/>
    <col min="4609" max="4621" width="8.75" style="1" customWidth="1"/>
    <col min="4622" max="4864" width="9" style="1"/>
    <col min="4865" max="4877" width="8.75" style="1" customWidth="1"/>
    <col min="4878" max="5120" width="9" style="1"/>
    <col min="5121" max="5133" width="8.75" style="1" customWidth="1"/>
    <col min="5134" max="5376" width="9" style="1"/>
    <col min="5377" max="5389" width="8.75" style="1" customWidth="1"/>
    <col min="5390" max="5632" width="9" style="1"/>
    <col min="5633" max="5645" width="8.75" style="1" customWidth="1"/>
    <col min="5646" max="5888" width="9" style="1"/>
    <col min="5889" max="5901" width="8.75" style="1" customWidth="1"/>
    <col min="5902" max="6144" width="9" style="1"/>
    <col min="6145" max="6157" width="8.75" style="1" customWidth="1"/>
    <col min="6158" max="6400" width="9" style="1"/>
    <col min="6401" max="6413" width="8.75" style="1" customWidth="1"/>
    <col min="6414" max="6656" width="9" style="1"/>
    <col min="6657" max="6669" width="8.75" style="1" customWidth="1"/>
    <col min="6670" max="6912" width="9" style="1"/>
    <col min="6913" max="6925" width="8.75" style="1" customWidth="1"/>
    <col min="6926" max="7168" width="9" style="1"/>
    <col min="7169" max="7181" width="8.75" style="1" customWidth="1"/>
    <col min="7182" max="7424" width="9" style="1"/>
    <col min="7425" max="7437" width="8.75" style="1" customWidth="1"/>
    <col min="7438" max="7680" width="9" style="1"/>
    <col min="7681" max="7693" width="8.75" style="1" customWidth="1"/>
    <col min="7694" max="7936" width="9" style="1"/>
    <col min="7937" max="7949" width="8.75" style="1" customWidth="1"/>
    <col min="7950" max="8192" width="9" style="1"/>
    <col min="8193" max="8205" width="8.75" style="1" customWidth="1"/>
    <col min="8206" max="8448" width="9" style="1"/>
    <col min="8449" max="8461" width="8.75" style="1" customWidth="1"/>
    <col min="8462" max="8704" width="9" style="1"/>
    <col min="8705" max="8717" width="8.75" style="1" customWidth="1"/>
    <col min="8718" max="8960" width="9" style="1"/>
    <col min="8961" max="8973" width="8.75" style="1" customWidth="1"/>
    <col min="8974" max="9216" width="9" style="1"/>
    <col min="9217" max="9229" width="8.75" style="1" customWidth="1"/>
    <col min="9230" max="9472" width="9" style="1"/>
    <col min="9473" max="9485" width="8.75" style="1" customWidth="1"/>
    <col min="9486" max="9728" width="9" style="1"/>
    <col min="9729" max="9741" width="8.75" style="1" customWidth="1"/>
    <col min="9742" max="9984" width="9" style="1"/>
    <col min="9985" max="9997" width="8.75" style="1" customWidth="1"/>
    <col min="9998" max="10240" width="9" style="1"/>
    <col min="10241" max="10253" width="8.75" style="1" customWidth="1"/>
    <col min="10254" max="10496" width="9" style="1"/>
    <col min="10497" max="10509" width="8.75" style="1" customWidth="1"/>
    <col min="10510" max="10752" width="9" style="1"/>
    <col min="10753" max="10765" width="8.75" style="1" customWidth="1"/>
    <col min="10766" max="11008" width="9" style="1"/>
    <col min="11009" max="11021" width="8.75" style="1" customWidth="1"/>
    <col min="11022" max="11264" width="9" style="1"/>
    <col min="11265" max="11277" width="8.75" style="1" customWidth="1"/>
    <col min="11278" max="11520" width="9" style="1"/>
    <col min="11521" max="11533" width="8.75" style="1" customWidth="1"/>
    <col min="11534" max="11776" width="9" style="1"/>
    <col min="11777" max="11789" width="8.75" style="1" customWidth="1"/>
    <col min="11790" max="12032" width="9" style="1"/>
    <col min="12033" max="12045" width="8.75" style="1" customWidth="1"/>
    <col min="12046" max="12288" width="9" style="1"/>
    <col min="12289" max="12301" width="8.75" style="1" customWidth="1"/>
    <col min="12302" max="12544" width="9" style="1"/>
    <col min="12545" max="12557" width="8.75" style="1" customWidth="1"/>
    <col min="12558" max="12800" width="9" style="1"/>
    <col min="12801" max="12813" width="8.75" style="1" customWidth="1"/>
    <col min="12814" max="13056" width="9" style="1"/>
    <col min="13057" max="13069" width="8.75" style="1" customWidth="1"/>
    <col min="13070" max="13312" width="9" style="1"/>
    <col min="13313" max="13325" width="8.75" style="1" customWidth="1"/>
    <col min="13326" max="13568" width="9" style="1"/>
    <col min="13569" max="13581" width="8.75" style="1" customWidth="1"/>
    <col min="13582" max="13824" width="9" style="1"/>
    <col min="13825" max="13837" width="8.75" style="1" customWidth="1"/>
    <col min="13838" max="14080" width="9" style="1"/>
    <col min="14081" max="14093" width="8.75" style="1" customWidth="1"/>
    <col min="14094" max="14336" width="9" style="1"/>
    <col min="14337" max="14349" width="8.75" style="1" customWidth="1"/>
    <col min="14350" max="14592" width="9" style="1"/>
    <col min="14593" max="14605" width="8.75" style="1" customWidth="1"/>
    <col min="14606" max="14848" width="9" style="1"/>
    <col min="14849" max="14861" width="8.75" style="1" customWidth="1"/>
    <col min="14862" max="15104" width="9" style="1"/>
    <col min="15105" max="15117" width="8.75" style="1" customWidth="1"/>
    <col min="15118" max="15360" width="9" style="1"/>
    <col min="15361" max="15373" width="8.75" style="1" customWidth="1"/>
    <col min="15374" max="15616" width="9" style="1"/>
    <col min="15617" max="15629" width="8.75" style="1" customWidth="1"/>
    <col min="15630" max="15872" width="9" style="1"/>
    <col min="15873" max="15885" width="8.75" style="1" customWidth="1"/>
    <col min="15886" max="16128" width="9" style="1"/>
    <col min="16129" max="16141" width="8.75" style="1" customWidth="1"/>
    <col min="16142" max="16384" width="9" style="1"/>
  </cols>
  <sheetData>
    <row r="1" spans="1:13" ht="20.25" customHeight="1">
      <c r="A1" s="645" t="s">
        <v>221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0.25" customHeight="1">
      <c r="A3" s="674" t="s">
        <v>22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3" s="67" customFormat="1" ht="24.75" customHeight="1">
      <c r="A4" s="720" t="s">
        <v>21</v>
      </c>
      <c r="B4" s="729" t="s">
        <v>222</v>
      </c>
      <c r="C4" s="730"/>
      <c r="D4" s="731"/>
      <c r="E4" s="681" t="s">
        <v>223</v>
      </c>
      <c r="F4" s="681" t="s">
        <v>224</v>
      </c>
      <c r="G4" s="678" t="s">
        <v>225</v>
      </c>
      <c r="H4" s="732"/>
      <c r="I4" s="715"/>
      <c r="J4" s="732"/>
      <c r="K4" s="678" t="s">
        <v>226</v>
      </c>
      <c r="L4" s="732"/>
      <c r="M4" s="732"/>
    </row>
    <row r="5" spans="1:13" s="67" customFormat="1" ht="24" customHeight="1">
      <c r="A5" s="727"/>
      <c r="B5" s="122"/>
      <c r="C5" s="675" t="s">
        <v>216</v>
      </c>
      <c r="D5" s="675" t="s">
        <v>217</v>
      </c>
      <c r="E5" s="679"/>
      <c r="F5" s="679"/>
      <c r="G5" s="714" t="s">
        <v>227</v>
      </c>
      <c r="H5" s="720"/>
      <c r="I5" s="714" t="s">
        <v>228</v>
      </c>
      <c r="J5" s="720"/>
      <c r="K5" s="675" t="s">
        <v>229</v>
      </c>
      <c r="L5" s="714" t="s">
        <v>230</v>
      </c>
      <c r="M5" s="715"/>
    </row>
    <row r="6" spans="1:13" s="67" customFormat="1" ht="25.5" customHeight="1">
      <c r="A6" s="728"/>
      <c r="B6" s="123"/>
      <c r="C6" s="680"/>
      <c r="D6" s="680"/>
      <c r="E6" s="680"/>
      <c r="F6" s="680"/>
      <c r="G6" s="123"/>
      <c r="H6" s="124" t="s">
        <v>231</v>
      </c>
      <c r="I6" s="125"/>
      <c r="J6" s="65" t="s">
        <v>231</v>
      </c>
      <c r="K6" s="680"/>
      <c r="L6" s="721"/>
      <c r="M6" s="722"/>
    </row>
    <row r="7" spans="1:13" s="9" customFormat="1" ht="30" customHeight="1">
      <c r="A7" s="8" t="s">
        <v>80</v>
      </c>
      <c r="B7" s="126">
        <v>152</v>
      </c>
      <c r="C7" s="126">
        <v>78</v>
      </c>
      <c r="D7" s="126">
        <v>74</v>
      </c>
      <c r="E7" s="126" t="s">
        <v>218</v>
      </c>
      <c r="F7" s="126">
        <v>3</v>
      </c>
      <c r="G7" s="126">
        <v>122</v>
      </c>
      <c r="H7" s="127">
        <v>1</v>
      </c>
      <c r="I7" s="126" t="s">
        <v>218</v>
      </c>
      <c r="J7" s="126" t="s">
        <v>218</v>
      </c>
      <c r="K7" s="126">
        <v>67</v>
      </c>
      <c r="L7" s="723">
        <v>85</v>
      </c>
      <c r="M7" s="724"/>
    </row>
    <row r="8" spans="1:13" s="9" customFormat="1" ht="30" customHeight="1">
      <c r="A8" s="8" t="s">
        <v>6</v>
      </c>
      <c r="B8" s="128">
        <v>148</v>
      </c>
      <c r="C8" s="128">
        <v>73</v>
      </c>
      <c r="D8" s="128">
        <v>75</v>
      </c>
      <c r="E8" s="126" t="s">
        <v>218</v>
      </c>
      <c r="F8" s="126">
        <v>2</v>
      </c>
      <c r="G8" s="126">
        <v>120</v>
      </c>
      <c r="H8" s="127">
        <v>1</v>
      </c>
      <c r="I8" s="126" t="s">
        <v>218</v>
      </c>
      <c r="J8" s="126" t="s">
        <v>218</v>
      </c>
      <c r="K8" s="126">
        <v>63</v>
      </c>
      <c r="L8" s="723">
        <v>85</v>
      </c>
      <c r="M8" s="725"/>
    </row>
    <row r="9" spans="1:13" s="9" customFormat="1" ht="30" customHeight="1">
      <c r="A9" s="8" t="s">
        <v>81</v>
      </c>
      <c r="B9" s="128">
        <v>145</v>
      </c>
      <c r="C9" s="128">
        <v>72</v>
      </c>
      <c r="D9" s="128">
        <v>73</v>
      </c>
      <c r="E9" s="126">
        <v>0</v>
      </c>
      <c r="F9" s="126">
        <v>1</v>
      </c>
      <c r="G9" s="126">
        <v>145</v>
      </c>
      <c r="H9" s="127">
        <v>1</v>
      </c>
      <c r="I9" s="126">
        <v>0</v>
      </c>
      <c r="J9" s="126">
        <v>0</v>
      </c>
      <c r="K9" s="126">
        <v>60</v>
      </c>
      <c r="L9" s="723">
        <v>85</v>
      </c>
      <c r="M9" s="724"/>
    </row>
    <row r="10" spans="1:13" s="9" customFormat="1" ht="30" customHeight="1">
      <c r="A10" s="7" t="s">
        <v>4</v>
      </c>
      <c r="B10" s="128">
        <v>142</v>
      </c>
      <c r="C10" s="128">
        <v>72</v>
      </c>
      <c r="D10" s="128">
        <v>70</v>
      </c>
      <c r="E10" s="129">
        <v>0</v>
      </c>
      <c r="F10" s="126">
        <v>2</v>
      </c>
      <c r="G10" s="126">
        <v>119</v>
      </c>
      <c r="H10" s="127">
        <v>1</v>
      </c>
      <c r="I10" s="129">
        <v>0</v>
      </c>
      <c r="J10" s="129">
        <v>0</v>
      </c>
      <c r="K10" s="126">
        <v>58</v>
      </c>
      <c r="L10" s="726">
        <v>84</v>
      </c>
      <c r="M10" s="723"/>
    </row>
    <row r="11" spans="1:13" s="9" customFormat="1" ht="30" customHeight="1">
      <c r="A11" s="7" t="s">
        <v>82</v>
      </c>
      <c r="B11" s="128">
        <v>138</v>
      </c>
      <c r="C11" s="128">
        <v>68</v>
      </c>
      <c r="D11" s="128">
        <v>70</v>
      </c>
      <c r="E11" s="129">
        <v>0</v>
      </c>
      <c r="F11" s="129">
        <v>0</v>
      </c>
      <c r="G11" s="126">
        <v>116</v>
      </c>
      <c r="H11" s="127">
        <v>1</v>
      </c>
      <c r="I11" s="129">
        <v>0</v>
      </c>
      <c r="J11" s="129">
        <v>0</v>
      </c>
      <c r="K11" s="126">
        <v>57</v>
      </c>
      <c r="L11" s="723">
        <v>81</v>
      </c>
      <c r="M11" s="724"/>
    </row>
    <row r="12" spans="1:13" s="9" customFormat="1" ht="30" customHeight="1">
      <c r="A12" s="5" t="s">
        <v>2</v>
      </c>
      <c r="B12" s="128">
        <v>135</v>
      </c>
      <c r="C12" s="128">
        <v>67</v>
      </c>
      <c r="D12" s="128">
        <v>68</v>
      </c>
      <c r="E12" s="129"/>
      <c r="F12" s="126"/>
      <c r="G12" s="126">
        <v>115</v>
      </c>
      <c r="H12" s="127">
        <v>1</v>
      </c>
      <c r="I12" s="129">
        <v>20</v>
      </c>
      <c r="J12" s="129"/>
      <c r="K12" s="126">
        <v>54</v>
      </c>
      <c r="L12" s="723">
        <v>81</v>
      </c>
      <c r="M12" s="724"/>
    </row>
    <row r="13" spans="1:13" s="9" customFormat="1" ht="15" customHeight="1">
      <c r="A13" s="96"/>
      <c r="B13" s="131"/>
      <c r="C13" s="131"/>
      <c r="D13" s="131"/>
      <c r="E13" s="132"/>
      <c r="F13" s="132"/>
      <c r="G13" s="132"/>
      <c r="H13" s="133"/>
      <c r="I13" s="132"/>
      <c r="J13" s="132"/>
      <c r="K13" s="132"/>
      <c r="L13" s="132"/>
      <c r="M13" s="132"/>
    </row>
    <row r="14" spans="1:13" s="9" customFormat="1" ht="20.25" customHeight="1">
      <c r="A14" s="2" t="s">
        <v>232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9" customFormat="1" ht="20.25" customHeight="1">
      <c r="A15" s="644" t="s">
        <v>233</v>
      </c>
      <c r="B15" s="644"/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</row>
    <row r="16" spans="1:13" s="9" customFormat="1"/>
    <row r="17" spans="1:1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21">
    <mergeCell ref="A1:M1"/>
    <mergeCell ref="A3:M3"/>
    <mergeCell ref="A4:A6"/>
    <mergeCell ref="B4:D4"/>
    <mergeCell ref="E4:E6"/>
    <mergeCell ref="F4:F6"/>
    <mergeCell ref="G4:J4"/>
    <mergeCell ref="K4:M4"/>
    <mergeCell ref="C5:C6"/>
    <mergeCell ref="D5:D6"/>
    <mergeCell ref="A15:M15"/>
    <mergeCell ref="G5:H5"/>
    <mergeCell ref="I5:J5"/>
    <mergeCell ref="K5:K6"/>
    <mergeCell ref="L5:M6"/>
    <mergeCell ref="L7:M7"/>
    <mergeCell ref="L8:M8"/>
    <mergeCell ref="L9:M9"/>
    <mergeCell ref="L10:M10"/>
    <mergeCell ref="L11:M11"/>
    <mergeCell ref="L12:M1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opLeftCell="A4" zoomScaleNormal="100" workbookViewId="0">
      <pane ySplit="5" topLeftCell="A9" activePane="bottomLeft" state="frozen"/>
      <selection activeCell="A4" sqref="A4"/>
      <selection pane="bottomLeft" sqref="A1:K1"/>
    </sheetView>
  </sheetViews>
  <sheetFormatPr defaultRowHeight="11.25"/>
  <cols>
    <col min="1" max="1" width="8.375" style="1" customWidth="1"/>
    <col min="2" max="2" width="5.875" style="1" customWidth="1"/>
    <col min="3" max="4" width="5.625" style="1" customWidth="1"/>
    <col min="5" max="12" width="5.875" style="1" customWidth="1"/>
    <col min="13" max="14" width="5.625" style="1" customWidth="1"/>
    <col min="15" max="20" width="5.875" style="1" customWidth="1"/>
    <col min="21" max="21" width="7.875" style="1" customWidth="1"/>
    <col min="22" max="23" width="5.625" style="1" customWidth="1"/>
    <col min="24" max="24" width="7.875" style="1" customWidth="1"/>
    <col min="25" max="26" width="5.875" style="1" customWidth="1"/>
    <col min="27" max="28" width="5.625" style="1" customWidth="1"/>
    <col min="29" max="31" width="5.875" style="1" customWidth="1"/>
    <col min="32" max="256" width="9" style="1"/>
    <col min="257" max="257" width="8.375" style="1" customWidth="1"/>
    <col min="258" max="258" width="5.875" style="1" customWidth="1"/>
    <col min="259" max="260" width="5.625" style="1" customWidth="1"/>
    <col min="261" max="268" width="5.875" style="1" customWidth="1"/>
    <col min="269" max="270" width="5.625" style="1" customWidth="1"/>
    <col min="271" max="276" width="5.875" style="1" customWidth="1"/>
    <col min="277" max="277" width="7.875" style="1" customWidth="1"/>
    <col min="278" max="279" width="5.625" style="1" customWidth="1"/>
    <col min="280" max="280" width="7.875" style="1" customWidth="1"/>
    <col min="281" max="282" width="5.875" style="1" customWidth="1"/>
    <col min="283" max="284" width="5.625" style="1" customWidth="1"/>
    <col min="285" max="287" width="5.875" style="1" customWidth="1"/>
    <col min="288" max="512" width="9" style="1"/>
    <col min="513" max="513" width="8.375" style="1" customWidth="1"/>
    <col min="514" max="514" width="5.875" style="1" customWidth="1"/>
    <col min="515" max="516" width="5.625" style="1" customWidth="1"/>
    <col min="517" max="524" width="5.875" style="1" customWidth="1"/>
    <col min="525" max="526" width="5.625" style="1" customWidth="1"/>
    <col min="527" max="532" width="5.875" style="1" customWidth="1"/>
    <col min="533" max="533" width="7.875" style="1" customWidth="1"/>
    <col min="534" max="535" width="5.625" style="1" customWidth="1"/>
    <col min="536" max="536" width="7.875" style="1" customWidth="1"/>
    <col min="537" max="538" width="5.875" style="1" customWidth="1"/>
    <col min="539" max="540" width="5.625" style="1" customWidth="1"/>
    <col min="541" max="543" width="5.875" style="1" customWidth="1"/>
    <col min="544" max="768" width="9" style="1"/>
    <col min="769" max="769" width="8.375" style="1" customWidth="1"/>
    <col min="770" max="770" width="5.875" style="1" customWidth="1"/>
    <col min="771" max="772" width="5.625" style="1" customWidth="1"/>
    <col min="773" max="780" width="5.875" style="1" customWidth="1"/>
    <col min="781" max="782" width="5.625" style="1" customWidth="1"/>
    <col min="783" max="788" width="5.875" style="1" customWidth="1"/>
    <col min="789" max="789" width="7.875" style="1" customWidth="1"/>
    <col min="790" max="791" width="5.625" style="1" customWidth="1"/>
    <col min="792" max="792" width="7.875" style="1" customWidth="1"/>
    <col min="793" max="794" width="5.875" style="1" customWidth="1"/>
    <col min="795" max="796" width="5.625" style="1" customWidth="1"/>
    <col min="797" max="799" width="5.875" style="1" customWidth="1"/>
    <col min="800" max="1024" width="9" style="1"/>
    <col min="1025" max="1025" width="8.375" style="1" customWidth="1"/>
    <col min="1026" max="1026" width="5.875" style="1" customWidth="1"/>
    <col min="1027" max="1028" width="5.625" style="1" customWidth="1"/>
    <col min="1029" max="1036" width="5.875" style="1" customWidth="1"/>
    <col min="1037" max="1038" width="5.625" style="1" customWidth="1"/>
    <col min="1039" max="1044" width="5.875" style="1" customWidth="1"/>
    <col min="1045" max="1045" width="7.875" style="1" customWidth="1"/>
    <col min="1046" max="1047" width="5.625" style="1" customWidth="1"/>
    <col min="1048" max="1048" width="7.875" style="1" customWidth="1"/>
    <col min="1049" max="1050" width="5.875" style="1" customWidth="1"/>
    <col min="1051" max="1052" width="5.625" style="1" customWidth="1"/>
    <col min="1053" max="1055" width="5.875" style="1" customWidth="1"/>
    <col min="1056" max="1280" width="9" style="1"/>
    <col min="1281" max="1281" width="8.375" style="1" customWidth="1"/>
    <col min="1282" max="1282" width="5.875" style="1" customWidth="1"/>
    <col min="1283" max="1284" width="5.625" style="1" customWidth="1"/>
    <col min="1285" max="1292" width="5.875" style="1" customWidth="1"/>
    <col min="1293" max="1294" width="5.625" style="1" customWidth="1"/>
    <col min="1295" max="1300" width="5.875" style="1" customWidth="1"/>
    <col min="1301" max="1301" width="7.875" style="1" customWidth="1"/>
    <col min="1302" max="1303" width="5.625" style="1" customWidth="1"/>
    <col min="1304" max="1304" width="7.875" style="1" customWidth="1"/>
    <col min="1305" max="1306" width="5.875" style="1" customWidth="1"/>
    <col min="1307" max="1308" width="5.625" style="1" customWidth="1"/>
    <col min="1309" max="1311" width="5.875" style="1" customWidth="1"/>
    <col min="1312" max="1536" width="9" style="1"/>
    <col min="1537" max="1537" width="8.375" style="1" customWidth="1"/>
    <col min="1538" max="1538" width="5.875" style="1" customWidth="1"/>
    <col min="1539" max="1540" width="5.625" style="1" customWidth="1"/>
    <col min="1541" max="1548" width="5.875" style="1" customWidth="1"/>
    <col min="1549" max="1550" width="5.625" style="1" customWidth="1"/>
    <col min="1551" max="1556" width="5.875" style="1" customWidth="1"/>
    <col min="1557" max="1557" width="7.875" style="1" customWidth="1"/>
    <col min="1558" max="1559" width="5.625" style="1" customWidth="1"/>
    <col min="1560" max="1560" width="7.875" style="1" customWidth="1"/>
    <col min="1561" max="1562" width="5.875" style="1" customWidth="1"/>
    <col min="1563" max="1564" width="5.625" style="1" customWidth="1"/>
    <col min="1565" max="1567" width="5.875" style="1" customWidth="1"/>
    <col min="1568" max="1792" width="9" style="1"/>
    <col min="1793" max="1793" width="8.375" style="1" customWidth="1"/>
    <col min="1794" max="1794" width="5.875" style="1" customWidth="1"/>
    <col min="1795" max="1796" width="5.625" style="1" customWidth="1"/>
    <col min="1797" max="1804" width="5.875" style="1" customWidth="1"/>
    <col min="1805" max="1806" width="5.625" style="1" customWidth="1"/>
    <col min="1807" max="1812" width="5.875" style="1" customWidth="1"/>
    <col min="1813" max="1813" width="7.875" style="1" customWidth="1"/>
    <col min="1814" max="1815" width="5.625" style="1" customWidth="1"/>
    <col min="1816" max="1816" width="7.875" style="1" customWidth="1"/>
    <col min="1817" max="1818" width="5.875" style="1" customWidth="1"/>
    <col min="1819" max="1820" width="5.625" style="1" customWidth="1"/>
    <col min="1821" max="1823" width="5.875" style="1" customWidth="1"/>
    <col min="1824" max="2048" width="9" style="1"/>
    <col min="2049" max="2049" width="8.375" style="1" customWidth="1"/>
    <col min="2050" max="2050" width="5.875" style="1" customWidth="1"/>
    <col min="2051" max="2052" width="5.625" style="1" customWidth="1"/>
    <col min="2053" max="2060" width="5.875" style="1" customWidth="1"/>
    <col min="2061" max="2062" width="5.625" style="1" customWidth="1"/>
    <col min="2063" max="2068" width="5.875" style="1" customWidth="1"/>
    <col min="2069" max="2069" width="7.875" style="1" customWidth="1"/>
    <col min="2070" max="2071" width="5.625" style="1" customWidth="1"/>
    <col min="2072" max="2072" width="7.875" style="1" customWidth="1"/>
    <col min="2073" max="2074" width="5.875" style="1" customWidth="1"/>
    <col min="2075" max="2076" width="5.625" style="1" customWidth="1"/>
    <col min="2077" max="2079" width="5.875" style="1" customWidth="1"/>
    <col min="2080" max="2304" width="9" style="1"/>
    <col min="2305" max="2305" width="8.375" style="1" customWidth="1"/>
    <col min="2306" max="2306" width="5.875" style="1" customWidth="1"/>
    <col min="2307" max="2308" width="5.625" style="1" customWidth="1"/>
    <col min="2309" max="2316" width="5.875" style="1" customWidth="1"/>
    <col min="2317" max="2318" width="5.625" style="1" customWidth="1"/>
    <col min="2319" max="2324" width="5.875" style="1" customWidth="1"/>
    <col min="2325" max="2325" width="7.875" style="1" customWidth="1"/>
    <col min="2326" max="2327" width="5.625" style="1" customWidth="1"/>
    <col min="2328" max="2328" width="7.875" style="1" customWidth="1"/>
    <col min="2329" max="2330" width="5.875" style="1" customWidth="1"/>
    <col min="2331" max="2332" width="5.625" style="1" customWidth="1"/>
    <col min="2333" max="2335" width="5.875" style="1" customWidth="1"/>
    <col min="2336" max="2560" width="9" style="1"/>
    <col min="2561" max="2561" width="8.375" style="1" customWidth="1"/>
    <col min="2562" max="2562" width="5.875" style="1" customWidth="1"/>
    <col min="2563" max="2564" width="5.625" style="1" customWidth="1"/>
    <col min="2565" max="2572" width="5.875" style="1" customWidth="1"/>
    <col min="2573" max="2574" width="5.625" style="1" customWidth="1"/>
    <col min="2575" max="2580" width="5.875" style="1" customWidth="1"/>
    <col min="2581" max="2581" width="7.875" style="1" customWidth="1"/>
    <col min="2582" max="2583" width="5.625" style="1" customWidth="1"/>
    <col min="2584" max="2584" width="7.875" style="1" customWidth="1"/>
    <col min="2585" max="2586" width="5.875" style="1" customWidth="1"/>
    <col min="2587" max="2588" width="5.625" style="1" customWidth="1"/>
    <col min="2589" max="2591" width="5.875" style="1" customWidth="1"/>
    <col min="2592" max="2816" width="9" style="1"/>
    <col min="2817" max="2817" width="8.375" style="1" customWidth="1"/>
    <col min="2818" max="2818" width="5.875" style="1" customWidth="1"/>
    <col min="2819" max="2820" width="5.625" style="1" customWidth="1"/>
    <col min="2821" max="2828" width="5.875" style="1" customWidth="1"/>
    <col min="2829" max="2830" width="5.625" style="1" customWidth="1"/>
    <col min="2831" max="2836" width="5.875" style="1" customWidth="1"/>
    <col min="2837" max="2837" width="7.875" style="1" customWidth="1"/>
    <col min="2838" max="2839" width="5.625" style="1" customWidth="1"/>
    <col min="2840" max="2840" width="7.875" style="1" customWidth="1"/>
    <col min="2841" max="2842" width="5.875" style="1" customWidth="1"/>
    <col min="2843" max="2844" width="5.625" style="1" customWidth="1"/>
    <col min="2845" max="2847" width="5.875" style="1" customWidth="1"/>
    <col min="2848" max="3072" width="9" style="1"/>
    <col min="3073" max="3073" width="8.375" style="1" customWidth="1"/>
    <col min="3074" max="3074" width="5.875" style="1" customWidth="1"/>
    <col min="3075" max="3076" width="5.625" style="1" customWidth="1"/>
    <col min="3077" max="3084" width="5.875" style="1" customWidth="1"/>
    <col min="3085" max="3086" width="5.625" style="1" customWidth="1"/>
    <col min="3087" max="3092" width="5.875" style="1" customWidth="1"/>
    <col min="3093" max="3093" width="7.875" style="1" customWidth="1"/>
    <col min="3094" max="3095" width="5.625" style="1" customWidth="1"/>
    <col min="3096" max="3096" width="7.875" style="1" customWidth="1"/>
    <col min="3097" max="3098" width="5.875" style="1" customWidth="1"/>
    <col min="3099" max="3100" width="5.625" style="1" customWidth="1"/>
    <col min="3101" max="3103" width="5.875" style="1" customWidth="1"/>
    <col min="3104" max="3328" width="9" style="1"/>
    <col min="3329" max="3329" width="8.375" style="1" customWidth="1"/>
    <col min="3330" max="3330" width="5.875" style="1" customWidth="1"/>
    <col min="3331" max="3332" width="5.625" style="1" customWidth="1"/>
    <col min="3333" max="3340" width="5.875" style="1" customWidth="1"/>
    <col min="3341" max="3342" width="5.625" style="1" customWidth="1"/>
    <col min="3343" max="3348" width="5.875" style="1" customWidth="1"/>
    <col min="3349" max="3349" width="7.875" style="1" customWidth="1"/>
    <col min="3350" max="3351" width="5.625" style="1" customWidth="1"/>
    <col min="3352" max="3352" width="7.875" style="1" customWidth="1"/>
    <col min="3353" max="3354" width="5.875" style="1" customWidth="1"/>
    <col min="3355" max="3356" width="5.625" style="1" customWidth="1"/>
    <col min="3357" max="3359" width="5.875" style="1" customWidth="1"/>
    <col min="3360" max="3584" width="9" style="1"/>
    <col min="3585" max="3585" width="8.375" style="1" customWidth="1"/>
    <col min="3586" max="3586" width="5.875" style="1" customWidth="1"/>
    <col min="3587" max="3588" width="5.625" style="1" customWidth="1"/>
    <col min="3589" max="3596" width="5.875" style="1" customWidth="1"/>
    <col min="3597" max="3598" width="5.625" style="1" customWidth="1"/>
    <col min="3599" max="3604" width="5.875" style="1" customWidth="1"/>
    <col min="3605" max="3605" width="7.875" style="1" customWidth="1"/>
    <col min="3606" max="3607" width="5.625" style="1" customWidth="1"/>
    <col min="3608" max="3608" width="7.875" style="1" customWidth="1"/>
    <col min="3609" max="3610" width="5.875" style="1" customWidth="1"/>
    <col min="3611" max="3612" width="5.625" style="1" customWidth="1"/>
    <col min="3613" max="3615" width="5.875" style="1" customWidth="1"/>
    <col min="3616" max="3840" width="9" style="1"/>
    <col min="3841" max="3841" width="8.375" style="1" customWidth="1"/>
    <col min="3842" max="3842" width="5.875" style="1" customWidth="1"/>
    <col min="3843" max="3844" width="5.625" style="1" customWidth="1"/>
    <col min="3845" max="3852" width="5.875" style="1" customWidth="1"/>
    <col min="3853" max="3854" width="5.625" style="1" customWidth="1"/>
    <col min="3855" max="3860" width="5.875" style="1" customWidth="1"/>
    <col min="3861" max="3861" width="7.875" style="1" customWidth="1"/>
    <col min="3862" max="3863" width="5.625" style="1" customWidth="1"/>
    <col min="3864" max="3864" width="7.875" style="1" customWidth="1"/>
    <col min="3865" max="3866" width="5.875" style="1" customWidth="1"/>
    <col min="3867" max="3868" width="5.625" style="1" customWidth="1"/>
    <col min="3869" max="3871" width="5.875" style="1" customWidth="1"/>
    <col min="3872" max="4096" width="9" style="1"/>
    <col min="4097" max="4097" width="8.375" style="1" customWidth="1"/>
    <col min="4098" max="4098" width="5.875" style="1" customWidth="1"/>
    <col min="4099" max="4100" width="5.625" style="1" customWidth="1"/>
    <col min="4101" max="4108" width="5.875" style="1" customWidth="1"/>
    <col min="4109" max="4110" width="5.625" style="1" customWidth="1"/>
    <col min="4111" max="4116" width="5.875" style="1" customWidth="1"/>
    <col min="4117" max="4117" width="7.875" style="1" customWidth="1"/>
    <col min="4118" max="4119" width="5.625" style="1" customWidth="1"/>
    <col min="4120" max="4120" width="7.875" style="1" customWidth="1"/>
    <col min="4121" max="4122" width="5.875" style="1" customWidth="1"/>
    <col min="4123" max="4124" width="5.625" style="1" customWidth="1"/>
    <col min="4125" max="4127" width="5.875" style="1" customWidth="1"/>
    <col min="4128" max="4352" width="9" style="1"/>
    <col min="4353" max="4353" width="8.375" style="1" customWidth="1"/>
    <col min="4354" max="4354" width="5.875" style="1" customWidth="1"/>
    <col min="4355" max="4356" width="5.625" style="1" customWidth="1"/>
    <col min="4357" max="4364" width="5.875" style="1" customWidth="1"/>
    <col min="4365" max="4366" width="5.625" style="1" customWidth="1"/>
    <col min="4367" max="4372" width="5.875" style="1" customWidth="1"/>
    <col min="4373" max="4373" width="7.875" style="1" customWidth="1"/>
    <col min="4374" max="4375" width="5.625" style="1" customWidth="1"/>
    <col min="4376" max="4376" width="7.875" style="1" customWidth="1"/>
    <col min="4377" max="4378" width="5.875" style="1" customWidth="1"/>
    <col min="4379" max="4380" width="5.625" style="1" customWidth="1"/>
    <col min="4381" max="4383" width="5.875" style="1" customWidth="1"/>
    <col min="4384" max="4608" width="9" style="1"/>
    <col min="4609" max="4609" width="8.375" style="1" customWidth="1"/>
    <col min="4610" max="4610" width="5.875" style="1" customWidth="1"/>
    <col min="4611" max="4612" width="5.625" style="1" customWidth="1"/>
    <col min="4613" max="4620" width="5.875" style="1" customWidth="1"/>
    <col min="4621" max="4622" width="5.625" style="1" customWidth="1"/>
    <col min="4623" max="4628" width="5.875" style="1" customWidth="1"/>
    <col min="4629" max="4629" width="7.875" style="1" customWidth="1"/>
    <col min="4630" max="4631" width="5.625" style="1" customWidth="1"/>
    <col min="4632" max="4632" width="7.875" style="1" customWidth="1"/>
    <col min="4633" max="4634" width="5.875" style="1" customWidth="1"/>
    <col min="4635" max="4636" width="5.625" style="1" customWidth="1"/>
    <col min="4637" max="4639" width="5.875" style="1" customWidth="1"/>
    <col min="4640" max="4864" width="9" style="1"/>
    <col min="4865" max="4865" width="8.375" style="1" customWidth="1"/>
    <col min="4866" max="4866" width="5.875" style="1" customWidth="1"/>
    <col min="4867" max="4868" width="5.625" style="1" customWidth="1"/>
    <col min="4869" max="4876" width="5.875" style="1" customWidth="1"/>
    <col min="4877" max="4878" width="5.625" style="1" customWidth="1"/>
    <col min="4879" max="4884" width="5.875" style="1" customWidth="1"/>
    <col min="4885" max="4885" width="7.875" style="1" customWidth="1"/>
    <col min="4886" max="4887" width="5.625" style="1" customWidth="1"/>
    <col min="4888" max="4888" width="7.875" style="1" customWidth="1"/>
    <col min="4889" max="4890" width="5.875" style="1" customWidth="1"/>
    <col min="4891" max="4892" width="5.625" style="1" customWidth="1"/>
    <col min="4893" max="4895" width="5.875" style="1" customWidth="1"/>
    <col min="4896" max="5120" width="9" style="1"/>
    <col min="5121" max="5121" width="8.375" style="1" customWidth="1"/>
    <col min="5122" max="5122" width="5.875" style="1" customWidth="1"/>
    <col min="5123" max="5124" width="5.625" style="1" customWidth="1"/>
    <col min="5125" max="5132" width="5.875" style="1" customWidth="1"/>
    <col min="5133" max="5134" width="5.625" style="1" customWidth="1"/>
    <col min="5135" max="5140" width="5.875" style="1" customWidth="1"/>
    <col min="5141" max="5141" width="7.875" style="1" customWidth="1"/>
    <col min="5142" max="5143" width="5.625" style="1" customWidth="1"/>
    <col min="5144" max="5144" width="7.875" style="1" customWidth="1"/>
    <col min="5145" max="5146" width="5.875" style="1" customWidth="1"/>
    <col min="5147" max="5148" width="5.625" style="1" customWidth="1"/>
    <col min="5149" max="5151" width="5.875" style="1" customWidth="1"/>
    <col min="5152" max="5376" width="9" style="1"/>
    <col min="5377" max="5377" width="8.375" style="1" customWidth="1"/>
    <col min="5378" max="5378" width="5.875" style="1" customWidth="1"/>
    <col min="5379" max="5380" width="5.625" style="1" customWidth="1"/>
    <col min="5381" max="5388" width="5.875" style="1" customWidth="1"/>
    <col min="5389" max="5390" width="5.625" style="1" customWidth="1"/>
    <col min="5391" max="5396" width="5.875" style="1" customWidth="1"/>
    <col min="5397" max="5397" width="7.875" style="1" customWidth="1"/>
    <col min="5398" max="5399" width="5.625" style="1" customWidth="1"/>
    <col min="5400" max="5400" width="7.875" style="1" customWidth="1"/>
    <col min="5401" max="5402" width="5.875" style="1" customWidth="1"/>
    <col min="5403" max="5404" width="5.625" style="1" customWidth="1"/>
    <col min="5405" max="5407" width="5.875" style="1" customWidth="1"/>
    <col min="5408" max="5632" width="9" style="1"/>
    <col min="5633" max="5633" width="8.375" style="1" customWidth="1"/>
    <col min="5634" max="5634" width="5.875" style="1" customWidth="1"/>
    <col min="5635" max="5636" width="5.625" style="1" customWidth="1"/>
    <col min="5637" max="5644" width="5.875" style="1" customWidth="1"/>
    <col min="5645" max="5646" width="5.625" style="1" customWidth="1"/>
    <col min="5647" max="5652" width="5.875" style="1" customWidth="1"/>
    <col min="5653" max="5653" width="7.875" style="1" customWidth="1"/>
    <col min="5654" max="5655" width="5.625" style="1" customWidth="1"/>
    <col min="5656" max="5656" width="7.875" style="1" customWidth="1"/>
    <col min="5657" max="5658" width="5.875" style="1" customWidth="1"/>
    <col min="5659" max="5660" width="5.625" style="1" customWidth="1"/>
    <col min="5661" max="5663" width="5.875" style="1" customWidth="1"/>
    <col min="5664" max="5888" width="9" style="1"/>
    <col min="5889" max="5889" width="8.375" style="1" customWidth="1"/>
    <col min="5890" max="5890" width="5.875" style="1" customWidth="1"/>
    <col min="5891" max="5892" width="5.625" style="1" customWidth="1"/>
    <col min="5893" max="5900" width="5.875" style="1" customWidth="1"/>
    <col min="5901" max="5902" width="5.625" style="1" customWidth="1"/>
    <col min="5903" max="5908" width="5.875" style="1" customWidth="1"/>
    <col min="5909" max="5909" width="7.875" style="1" customWidth="1"/>
    <col min="5910" max="5911" width="5.625" style="1" customWidth="1"/>
    <col min="5912" max="5912" width="7.875" style="1" customWidth="1"/>
    <col min="5913" max="5914" width="5.875" style="1" customWidth="1"/>
    <col min="5915" max="5916" width="5.625" style="1" customWidth="1"/>
    <col min="5917" max="5919" width="5.875" style="1" customWidth="1"/>
    <col min="5920" max="6144" width="9" style="1"/>
    <col min="6145" max="6145" width="8.375" style="1" customWidth="1"/>
    <col min="6146" max="6146" width="5.875" style="1" customWidth="1"/>
    <col min="6147" max="6148" width="5.625" style="1" customWidth="1"/>
    <col min="6149" max="6156" width="5.875" style="1" customWidth="1"/>
    <col min="6157" max="6158" width="5.625" style="1" customWidth="1"/>
    <col min="6159" max="6164" width="5.875" style="1" customWidth="1"/>
    <col min="6165" max="6165" width="7.875" style="1" customWidth="1"/>
    <col min="6166" max="6167" width="5.625" style="1" customWidth="1"/>
    <col min="6168" max="6168" width="7.875" style="1" customWidth="1"/>
    <col min="6169" max="6170" width="5.875" style="1" customWidth="1"/>
    <col min="6171" max="6172" width="5.625" style="1" customWidth="1"/>
    <col min="6173" max="6175" width="5.875" style="1" customWidth="1"/>
    <col min="6176" max="6400" width="9" style="1"/>
    <col min="6401" max="6401" width="8.375" style="1" customWidth="1"/>
    <col min="6402" max="6402" width="5.875" style="1" customWidth="1"/>
    <col min="6403" max="6404" width="5.625" style="1" customWidth="1"/>
    <col min="6405" max="6412" width="5.875" style="1" customWidth="1"/>
    <col min="6413" max="6414" width="5.625" style="1" customWidth="1"/>
    <col min="6415" max="6420" width="5.875" style="1" customWidth="1"/>
    <col min="6421" max="6421" width="7.875" style="1" customWidth="1"/>
    <col min="6422" max="6423" width="5.625" style="1" customWidth="1"/>
    <col min="6424" max="6424" width="7.875" style="1" customWidth="1"/>
    <col min="6425" max="6426" width="5.875" style="1" customWidth="1"/>
    <col min="6427" max="6428" width="5.625" style="1" customWidth="1"/>
    <col min="6429" max="6431" width="5.875" style="1" customWidth="1"/>
    <col min="6432" max="6656" width="9" style="1"/>
    <col min="6657" max="6657" width="8.375" style="1" customWidth="1"/>
    <col min="6658" max="6658" width="5.875" style="1" customWidth="1"/>
    <col min="6659" max="6660" width="5.625" style="1" customWidth="1"/>
    <col min="6661" max="6668" width="5.875" style="1" customWidth="1"/>
    <col min="6669" max="6670" width="5.625" style="1" customWidth="1"/>
    <col min="6671" max="6676" width="5.875" style="1" customWidth="1"/>
    <col min="6677" max="6677" width="7.875" style="1" customWidth="1"/>
    <col min="6678" max="6679" width="5.625" style="1" customWidth="1"/>
    <col min="6680" max="6680" width="7.875" style="1" customWidth="1"/>
    <col min="6681" max="6682" width="5.875" style="1" customWidth="1"/>
    <col min="6683" max="6684" width="5.625" style="1" customWidth="1"/>
    <col min="6685" max="6687" width="5.875" style="1" customWidth="1"/>
    <col min="6688" max="6912" width="9" style="1"/>
    <col min="6913" max="6913" width="8.375" style="1" customWidth="1"/>
    <col min="6914" max="6914" width="5.875" style="1" customWidth="1"/>
    <col min="6915" max="6916" width="5.625" style="1" customWidth="1"/>
    <col min="6917" max="6924" width="5.875" style="1" customWidth="1"/>
    <col min="6925" max="6926" width="5.625" style="1" customWidth="1"/>
    <col min="6927" max="6932" width="5.875" style="1" customWidth="1"/>
    <col min="6933" max="6933" width="7.875" style="1" customWidth="1"/>
    <col min="6934" max="6935" width="5.625" style="1" customWidth="1"/>
    <col min="6936" max="6936" width="7.875" style="1" customWidth="1"/>
    <col min="6937" max="6938" width="5.875" style="1" customWidth="1"/>
    <col min="6939" max="6940" width="5.625" style="1" customWidth="1"/>
    <col min="6941" max="6943" width="5.875" style="1" customWidth="1"/>
    <col min="6944" max="7168" width="9" style="1"/>
    <col min="7169" max="7169" width="8.375" style="1" customWidth="1"/>
    <col min="7170" max="7170" width="5.875" style="1" customWidth="1"/>
    <col min="7171" max="7172" width="5.625" style="1" customWidth="1"/>
    <col min="7173" max="7180" width="5.875" style="1" customWidth="1"/>
    <col min="7181" max="7182" width="5.625" style="1" customWidth="1"/>
    <col min="7183" max="7188" width="5.875" style="1" customWidth="1"/>
    <col min="7189" max="7189" width="7.875" style="1" customWidth="1"/>
    <col min="7190" max="7191" width="5.625" style="1" customWidth="1"/>
    <col min="7192" max="7192" width="7.875" style="1" customWidth="1"/>
    <col min="7193" max="7194" width="5.875" style="1" customWidth="1"/>
    <col min="7195" max="7196" width="5.625" style="1" customWidth="1"/>
    <col min="7197" max="7199" width="5.875" style="1" customWidth="1"/>
    <col min="7200" max="7424" width="9" style="1"/>
    <col min="7425" max="7425" width="8.375" style="1" customWidth="1"/>
    <col min="7426" max="7426" width="5.875" style="1" customWidth="1"/>
    <col min="7427" max="7428" width="5.625" style="1" customWidth="1"/>
    <col min="7429" max="7436" width="5.875" style="1" customWidth="1"/>
    <col min="7437" max="7438" width="5.625" style="1" customWidth="1"/>
    <col min="7439" max="7444" width="5.875" style="1" customWidth="1"/>
    <col min="7445" max="7445" width="7.875" style="1" customWidth="1"/>
    <col min="7446" max="7447" width="5.625" style="1" customWidth="1"/>
    <col min="7448" max="7448" width="7.875" style="1" customWidth="1"/>
    <col min="7449" max="7450" width="5.875" style="1" customWidth="1"/>
    <col min="7451" max="7452" width="5.625" style="1" customWidth="1"/>
    <col min="7453" max="7455" width="5.875" style="1" customWidth="1"/>
    <col min="7456" max="7680" width="9" style="1"/>
    <col min="7681" max="7681" width="8.375" style="1" customWidth="1"/>
    <col min="7682" max="7682" width="5.875" style="1" customWidth="1"/>
    <col min="7683" max="7684" width="5.625" style="1" customWidth="1"/>
    <col min="7685" max="7692" width="5.875" style="1" customWidth="1"/>
    <col min="7693" max="7694" width="5.625" style="1" customWidth="1"/>
    <col min="7695" max="7700" width="5.875" style="1" customWidth="1"/>
    <col min="7701" max="7701" width="7.875" style="1" customWidth="1"/>
    <col min="7702" max="7703" width="5.625" style="1" customWidth="1"/>
    <col min="7704" max="7704" width="7.875" style="1" customWidth="1"/>
    <col min="7705" max="7706" width="5.875" style="1" customWidth="1"/>
    <col min="7707" max="7708" width="5.625" style="1" customWidth="1"/>
    <col min="7709" max="7711" width="5.875" style="1" customWidth="1"/>
    <col min="7712" max="7936" width="9" style="1"/>
    <col min="7937" max="7937" width="8.375" style="1" customWidth="1"/>
    <col min="7938" max="7938" width="5.875" style="1" customWidth="1"/>
    <col min="7939" max="7940" width="5.625" style="1" customWidth="1"/>
    <col min="7941" max="7948" width="5.875" style="1" customWidth="1"/>
    <col min="7949" max="7950" width="5.625" style="1" customWidth="1"/>
    <col min="7951" max="7956" width="5.875" style="1" customWidth="1"/>
    <col min="7957" max="7957" width="7.875" style="1" customWidth="1"/>
    <col min="7958" max="7959" width="5.625" style="1" customWidth="1"/>
    <col min="7960" max="7960" width="7.875" style="1" customWidth="1"/>
    <col min="7961" max="7962" width="5.875" style="1" customWidth="1"/>
    <col min="7963" max="7964" width="5.625" style="1" customWidth="1"/>
    <col min="7965" max="7967" width="5.875" style="1" customWidth="1"/>
    <col min="7968" max="8192" width="9" style="1"/>
    <col min="8193" max="8193" width="8.375" style="1" customWidth="1"/>
    <col min="8194" max="8194" width="5.875" style="1" customWidth="1"/>
    <col min="8195" max="8196" width="5.625" style="1" customWidth="1"/>
    <col min="8197" max="8204" width="5.875" style="1" customWidth="1"/>
    <col min="8205" max="8206" width="5.625" style="1" customWidth="1"/>
    <col min="8207" max="8212" width="5.875" style="1" customWidth="1"/>
    <col min="8213" max="8213" width="7.875" style="1" customWidth="1"/>
    <col min="8214" max="8215" width="5.625" style="1" customWidth="1"/>
    <col min="8216" max="8216" width="7.875" style="1" customWidth="1"/>
    <col min="8217" max="8218" width="5.875" style="1" customWidth="1"/>
    <col min="8219" max="8220" width="5.625" style="1" customWidth="1"/>
    <col min="8221" max="8223" width="5.875" style="1" customWidth="1"/>
    <col min="8224" max="8448" width="9" style="1"/>
    <col min="8449" max="8449" width="8.375" style="1" customWidth="1"/>
    <col min="8450" max="8450" width="5.875" style="1" customWidth="1"/>
    <col min="8451" max="8452" width="5.625" style="1" customWidth="1"/>
    <col min="8453" max="8460" width="5.875" style="1" customWidth="1"/>
    <col min="8461" max="8462" width="5.625" style="1" customWidth="1"/>
    <col min="8463" max="8468" width="5.875" style="1" customWidth="1"/>
    <col min="8469" max="8469" width="7.875" style="1" customWidth="1"/>
    <col min="8470" max="8471" width="5.625" style="1" customWidth="1"/>
    <col min="8472" max="8472" width="7.875" style="1" customWidth="1"/>
    <col min="8473" max="8474" width="5.875" style="1" customWidth="1"/>
    <col min="8475" max="8476" width="5.625" style="1" customWidth="1"/>
    <col min="8477" max="8479" width="5.875" style="1" customWidth="1"/>
    <col min="8480" max="8704" width="9" style="1"/>
    <col min="8705" max="8705" width="8.375" style="1" customWidth="1"/>
    <col min="8706" max="8706" width="5.875" style="1" customWidth="1"/>
    <col min="8707" max="8708" width="5.625" style="1" customWidth="1"/>
    <col min="8709" max="8716" width="5.875" style="1" customWidth="1"/>
    <col min="8717" max="8718" width="5.625" style="1" customWidth="1"/>
    <col min="8719" max="8724" width="5.875" style="1" customWidth="1"/>
    <col min="8725" max="8725" width="7.875" style="1" customWidth="1"/>
    <col min="8726" max="8727" width="5.625" style="1" customWidth="1"/>
    <col min="8728" max="8728" width="7.875" style="1" customWidth="1"/>
    <col min="8729" max="8730" width="5.875" style="1" customWidth="1"/>
    <col min="8731" max="8732" width="5.625" style="1" customWidth="1"/>
    <col min="8733" max="8735" width="5.875" style="1" customWidth="1"/>
    <col min="8736" max="8960" width="9" style="1"/>
    <col min="8961" max="8961" width="8.375" style="1" customWidth="1"/>
    <col min="8962" max="8962" width="5.875" style="1" customWidth="1"/>
    <col min="8963" max="8964" width="5.625" style="1" customWidth="1"/>
    <col min="8965" max="8972" width="5.875" style="1" customWidth="1"/>
    <col min="8973" max="8974" width="5.625" style="1" customWidth="1"/>
    <col min="8975" max="8980" width="5.875" style="1" customWidth="1"/>
    <col min="8981" max="8981" width="7.875" style="1" customWidth="1"/>
    <col min="8982" max="8983" width="5.625" style="1" customWidth="1"/>
    <col min="8984" max="8984" width="7.875" style="1" customWidth="1"/>
    <col min="8985" max="8986" width="5.875" style="1" customWidth="1"/>
    <col min="8987" max="8988" width="5.625" style="1" customWidth="1"/>
    <col min="8989" max="8991" width="5.875" style="1" customWidth="1"/>
    <col min="8992" max="9216" width="9" style="1"/>
    <col min="9217" max="9217" width="8.375" style="1" customWidth="1"/>
    <col min="9218" max="9218" width="5.875" style="1" customWidth="1"/>
    <col min="9219" max="9220" width="5.625" style="1" customWidth="1"/>
    <col min="9221" max="9228" width="5.875" style="1" customWidth="1"/>
    <col min="9229" max="9230" width="5.625" style="1" customWidth="1"/>
    <col min="9231" max="9236" width="5.875" style="1" customWidth="1"/>
    <col min="9237" max="9237" width="7.875" style="1" customWidth="1"/>
    <col min="9238" max="9239" width="5.625" style="1" customWidth="1"/>
    <col min="9240" max="9240" width="7.875" style="1" customWidth="1"/>
    <col min="9241" max="9242" width="5.875" style="1" customWidth="1"/>
    <col min="9243" max="9244" width="5.625" style="1" customWidth="1"/>
    <col min="9245" max="9247" width="5.875" style="1" customWidth="1"/>
    <col min="9248" max="9472" width="9" style="1"/>
    <col min="9473" max="9473" width="8.375" style="1" customWidth="1"/>
    <col min="9474" max="9474" width="5.875" style="1" customWidth="1"/>
    <col min="9475" max="9476" width="5.625" style="1" customWidth="1"/>
    <col min="9477" max="9484" width="5.875" style="1" customWidth="1"/>
    <col min="9485" max="9486" width="5.625" style="1" customWidth="1"/>
    <col min="9487" max="9492" width="5.875" style="1" customWidth="1"/>
    <col min="9493" max="9493" width="7.875" style="1" customWidth="1"/>
    <col min="9494" max="9495" width="5.625" style="1" customWidth="1"/>
    <col min="9496" max="9496" width="7.875" style="1" customWidth="1"/>
    <col min="9497" max="9498" width="5.875" style="1" customWidth="1"/>
    <col min="9499" max="9500" width="5.625" style="1" customWidth="1"/>
    <col min="9501" max="9503" width="5.875" style="1" customWidth="1"/>
    <col min="9504" max="9728" width="9" style="1"/>
    <col min="9729" max="9729" width="8.375" style="1" customWidth="1"/>
    <col min="9730" max="9730" width="5.875" style="1" customWidth="1"/>
    <col min="9731" max="9732" width="5.625" style="1" customWidth="1"/>
    <col min="9733" max="9740" width="5.875" style="1" customWidth="1"/>
    <col min="9741" max="9742" width="5.625" style="1" customWidth="1"/>
    <col min="9743" max="9748" width="5.875" style="1" customWidth="1"/>
    <col min="9749" max="9749" width="7.875" style="1" customWidth="1"/>
    <col min="9750" max="9751" width="5.625" style="1" customWidth="1"/>
    <col min="9752" max="9752" width="7.875" style="1" customWidth="1"/>
    <col min="9753" max="9754" width="5.875" style="1" customWidth="1"/>
    <col min="9755" max="9756" width="5.625" style="1" customWidth="1"/>
    <col min="9757" max="9759" width="5.875" style="1" customWidth="1"/>
    <col min="9760" max="9984" width="9" style="1"/>
    <col min="9985" max="9985" width="8.375" style="1" customWidth="1"/>
    <col min="9986" max="9986" width="5.875" style="1" customWidth="1"/>
    <col min="9987" max="9988" width="5.625" style="1" customWidth="1"/>
    <col min="9989" max="9996" width="5.875" style="1" customWidth="1"/>
    <col min="9997" max="9998" width="5.625" style="1" customWidth="1"/>
    <col min="9999" max="10004" width="5.875" style="1" customWidth="1"/>
    <col min="10005" max="10005" width="7.875" style="1" customWidth="1"/>
    <col min="10006" max="10007" width="5.625" style="1" customWidth="1"/>
    <col min="10008" max="10008" width="7.875" style="1" customWidth="1"/>
    <col min="10009" max="10010" width="5.875" style="1" customWidth="1"/>
    <col min="10011" max="10012" width="5.625" style="1" customWidth="1"/>
    <col min="10013" max="10015" width="5.875" style="1" customWidth="1"/>
    <col min="10016" max="10240" width="9" style="1"/>
    <col min="10241" max="10241" width="8.375" style="1" customWidth="1"/>
    <col min="10242" max="10242" width="5.875" style="1" customWidth="1"/>
    <col min="10243" max="10244" width="5.625" style="1" customWidth="1"/>
    <col min="10245" max="10252" width="5.875" style="1" customWidth="1"/>
    <col min="10253" max="10254" width="5.625" style="1" customWidth="1"/>
    <col min="10255" max="10260" width="5.875" style="1" customWidth="1"/>
    <col min="10261" max="10261" width="7.875" style="1" customWidth="1"/>
    <col min="10262" max="10263" width="5.625" style="1" customWidth="1"/>
    <col min="10264" max="10264" width="7.875" style="1" customWidth="1"/>
    <col min="10265" max="10266" width="5.875" style="1" customWidth="1"/>
    <col min="10267" max="10268" width="5.625" style="1" customWidth="1"/>
    <col min="10269" max="10271" width="5.875" style="1" customWidth="1"/>
    <col min="10272" max="10496" width="9" style="1"/>
    <col min="10497" max="10497" width="8.375" style="1" customWidth="1"/>
    <col min="10498" max="10498" width="5.875" style="1" customWidth="1"/>
    <col min="10499" max="10500" width="5.625" style="1" customWidth="1"/>
    <col min="10501" max="10508" width="5.875" style="1" customWidth="1"/>
    <col min="10509" max="10510" width="5.625" style="1" customWidth="1"/>
    <col min="10511" max="10516" width="5.875" style="1" customWidth="1"/>
    <col min="10517" max="10517" width="7.875" style="1" customWidth="1"/>
    <col min="10518" max="10519" width="5.625" style="1" customWidth="1"/>
    <col min="10520" max="10520" width="7.875" style="1" customWidth="1"/>
    <col min="10521" max="10522" width="5.875" style="1" customWidth="1"/>
    <col min="10523" max="10524" width="5.625" style="1" customWidth="1"/>
    <col min="10525" max="10527" width="5.875" style="1" customWidth="1"/>
    <col min="10528" max="10752" width="9" style="1"/>
    <col min="10753" max="10753" width="8.375" style="1" customWidth="1"/>
    <col min="10754" max="10754" width="5.875" style="1" customWidth="1"/>
    <col min="10755" max="10756" width="5.625" style="1" customWidth="1"/>
    <col min="10757" max="10764" width="5.875" style="1" customWidth="1"/>
    <col min="10765" max="10766" width="5.625" style="1" customWidth="1"/>
    <col min="10767" max="10772" width="5.875" style="1" customWidth="1"/>
    <col min="10773" max="10773" width="7.875" style="1" customWidth="1"/>
    <col min="10774" max="10775" width="5.625" style="1" customWidth="1"/>
    <col min="10776" max="10776" width="7.875" style="1" customWidth="1"/>
    <col min="10777" max="10778" width="5.875" style="1" customWidth="1"/>
    <col min="10779" max="10780" width="5.625" style="1" customWidth="1"/>
    <col min="10781" max="10783" width="5.875" style="1" customWidth="1"/>
    <col min="10784" max="11008" width="9" style="1"/>
    <col min="11009" max="11009" width="8.375" style="1" customWidth="1"/>
    <col min="11010" max="11010" width="5.875" style="1" customWidth="1"/>
    <col min="11011" max="11012" width="5.625" style="1" customWidth="1"/>
    <col min="11013" max="11020" width="5.875" style="1" customWidth="1"/>
    <col min="11021" max="11022" width="5.625" style="1" customWidth="1"/>
    <col min="11023" max="11028" width="5.875" style="1" customWidth="1"/>
    <col min="11029" max="11029" width="7.875" style="1" customWidth="1"/>
    <col min="11030" max="11031" width="5.625" style="1" customWidth="1"/>
    <col min="11032" max="11032" width="7.875" style="1" customWidth="1"/>
    <col min="11033" max="11034" width="5.875" style="1" customWidth="1"/>
    <col min="11035" max="11036" width="5.625" style="1" customWidth="1"/>
    <col min="11037" max="11039" width="5.875" style="1" customWidth="1"/>
    <col min="11040" max="11264" width="9" style="1"/>
    <col min="11265" max="11265" width="8.375" style="1" customWidth="1"/>
    <col min="11266" max="11266" width="5.875" style="1" customWidth="1"/>
    <col min="11267" max="11268" width="5.625" style="1" customWidth="1"/>
    <col min="11269" max="11276" width="5.875" style="1" customWidth="1"/>
    <col min="11277" max="11278" width="5.625" style="1" customWidth="1"/>
    <col min="11279" max="11284" width="5.875" style="1" customWidth="1"/>
    <col min="11285" max="11285" width="7.875" style="1" customWidth="1"/>
    <col min="11286" max="11287" width="5.625" style="1" customWidth="1"/>
    <col min="11288" max="11288" width="7.875" style="1" customWidth="1"/>
    <col min="11289" max="11290" width="5.875" style="1" customWidth="1"/>
    <col min="11291" max="11292" width="5.625" style="1" customWidth="1"/>
    <col min="11293" max="11295" width="5.875" style="1" customWidth="1"/>
    <col min="11296" max="11520" width="9" style="1"/>
    <col min="11521" max="11521" width="8.375" style="1" customWidth="1"/>
    <col min="11522" max="11522" width="5.875" style="1" customWidth="1"/>
    <col min="11523" max="11524" width="5.625" style="1" customWidth="1"/>
    <col min="11525" max="11532" width="5.875" style="1" customWidth="1"/>
    <col min="11533" max="11534" width="5.625" style="1" customWidth="1"/>
    <col min="11535" max="11540" width="5.875" style="1" customWidth="1"/>
    <col min="11541" max="11541" width="7.875" style="1" customWidth="1"/>
    <col min="11542" max="11543" width="5.625" style="1" customWidth="1"/>
    <col min="11544" max="11544" width="7.875" style="1" customWidth="1"/>
    <col min="11545" max="11546" width="5.875" style="1" customWidth="1"/>
    <col min="11547" max="11548" width="5.625" style="1" customWidth="1"/>
    <col min="11549" max="11551" width="5.875" style="1" customWidth="1"/>
    <col min="11552" max="11776" width="9" style="1"/>
    <col min="11777" max="11777" width="8.375" style="1" customWidth="1"/>
    <col min="11778" max="11778" width="5.875" style="1" customWidth="1"/>
    <col min="11779" max="11780" width="5.625" style="1" customWidth="1"/>
    <col min="11781" max="11788" width="5.875" style="1" customWidth="1"/>
    <col min="11789" max="11790" width="5.625" style="1" customWidth="1"/>
    <col min="11791" max="11796" width="5.875" style="1" customWidth="1"/>
    <col min="11797" max="11797" width="7.875" style="1" customWidth="1"/>
    <col min="11798" max="11799" width="5.625" style="1" customWidth="1"/>
    <col min="11800" max="11800" width="7.875" style="1" customWidth="1"/>
    <col min="11801" max="11802" width="5.875" style="1" customWidth="1"/>
    <col min="11803" max="11804" width="5.625" style="1" customWidth="1"/>
    <col min="11805" max="11807" width="5.875" style="1" customWidth="1"/>
    <col min="11808" max="12032" width="9" style="1"/>
    <col min="12033" max="12033" width="8.375" style="1" customWidth="1"/>
    <col min="12034" max="12034" width="5.875" style="1" customWidth="1"/>
    <col min="12035" max="12036" width="5.625" style="1" customWidth="1"/>
    <col min="12037" max="12044" width="5.875" style="1" customWidth="1"/>
    <col min="12045" max="12046" width="5.625" style="1" customWidth="1"/>
    <col min="12047" max="12052" width="5.875" style="1" customWidth="1"/>
    <col min="12053" max="12053" width="7.875" style="1" customWidth="1"/>
    <col min="12054" max="12055" width="5.625" style="1" customWidth="1"/>
    <col min="12056" max="12056" width="7.875" style="1" customWidth="1"/>
    <col min="12057" max="12058" width="5.875" style="1" customWidth="1"/>
    <col min="12059" max="12060" width="5.625" style="1" customWidth="1"/>
    <col min="12061" max="12063" width="5.875" style="1" customWidth="1"/>
    <col min="12064" max="12288" width="9" style="1"/>
    <col min="12289" max="12289" width="8.375" style="1" customWidth="1"/>
    <col min="12290" max="12290" width="5.875" style="1" customWidth="1"/>
    <col min="12291" max="12292" width="5.625" style="1" customWidth="1"/>
    <col min="12293" max="12300" width="5.875" style="1" customWidth="1"/>
    <col min="12301" max="12302" width="5.625" style="1" customWidth="1"/>
    <col min="12303" max="12308" width="5.875" style="1" customWidth="1"/>
    <col min="12309" max="12309" width="7.875" style="1" customWidth="1"/>
    <col min="12310" max="12311" width="5.625" style="1" customWidth="1"/>
    <col min="12312" max="12312" width="7.875" style="1" customWidth="1"/>
    <col min="12313" max="12314" width="5.875" style="1" customWidth="1"/>
    <col min="12315" max="12316" width="5.625" style="1" customWidth="1"/>
    <col min="12317" max="12319" width="5.875" style="1" customWidth="1"/>
    <col min="12320" max="12544" width="9" style="1"/>
    <col min="12545" max="12545" width="8.375" style="1" customWidth="1"/>
    <col min="12546" max="12546" width="5.875" style="1" customWidth="1"/>
    <col min="12547" max="12548" width="5.625" style="1" customWidth="1"/>
    <col min="12549" max="12556" width="5.875" style="1" customWidth="1"/>
    <col min="12557" max="12558" width="5.625" style="1" customWidth="1"/>
    <col min="12559" max="12564" width="5.875" style="1" customWidth="1"/>
    <col min="12565" max="12565" width="7.875" style="1" customWidth="1"/>
    <col min="12566" max="12567" width="5.625" style="1" customWidth="1"/>
    <col min="12568" max="12568" width="7.875" style="1" customWidth="1"/>
    <col min="12569" max="12570" width="5.875" style="1" customWidth="1"/>
    <col min="12571" max="12572" width="5.625" style="1" customWidth="1"/>
    <col min="12573" max="12575" width="5.875" style="1" customWidth="1"/>
    <col min="12576" max="12800" width="9" style="1"/>
    <col min="12801" max="12801" width="8.375" style="1" customWidth="1"/>
    <col min="12802" max="12802" width="5.875" style="1" customWidth="1"/>
    <col min="12803" max="12804" width="5.625" style="1" customWidth="1"/>
    <col min="12805" max="12812" width="5.875" style="1" customWidth="1"/>
    <col min="12813" max="12814" width="5.625" style="1" customWidth="1"/>
    <col min="12815" max="12820" width="5.875" style="1" customWidth="1"/>
    <col min="12821" max="12821" width="7.875" style="1" customWidth="1"/>
    <col min="12822" max="12823" width="5.625" style="1" customWidth="1"/>
    <col min="12824" max="12824" width="7.875" style="1" customWidth="1"/>
    <col min="12825" max="12826" width="5.875" style="1" customWidth="1"/>
    <col min="12827" max="12828" width="5.625" style="1" customWidth="1"/>
    <col min="12829" max="12831" width="5.875" style="1" customWidth="1"/>
    <col min="12832" max="13056" width="9" style="1"/>
    <col min="13057" max="13057" width="8.375" style="1" customWidth="1"/>
    <col min="13058" max="13058" width="5.875" style="1" customWidth="1"/>
    <col min="13059" max="13060" width="5.625" style="1" customWidth="1"/>
    <col min="13061" max="13068" width="5.875" style="1" customWidth="1"/>
    <col min="13069" max="13070" width="5.625" style="1" customWidth="1"/>
    <col min="13071" max="13076" width="5.875" style="1" customWidth="1"/>
    <col min="13077" max="13077" width="7.875" style="1" customWidth="1"/>
    <col min="13078" max="13079" width="5.625" style="1" customWidth="1"/>
    <col min="13080" max="13080" width="7.875" style="1" customWidth="1"/>
    <col min="13081" max="13082" width="5.875" style="1" customWidth="1"/>
    <col min="13083" max="13084" width="5.625" style="1" customWidth="1"/>
    <col min="13085" max="13087" width="5.875" style="1" customWidth="1"/>
    <col min="13088" max="13312" width="9" style="1"/>
    <col min="13313" max="13313" width="8.375" style="1" customWidth="1"/>
    <col min="13314" max="13314" width="5.875" style="1" customWidth="1"/>
    <col min="13315" max="13316" width="5.625" style="1" customWidth="1"/>
    <col min="13317" max="13324" width="5.875" style="1" customWidth="1"/>
    <col min="13325" max="13326" width="5.625" style="1" customWidth="1"/>
    <col min="13327" max="13332" width="5.875" style="1" customWidth="1"/>
    <col min="13333" max="13333" width="7.875" style="1" customWidth="1"/>
    <col min="13334" max="13335" width="5.625" style="1" customWidth="1"/>
    <col min="13336" max="13336" width="7.875" style="1" customWidth="1"/>
    <col min="13337" max="13338" width="5.875" style="1" customWidth="1"/>
    <col min="13339" max="13340" width="5.625" style="1" customWidth="1"/>
    <col min="13341" max="13343" width="5.875" style="1" customWidth="1"/>
    <col min="13344" max="13568" width="9" style="1"/>
    <col min="13569" max="13569" width="8.375" style="1" customWidth="1"/>
    <col min="13570" max="13570" width="5.875" style="1" customWidth="1"/>
    <col min="13571" max="13572" width="5.625" style="1" customWidth="1"/>
    <col min="13573" max="13580" width="5.875" style="1" customWidth="1"/>
    <col min="13581" max="13582" width="5.625" style="1" customWidth="1"/>
    <col min="13583" max="13588" width="5.875" style="1" customWidth="1"/>
    <col min="13589" max="13589" width="7.875" style="1" customWidth="1"/>
    <col min="13590" max="13591" width="5.625" style="1" customWidth="1"/>
    <col min="13592" max="13592" width="7.875" style="1" customWidth="1"/>
    <col min="13593" max="13594" width="5.875" style="1" customWidth="1"/>
    <col min="13595" max="13596" width="5.625" style="1" customWidth="1"/>
    <col min="13597" max="13599" width="5.875" style="1" customWidth="1"/>
    <col min="13600" max="13824" width="9" style="1"/>
    <col min="13825" max="13825" width="8.375" style="1" customWidth="1"/>
    <col min="13826" max="13826" width="5.875" style="1" customWidth="1"/>
    <col min="13827" max="13828" width="5.625" style="1" customWidth="1"/>
    <col min="13829" max="13836" width="5.875" style="1" customWidth="1"/>
    <col min="13837" max="13838" width="5.625" style="1" customWidth="1"/>
    <col min="13839" max="13844" width="5.875" style="1" customWidth="1"/>
    <col min="13845" max="13845" width="7.875" style="1" customWidth="1"/>
    <col min="13846" max="13847" width="5.625" style="1" customWidth="1"/>
    <col min="13848" max="13848" width="7.875" style="1" customWidth="1"/>
    <col min="13849" max="13850" width="5.875" style="1" customWidth="1"/>
    <col min="13851" max="13852" width="5.625" style="1" customWidth="1"/>
    <col min="13853" max="13855" width="5.875" style="1" customWidth="1"/>
    <col min="13856" max="14080" width="9" style="1"/>
    <col min="14081" max="14081" width="8.375" style="1" customWidth="1"/>
    <col min="14082" max="14082" width="5.875" style="1" customWidth="1"/>
    <col min="14083" max="14084" width="5.625" style="1" customWidth="1"/>
    <col min="14085" max="14092" width="5.875" style="1" customWidth="1"/>
    <col min="14093" max="14094" width="5.625" style="1" customWidth="1"/>
    <col min="14095" max="14100" width="5.875" style="1" customWidth="1"/>
    <col min="14101" max="14101" width="7.875" style="1" customWidth="1"/>
    <col min="14102" max="14103" width="5.625" style="1" customWidth="1"/>
    <col min="14104" max="14104" width="7.875" style="1" customWidth="1"/>
    <col min="14105" max="14106" width="5.875" style="1" customWidth="1"/>
    <col min="14107" max="14108" width="5.625" style="1" customWidth="1"/>
    <col min="14109" max="14111" width="5.875" style="1" customWidth="1"/>
    <col min="14112" max="14336" width="9" style="1"/>
    <col min="14337" max="14337" width="8.375" style="1" customWidth="1"/>
    <col min="14338" max="14338" width="5.875" style="1" customWidth="1"/>
    <col min="14339" max="14340" width="5.625" style="1" customWidth="1"/>
    <col min="14341" max="14348" width="5.875" style="1" customWidth="1"/>
    <col min="14349" max="14350" width="5.625" style="1" customWidth="1"/>
    <col min="14351" max="14356" width="5.875" style="1" customWidth="1"/>
    <col min="14357" max="14357" width="7.875" style="1" customWidth="1"/>
    <col min="14358" max="14359" width="5.625" style="1" customWidth="1"/>
    <col min="14360" max="14360" width="7.875" style="1" customWidth="1"/>
    <col min="14361" max="14362" width="5.875" style="1" customWidth="1"/>
    <col min="14363" max="14364" width="5.625" style="1" customWidth="1"/>
    <col min="14365" max="14367" width="5.875" style="1" customWidth="1"/>
    <col min="14368" max="14592" width="9" style="1"/>
    <col min="14593" max="14593" width="8.375" style="1" customWidth="1"/>
    <col min="14594" max="14594" width="5.875" style="1" customWidth="1"/>
    <col min="14595" max="14596" width="5.625" style="1" customWidth="1"/>
    <col min="14597" max="14604" width="5.875" style="1" customWidth="1"/>
    <col min="14605" max="14606" width="5.625" style="1" customWidth="1"/>
    <col min="14607" max="14612" width="5.875" style="1" customWidth="1"/>
    <col min="14613" max="14613" width="7.875" style="1" customWidth="1"/>
    <col min="14614" max="14615" width="5.625" style="1" customWidth="1"/>
    <col min="14616" max="14616" width="7.875" style="1" customWidth="1"/>
    <col min="14617" max="14618" width="5.875" style="1" customWidth="1"/>
    <col min="14619" max="14620" width="5.625" style="1" customWidth="1"/>
    <col min="14621" max="14623" width="5.875" style="1" customWidth="1"/>
    <col min="14624" max="14848" width="9" style="1"/>
    <col min="14849" max="14849" width="8.375" style="1" customWidth="1"/>
    <col min="14850" max="14850" width="5.875" style="1" customWidth="1"/>
    <col min="14851" max="14852" width="5.625" style="1" customWidth="1"/>
    <col min="14853" max="14860" width="5.875" style="1" customWidth="1"/>
    <col min="14861" max="14862" width="5.625" style="1" customWidth="1"/>
    <col min="14863" max="14868" width="5.875" style="1" customWidth="1"/>
    <col min="14869" max="14869" width="7.875" style="1" customWidth="1"/>
    <col min="14870" max="14871" width="5.625" style="1" customWidth="1"/>
    <col min="14872" max="14872" width="7.875" style="1" customWidth="1"/>
    <col min="14873" max="14874" width="5.875" style="1" customWidth="1"/>
    <col min="14875" max="14876" width="5.625" style="1" customWidth="1"/>
    <col min="14877" max="14879" width="5.875" style="1" customWidth="1"/>
    <col min="14880" max="15104" width="9" style="1"/>
    <col min="15105" max="15105" width="8.375" style="1" customWidth="1"/>
    <col min="15106" max="15106" width="5.875" style="1" customWidth="1"/>
    <col min="15107" max="15108" width="5.625" style="1" customWidth="1"/>
    <col min="15109" max="15116" width="5.875" style="1" customWidth="1"/>
    <col min="15117" max="15118" width="5.625" style="1" customWidth="1"/>
    <col min="15119" max="15124" width="5.875" style="1" customWidth="1"/>
    <col min="15125" max="15125" width="7.875" style="1" customWidth="1"/>
    <col min="15126" max="15127" width="5.625" style="1" customWidth="1"/>
    <col min="15128" max="15128" width="7.875" style="1" customWidth="1"/>
    <col min="15129" max="15130" width="5.875" style="1" customWidth="1"/>
    <col min="15131" max="15132" width="5.625" style="1" customWidth="1"/>
    <col min="15133" max="15135" width="5.875" style="1" customWidth="1"/>
    <col min="15136" max="15360" width="9" style="1"/>
    <col min="15361" max="15361" width="8.375" style="1" customWidth="1"/>
    <col min="15362" max="15362" width="5.875" style="1" customWidth="1"/>
    <col min="15363" max="15364" width="5.625" style="1" customWidth="1"/>
    <col min="15365" max="15372" width="5.875" style="1" customWidth="1"/>
    <col min="15373" max="15374" width="5.625" style="1" customWidth="1"/>
    <col min="15375" max="15380" width="5.875" style="1" customWidth="1"/>
    <col min="15381" max="15381" width="7.875" style="1" customWidth="1"/>
    <col min="15382" max="15383" width="5.625" style="1" customWidth="1"/>
    <col min="15384" max="15384" width="7.875" style="1" customWidth="1"/>
    <col min="15385" max="15386" width="5.875" style="1" customWidth="1"/>
    <col min="15387" max="15388" width="5.625" style="1" customWidth="1"/>
    <col min="15389" max="15391" width="5.875" style="1" customWidth="1"/>
    <col min="15392" max="15616" width="9" style="1"/>
    <col min="15617" max="15617" width="8.375" style="1" customWidth="1"/>
    <col min="15618" max="15618" width="5.875" style="1" customWidth="1"/>
    <col min="15619" max="15620" width="5.625" style="1" customWidth="1"/>
    <col min="15621" max="15628" width="5.875" style="1" customWidth="1"/>
    <col min="15629" max="15630" width="5.625" style="1" customWidth="1"/>
    <col min="15631" max="15636" width="5.875" style="1" customWidth="1"/>
    <col min="15637" max="15637" width="7.875" style="1" customWidth="1"/>
    <col min="15638" max="15639" width="5.625" style="1" customWidth="1"/>
    <col min="15640" max="15640" width="7.875" style="1" customWidth="1"/>
    <col min="15641" max="15642" width="5.875" style="1" customWidth="1"/>
    <col min="15643" max="15644" width="5.625" style="1" customWidth="1"/>
    <col min="15645" max="15647" width="5.875" style="1" customWidth="1"/>
    <col min="15648" max="15872" width="9" style="1"/>
    <col min="15873" max="15873" width="8.375" style="1" customWidth="1"/>
    <col min="15874" max="15874" width="5.875" style="1" customWidth="1"/>
    <col min="15875" max="15876" width="5.625" style="1" customWidth="1"/>
    <col min="15877" max="15884" width="5.875" style="1" customWidth="1"/>
    <col min="15885" max="15886" width="5.625" style="1" customWidth="1"/>
    <col min="15887" max="15892" width="5.875" style="1" customWidth="1"/>
    <col min="15893" max="15893" width="7.875" style="1" customWidth="1"/>
    <col min="15894" max="15895" width="5.625" style="1" customWidth="1"/>
    <col min="15896" max="15896" width="7.875" style="1" customWidth="1"/>
    <col min="15897" max="15898" width="5.875" style="1" customWidth="1"/>
    <col min="15899" max="15900" width="5.625" style="1" customWidth="1"/>
    <col min="15901" max="15903" width="5.875" style="1" customWidth="1"/>
    <col min="15904" max="16128" width="9" style="1"/>
    <col min="16129" max="16129" width="8.375" style="1" customWidth="1"/>
    <col min="16130" max="16130" width="5.875" style="1" customWidth="1"/>
    <col min="16131" max="16132" width="5.625" style="1" customWidth="1"/>
    <col min="16133" max="16140" width="5.875" style="1" customWidth="1"/>
    <col min="16141" max="16142" width="5.625" style="1" customWidth="1"/>
    <col min="16143" max="16148" width="5.875" style="1" customWidth="1"/>
    <col min="16149" max="16149" width="7.875" style="1" customWidth="1"/>
    <col min="16150" max="16151" width="5.625" style="1" customWidth="1"/>
    <col min="16152" max="16152" width="7.875" style="1" customWidth="1"/>
    <col min="16153" max="16154" width="5.875" style="1" customWidth="1"/>
    <col min="16155" max="16156" width="5.625" style="1" customWidth="1"/>
    <col min="16157" max="16159" width="5.875" style="1" customWidth="1"/>
    <col min="16160" max="16384" width="9" style="1"/>
  </cols>
  <sheetData>
    <row r="1" spans="1:31" ht="20.25" customHeight="1">
      <c r="A1" s="645" t="s">
        <v>234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3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31" ht="20.25" customHeight="1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31" ht="20.25" customHeight="1">
      <c r="A4" s="733" t="s">
        <v>832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</row>
    <row r="5" spans="1:31" ht="27.75" customHeight="1">
      <c r="A5" s="710" t="s">
        <v>21</v>
      </c>
      <c r="B5" s="672" t="s">
        <v>235</v>
      </c>
      <c r="C5" s="672"/>
      <c r="D5" s="672"/>
      <c r="E5" s="672"/>
      <c r="F5" s="672"/>
      <c r="G5" s="672"/>
      <c r="H5" s="672"/>
      <c r="I5" s="672"/>
      <c r="J5" s="672"/>
      <c r="K5" s="672"/>
      <c r="L5" s="676" t="s">
        <v>236</v>
      </c>
      <c r="M5" s="676"/>
      <c r="N5" s="676"/>
      <c r="O5" s="676"/>
      <c r="P5" s="676"/>
      <c r="Q5" s="676"/>
      <c r="R5" s="676"/>
      <c r="S5" s="676"/>
      <c r="T5" s="678"/>
      <c r="U5" s="678" t="s">
        <v>237</v>
      </c>
      <c r="V5" s="732"/>
      <c r="W5" s="732"/>
      <c r="X5" s="732"/>
      <c r="Y5" s="732"/>
      <c r="Z5" s="732"/>
      <c r="AA5" s="732"/>
      <c r="AB5" s="732"/>
      <c r="AC5" s="732"/>
      <c r="AD5" s="732"/>
      <c r="AE5" s="732"/>
    </row>
    <row r="6" spans="1:31" ht="24" customHeight="1">
      <c r="A6" s="740"/>
      <c r="B6" s="737" t="s">
        <v>238</v>
      </c>
      <c r="C6" s="715"/>
      <c r="D6" s="741"/>
      <c r="E6" s="742" t="s">
        <v>239</v>
      </c>
      <c r="F6" s="742" t="s">
        <v>240</v>
      </c>
      <c r="G6" s="734" t="s">
        <v>241</v>
      </c>
      <c r="H6" s="734" t="s">
        <v>242</v>
      </c>
      <c r="I6" s="734" t="s">
        <v>243</v>
      </c>
      <c r="J6" s="734" t="s">
        <v>244</v>
      </c>
      <c r="K6" s="737" t="s">
        <v>245</v>
      </c>
      <c r="L6" s="714" t="s">
        <v>238</v>
      </c>
      <c r="M6" s="715"/>
      <c r="N6" s="720"/>
      <c r="O6" s="675" t="s">
        <v>47</v>
      </c>
      <c r="P6" s="676"/>
      <c r="Q6" s="676"/>
      <c r="R6" s="675" t="s">
        <v>246</v>
      </c>
      <c r="S6" s="676"/>
      <c r="T6" s="678"/>
      <c r="U6" s="714" t="s">
        <v>247</v>
      </c>
      <c r="V6" s="715"/>
      <c r="W6" s="715"/>
      <c r="X6" s="715"/>
      <c r="Y6" s="720"/>
      <c r="Z6" s="678" t="s">
        <v>248</v>
      </c>
      <c r="AA6" s="732"/>
      <c r="AB6" s="732"/>
      <c r="AC6" s="732"/>
      <c r="AD6" s="677"/>
      <c r="AE6" s="714" t="s">
        <v>249</v>
      </c>
    </row>
    <row r="7" spans="1:31" ht="21" customHeight="1">
      <c r="A7" s="740"/>
      <c r="B7" s="716"/>
      <c r="C7" s="718" t="s">
        <v>76</v>
      </c>
      <c r="D7" s="718" t="s">
        <v>77</v>
      </c>
      <c r="E7" s="716"/>
      <c r="F7" s="716"/>
      <c r="G7" s="735"/>
      <c r="H7" s="735"/>
      <c r="I7" s="735"/>
      <c r="J7" s="735"/>
      <c r="K7" s="738"/>
      <c r="L7" s="679"/>
      <c r="M7" s="715" t="s">
        <v>76</v>
      </c>
      <c r="N7" s="714" t="s">
        <v>77</v>
      </c>
      <c r="O7" s="679" t="s">
        <v>250</v>
      </c>
      <c r="P7" s="681" t="s">
        <v>251</v>
      </c>
      <c r="Q7" s="681" t="s">
        <v>252</v>
      </c>
      <c r="R7" s="694" t="s">
        <v>250</v>
      </c>
      <c r="S7" s="681" t="s">
        <v>251</v>
      </c>
      <c r="T7" s="681" t="s">
        <v>252</v>
      </c>
      <c r="U7" s="714" t="s">
        <v>250</v>
      </c>
      <c r="V7" s="715"/>
      <c r="W7" s="720"/>
      <c r="X7" s="684" t="s">
        <v>253</v>
      </c>
      <c r="Y7" s="681" t="s">
        <v>254</v>
      </c>
      <c r="Z7" s="684" t="s">
        <v>250</v>
      </c>
      <c r="AA7" s="690"/>
      <c r="AB7" s="691"/>
      <c r="AC7" s="684" t="s">
        <v>255</v>
      </c>
      <c r="AD7" s="684" t="s">
        <v>256</v>
      </c>
      <c r="AE7" s="721"/>
    </row>
    <row r="8" spans="1:31" ht="14.25" customHeight="1">
      <c r="A8" s="722"/>
      <c r="B8" s="743"/>
      <c r="C8" s="743"/>
      <c r="D8" s="743"/>
      <c r="E8" s="743"/>
      <c r="F8" s="743"/>
      <c r="G8" s="736"/>
      <c r="H8" s="736"/>
      <c r="I8" s="736"/>
      <c r="J8" s="736"/>
      <c r="K8" s="739"/>
      <c r="L8" s="680"/>
      <c r="M8" s="722"/>
      <c r="N8" s="721"/>
      <c r="O8" s="680"/>
      <c r="P8" s="682"/>
      <c r="Q8" s="682"/>
      <c r="R8" s="682"/>
      <c r="S8" s="682"/>
      <c r="T8" s="682"/>
      <c r="U8" s="123"/>
      <c r="V8" s="65" t="s">
        <v>76</v>
      </c>
      <c r="W8" s="65" t="s">
        <v>77</v>
      </c>
      <c r="X8" s="693"/>
      <c r="Y8" s="682"/>
      <c r="Z8" s="135"/>
      <c r="AA8" s="66" t="s">
        <v>76</v>
      </c>
      <c r="AB8" s="66" t="s">
        <v>77</v>
      </c>
      <c r="AC8" s="693"/>
      <c r="AD8" s="693"/>
      <c r="AE8" s="136"/>
    </row>
    <row r="9" spans="1:31" s="73" customFormat="1" ht="36" customHeight="1">
      <c r="A9" s="137" t="s">
        <v>80</v>
      </c>
      <c r="B9" s="138">
        <v>300</v>
      </c>
      <c r="C9" s="138"/>
      <c r="D9" s="138"/>
      <c r="E9" s="138">
        <v>170</v>
      </c>
      <c r="F9" s="138">
        <v>17</v>
      </c>
      <c r="G9" s="138" t="s">
        <v>218</v>
      </c>
      <c r="H9" s="138">
        <v>6</v>
      </c>
      <c r="I9" s="138">
        <v>107</v>
      </c>
      <c r="J9" s="138" t="s">
        <v>218</v>
      </c>
      <c r="K9" s="138" t="s">
        <v>218</v>
      </c>
      <c r="L9" s="138">
        <v>719</v>
      </c>
      <c r="M9" s="138"/>
      <c r="N9" s="138"/>
      <c r="O9" s="138">
        <v>328</v>
      </c>
      <c r="P9" s="138">
        <v>317</v>
      </c>
      <c r="Q9" s="138">
        <v>11</v>
      </c>
      <c r="R9" s="138">
        <v>391</v>
      </c>
      <c r="S9" s="138">
        <v>391</v>
      </c>
      <c r="T9" s="138" t="s">
        <v>218</v>
      </c>
      <c r="U9" s="138">
        <v>18585</v>
      </c>
      <c r="V9" s="138"/>
      <c r="W9" s="138"/>
      <c r="X9" s="138">
        <v>17861</v>
      </c>
      <c r="Y9" s="138">
        <v>724</v>
      </c>
      <c r="Z9" s="139">
        <v>74</v>
      </c>
      <c r="AA9" s="139"/>
      <c r="AB9" s="139"/>
      <c r="AC9" s="139">
        <v>21</v>
      </c>
      <c r="AD9" s="139">
        <v>53</v>
      </c>
      <c r="AE9" s="140">
        <v>49</v>
      </c>
    </row>
    <row r="10" spans="1:31" s="73" customFormat="1" ht="36" customHeight="1">
      <c r="A10" s="141" t="s">
        <v>6</v>
      </c>
      <c r="B10" s="142">
        <f>SUM(E10:K10)</f>
        <v>68</v>
      </c>
      <c r="C10" s="142"/>
      <c r="D10" s="142"/>
      <c r="E10" s="142">
        <v>53</v>
      </c>
      <c r="F10" s="142">
        <v>10</v>
      </c>
      <c r="G10" s="143" t="s">
        <v>218</v>
      </c>
      <c r="H10" s="143" t="s">
        <v>218</v>
      </c>
      <c r="I10" s="142">
        <v>5</v>
      </c>
      <c r="J10" s="143" t="s">
        <v>218</v>
      </c>
      <c r="K10" s="143" t="s">
        <v>218</v>
      </c>
      <c r="L10" s="142">
        <f>O10+R10</f>
        <v>588</v>
      </c>
      <c r="M10" s="142"/>
      <c r="N10" s="142"/>
      <c r="O10" s="142">
        <f>SUM(P10:Q10)</f>
        <v>336</v>
      </c>
      <c r="P10" s="142">
        <v>336</v>
      </c>
      <c r="Q10" s="143" t="s">
        <v>218</v>
      </c>
      <c r="R10" s="142">
        <f>SUM(S10:T10)</f>
        <v>252</v>
      </c>
      <c r="S10" s="142">
        <v>252</v>
      </c>
      <c r="T10" s="143" t="s">
        <v>218</v>
      </c>
      <c r="U10" s="142">
        <f>SUM(X10:Y10)</f>
        <v>19080</v>
      </c>
      <c r="V10" s="142"/>
      <c r="W10" s="142"/>
      <c r="X10" s="142">
        <v>18552</v>
      </c>
      <c r="Y10" s="142">
        <v>528</v>
      </c>
      <c r="Z10" s="142">
        <f>SUM(AC10:AD10)</f>
        <v>68</v>
      </c>
      <c r="AA10" s="142"/>
      <c r="AB10" s="142"/>
      <c r="AC10" s="142">
        <v>35</v>
      </c>
      <c r="AD10" s="142">
        <v>33</v>
      </c>
      <c r="AE10" s="144">
        <v>20</v>
      </c>
    </row>
    <row r="11" spans="1:31" s="73" customFormat="1" ht="36" customHeight="1">
      <c r="A11" s="8" t="s">
        <v>5</v>
      </c>
      <c r="B11" s="145">
        <v>444</v>
      </c>
      <c r="C11" s="145"/>
      <c r="D11" s="145"/>
      <c r="E11" s="145">
        <v>273</v>
      </c>
      <c r="F11" s="145">
        <v>65</v>
      </c>
      <c r="G11" s="145">
        <v>5</v>
      </c>
      <c r="H11" s="145">
        <v>8</v>
      </c>
      <c r="I11" s="145">
        <v>76</v>
      </c>
      <c r="J11" s="145" t="s">
        <v>146</v>
      </c>
      <c r="K11" s="145">
        <v>17</v>
      </c>
      <c r="L11" s="145">
        <v>558</v>
      </c>
      <c r="M11" s="145"/>
      <c r="N11" s="145"/>
      <c r="O11" s="145">
        <v>271</v>
      </c>
      <c r="P11" s="145">
        <v>271</v>
      </c>
      <c r="Q11" s="145" t="s">
        <v>146</v>
      </c>
      <c r="R11" s="145">
        <v>287</v>
      </c>
      <c r="S11" s="145">
        <v>287</v>
      </c>
      <c r="T11" s="145" t="s">
        <v>146</v>
      </c>
      <c r="U11" s="145">
        <v>20127</v>
      </c>
      <c r="V11" s="145"/>
      <c r="W11" s="145"/>
      <c r="X11" s="145">
        <v>19268</v>
      </c>
      <c r="Y11" s="145">
        <v>859</v>
      </c>
      <c r="Z11" s="145">
        <v>55</v>
      </c>
      <c r="AA11" s="145"/>
      <c r="AB11" s="145"/>
      <c r="AC11" s="145">
        <v>21</v>
      </c>
      <c r="AD11" s="145">
        <v>34</v>
      </c>
      <c r="AE11" s="146">
        <v>34</v>
      </c>
    </row>
    <row r="12" spans="1:31" s="73" customFormat="1" ht="36" customHeight="1">
      <c r="A12" s="7" t="s">
        <v>4</v>
      </c>
      <c r="B12" s="145">
        <v>273</v>
      </c>
      <c r="C12" s="145"/>
      <c r="D12" s="145"/>
      <c r="E12" s="145">
        <v>217</v>
      </c>
      <c r="F12" s="145">
        <v>35</v>
      </c>
      <c r="G12" s="145">
        <v>2</v>
      </c>
      <c r="H12" s="145">
        <v>8</v>
      </c>
      <c r="I12" s="145">
        <v>9</v>
      </c>
      <c r="J12" s="145" t="s">
        <v>146</v>
      </c>
      <c r="K12" s="145">
        <v>2</v>
      </c>
      <c r="L12" s="145">
        <v>690</v>
      </c>
      <c r="M12" s="145"/>
      <c r="N12" s="145"/>
      <c r="O12" s="145">
        <v>354</v>
      </c>
      <c r="P12" s="145">
        <v>354</v>
      </c>
      <c r="Q12" s="145" t="s">
        <v>146</v>
      </c>
      <c r="R12" s="145">
        <v>336</v>
      </c>
      <c r="S12" s="145">
        <v>336</v>
      </c>
      <c r="T12" s="145" t="s">
        <v>146</v>
      </c>
      <c r="U12" s="145">
        <v>22556</v>
      </c>
      <c r="V12" s="145"/>
      <c r="W12" s="145"/>
      <c r="X12" s="145">
        <v>21975</v>
      </c>
      <c r="Y12" s="145">
        <v>581</v>
      </c>
      <c r="Z12" s="145">
        <v>53</v>
      </c>
      <c r="AA12" s="145"/>
      <c r="AB12" s="145"/>
      <c r="AC12" s="145">
        <v>23</v>
      </c>
      <c r="AD12" s="145">
        <v>30</v>
      </c>
      <c r="AE12" s="146">
        <v>2</v>
      </c>
    </row>
    <row r="13" spans="1:31" s="73" customFormat="1" ht="36" customHeight="1">
      <c r="A13" s="7" t="s">
        <v>82</v>
      </c>
      <c r="B13" s="145">
        <v>301</v>
      </c>
      <c r="C13" s="145"/>
      <c r="D13" s="145"/>
      <c r="E13" s="145">
        <v>249</v>
      </c>
      <c r="F13" s="145">
        <v>20</v>
      </c>
      <c r="G13" s="145">
        <v>3</v>
      </c>
      <c r="H13" s="145">
        <v>14</v>
      </c>
      <c r="I13" s="145">
        <v>15</v>
      </c>
      <c r="J13" s="145">
        <v>0</v>
      </c>
      <c r="K13" s="145">
        <v>0</v>
      </c>
      <c r="L13" s="145">
        <v>810</v>
      </c>
      <c r="M13" s="145"/>
      <c r="N13" s="145"/>
      <c r="O13" s="145">
        <v>403</v>
      </c>
      <c r="P13" s="145">
        <v>403</v>
      </c>
      <c r="Q13" s="145"/>
      <c r="R13" s="145">
        <v>407</v>
      </c>
      <c r="S13" s="145">
        <v>407</v>
      </c>
      <c r="T13" s="145"/>
      <c r="U13" s="145">
        <v>20420</v>
      </c>
      <c r="V13" s="145"/>
      <c r="W13" s="145"/>
      <c r="X13" s="145">
        <v>19888</v>
      </c>
      <c r="Y13" s="145">
        <v>532</v>
      </c>
      <c r="Z13" s="145">
        <v>40</v>
      </c>
      <c r="AA13" s="145"/>
      <c r="AB13" s="145"/>
      <c r="AC13" s="145">
        <v>17</v>
      </c>
      <c r="AD13" s="145">
        <v>23</v>
      </c>
      <c r="AE13" s="146">
        <v>4</v>
      </c>
    </row>
    <row r="14" spans="1:31" s="73" customFormat="1" ht="36" customHeight="1">
      <c r="A14" s="5" t="s">
        <v>2</v>
      </c>
      <c r="B14" s="95">
        <f>SUM(E14:K14)</f>
        <v>394</v>
      </c>
      <c r="C14" s="95"/>
      <c r="D14" s="95"/>
      <c r="E14" s="145">
        <v>265</v>
      </c>
      <c r="F14" s="145">
        <v>46</v>
      </c>
      <c r="G14" s="145">
        <v>3</v>
      </c>
      <c r="H14" s="145">
        <v>32</v>
      </c>
      <c r="I14" s="145">
        <v>48</v>
      </c>
      <c r="J14" s="145">
        <v>0</v>
      </c>
      <c r="K14" s="145">
        <v>0</v>
      </c>
      <c r="L14" s="95">
        <v>1337</v>
      </c>
      <c r="M14" s="95"/>
      <c r="N14" s="95"/>
      <c r="O14" s="95">
        <v>362</v>
      </c>
      <c r="P14" s="145">
        <v>362</v>
      </c>
      <c r="Q14" s="145"/>
      <c r="R14" s="95">
        <v>975</v>
      </c>
      <c r="S14" s="145">
        <v>975</v>
      </c>
      <c r="T14" s="145"/>
      <c r="U14" s="95">
        <f>SUM(X14:Y14)</f>
        <v>22904</v>
      </c>
      <c r="V14" s="95"/>
      <c r="W14" s="95"/>
      <c r="X14" s="145">
        <v>22416</v>
      </c>
      <c r="Y14" s="145">
        <v>488</v>
      </c>
      <c r="Z14" s="95">
        <f>SUM(AC14:AD14)</f>
        <v>41</v>
      </c>
      <c r="AA14" s="95"/>
      <c r="AB14" s="95"/>
      <c r="AC14" s="145">
        <v>12</v>
      </c>
      <c r="AD14" s="145">
        <v>29</v>
      </c>
      <c r="AE14" s="146">
        <v>156</v>
      </c>
    </row>
    <row r="15" spans="1:31" s="73" customFormat="1" ht="15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</row>
    <row r="16" spans="1:31" ht="20.25" customHeight="1">
      <c r="A16" s="644" t="s">
        <v>257</v>
      </c>
      <c r="B16" s="644"/>
      <c r="C16" s="644"/>
      <c r="D16" s="644"/>
      <c r="E16" s="644"/>
      <c r="F16" s="644"/>
      <c r="G16" s="644"/>
      <c r="H16" s="644"/>
      <c r="I16" s="644"/>
      <c r="J16" s="644"/>
      <c r="K16" s="644"/>
    </row>
  </sheetData>
  <mergeCells count="39">
    <mergeCell ref="A1:K1"/>
    <mergeCell ref="A5:A8"/>
    <mergeCell ref="B5:K5"/>
    <mergeCell ref="L5:T5"/>
    <mergeCell ref="U5:AE5"/>
    <mergeCell ref="B6:D6"/>
    <mergeCell ref="E6:E8"/>
    <mergeCell ref="F6:F8"/>
    <mergeCell ref="G6:G8"/>
    <mergeCell ref="H6:H8"/>
    <mergeCell ref="U6:Y6"/>
    <mergeCell ref="Z6:AD6"/>
    <mergeCell ref="AE6:AE7"/>
    <mergeCell ref="B7:B8"/>
    <mergeCell ref="C7:C8"/>
    <mergeCell ref="D7:D8"/>
    <mergeCell ref="N7:N8"/>
    <mergeCell ref="O7:O8"/>
    <mergeCell ref="I6:I8"/>
    <mergeCell ref="J6:J8"/>
    <mergeCell ref="K6:K8"/>
    <mergeCell ref="L6:N6"/>
    <mergeCell ref="O6:Q6"/>
    <mergeCell ref="A4:V4"/>
    <mergeCell ref="R6:T6"/>
    <mergeCell ref="AD7:AD8"/>
    <mergeCell ref="A16:K16"/>
    <mergeCell ref="T7:T8"/>
    <mergeCell ref="U7:W7"/>
    <mergeCell ref="X7:X8"/>
    <mergeCell ref="Y7:Y8"/>
    <mergeCell ref="Z7:AB7"/>
    <mergeCell ref="AC7:AC8"/>
    <mergeCell ref="P7:P8"/>
    <mergeCell ref="Q7:Q8"/>
    <mergeCell ref="R7:R8"/>
    <mergeCell ref="S7:S8"/>
    <mergeCell ref="L7:L8"/>
    <mergeCell ref="M7:M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K23"/>
  <sheetViews>
    <sheetView workbookViewId="0">
      <selection activeCell="K1" sqref="K1"/>
    </sheetView>
  </sheetViews>
  <sheetFormatPr defaultRowHeight="11.25"/>
  <cols>
    <col min="1" max="1" width="9" style="149"/>
    <col min="2" max="11" width="7.625" style="149" customWidth="1"/>
    <col min="12" max="257" width="9" style="149"/>
    <col min="258" max="267" width="7.625" style="149" customWidth="1"/>
    <col min="268" max="513" width="9" style="149"/>
    <col min="514" max="523" width="7.625" style="149" customWidth="1"/>
    <col min="524" max="769" width="9" style="149"/>
    <col min="770" max="779" width="7.625" style="149" customWidth="1"/>
    <col min="780" max="1025" width="9" style="149"/>
    <col min="1026" max="1035" width="7.625" style="149" customWidth="1"/>
    <col min="1036" max="1281" width="9" style="149"/>
    <col min="1282" max="1291" width="7.625" style="149" customWidth="1"/>
    <col min="1292" max="1537" width="9" style="149"/>
    <col min="1538" max="1547" width="7.625" style="149" customWidth="1"/>
    <col min="1548" max="1793" width="9" style="149"/>
    <col min="1794" max="1803" width="7.625" style="149" customWidth="1"/>
    <col min="1804" max="2049" width="9" style="149"/>
    <col min="2050" max="2059" width="7.625" style="149" customWidth="1"/>
    <col min="2060" max="2305" width="9" style="149"/>
    <col min="2306" max="2315" width="7.625" style="149" customWidth="1"/>
    <col min="2316" max="2561" width="9" style="149"/>
    <col min="2562" max="2571" width="7.625" style="149" customWidth="1"/>
    <col min="2572" max="2817" width="9" style="149"/>
    <col min="2818" max="2827" width="7.625" style="149" customWidth="1"/>
    <col min="2828" max="3073" width="9" style="149"/>
    <col min="3074" max="3083" width="7.625" style="149" customWidth="1"/>
    <col min="3084" max="3329" width="9" style="149"/>
    <col min="3330" max="3339" width="7.625" style="149" customWidth="1"/>
    <col min="3340" max="3585" width="9" style="149"/>
    <col min="3586" max="3595" width="7.625" style="149" customWidth="1"/>
    <col min="3596" max="3841" width="9" style="149"/>
    <col min="3842" max="3851" width="7.625" style="149" customWidth="1"/>
    <col min="3852" max="4097" width="9" style="149"/>
    <col min="4098" max="4107" width="7.625" style="149" customWidth="1"/>
    <col min="4108" max="4353" width="9" style="149"/>
    <col min="4354" max="4363" width="7.625" style="149" customWidth="1"/>
    <col min="4364" max="4609" width="9" style="149"/>
    <col min="4610" max="4619" width="7.625" style="149" customWidth="1"/>
    <col min="4620" max="4865" width="9" style="149"/>
    <col min="4866" max="4875" width="7.625" style="149" customWidth="1"/>
    <col min="4876" max="5121" width="9" style="149"/>
    <col min="5122" max="5131" width="7.625" style="149" customWidth="1"/>
    <col min="5132" max="5377" width="9" style="149"/>
    <col min="5378" max="5387" width="7.625" style="149" customWidth="1"/>
    <col min="5388" max="5633" width="9" style="149"/>
    <col min="5634" max="5643" width="7.625" style="149" customWidth="1"/>
    <col min="5644" max="5889" width="9" style="149"/>
    <col min="5890" max="5899" width="7.625" style="149" customWidth="1"/>
    <col min="5900" max="6145" width="9" style="149"/>
    <col min="6146" max="6155" width="7.625" style="149" customWidth="1"/>
    <col min="6156" max="6401" width="9" style="149"/>
    <col min="6402" max="6411" width="7.625" style="149" customWidth="1"/>
    <col min="6412" max="6657" width="9" style="149"/>
    <col min="6658" max="6667" width="7.625" style="149" customWidth="1"/>
    <col min="6668" max="6913" width="9" style="149"/>
    <col min="6914" max="6923" width="7.625" style="149" customWidth="1"/>
    <col min="6924" max="7169" width="9" style="149"/>
    <col min="7170" max="7179" width="7.625" style="149" customWidth="1"/>
    <col min="7180" max="7425" width="9" style="149"/>
    <col min="7426" max="7435" width="7.625" style="149" customWidth="1"/>
    <col min="7436" max="7681" width="9" style="149"/>
    <col min="7682" max="7691" width="7.625" style="149" customWidth="1"/>
    <col min="7692" max="7937" width="9" style="149"/>
    <col min="7938" max="7947" width="7.625" style="149" customWidth="1"/>
    <col min="7948" max="8193" width="9" style="149"/>
    <col min="8194" max="8203" width="7.625" style="149" customWidth="1"/>
    <col min="8204" max="8449" width="9" style="149"/>
    <col min="8450" max="8459" width="7.625" style="149" customWidth="1"/>
    <col min="8460" max="8705" width="9" style="149"/>
    <col min="8706" max="8715" width="7.625" style="149" customWidth="1"/>
    <col min="8716" max="8961" width="9" style="149"/>
    <col min="8962" max="8971" width="7.625" style="149" customWidth="1"/>
    <col min="8972" max="9217" width="9" style="149"/>
    <col min="9218" max="9227" width="7.625" style="149" customWidth="1"/>
    <col min="9228" max="9473" width="9" style="149"/>
    <col min="9474" max="9483" width="7.625" style="149" customWidth="1"/>
    <col min="9484" max="9729" width="9" style="149"/>
    <col min="9730" max="9739" width="7.625" style="149" customWidth="1"/>
    <col min="9740" max="9985" width="9" style="149"/>
    <col min="9986" max="9995" width="7.625" style="149" customWidth="1"/>
    <col min="9996" max="10241" width="9" style="149"/>
    <col min="10242" max="10251" width="7.625" style="149" customWidth="1"/>
    <col min="10252" max="10497" width="9" style="149"/>
    <col min="10498" max="10507" width="7.625" style="149" customWidth="1"/>
    <col min="10508" max="10753" width="9" style="149"/>
    <col min="10754" max="10763" width="7.625" style="149" customWidth="1"/>
    <col min="10764" max="11009" width="9" style="149"/>
    <col min="11010" max="11019" width="7.625" style="149" customWidth="1"/>
    <col min="11020" max="11265" width="9" style="149"/>
    <col min="11266" max="11275" width="7.625" style="149" customWidth="1"/>
    <col min="11276" max="11521" width="9" style="149"/>
    <col min="11522" max="11531" width="7.625" style="149" customWidth="1"/>
    <col min="11532" max="11777" width="9" style="149"/>
    <col min="11778" max="11787" width="7.625" style="149" customWidth="1"/>
    <col min="11788" max="12033" width="9" style="149"/>
    <col min="12034" max="12043" width="7.625" style="149" customWidth="1"/>
    <col min="12044" max="12289" width="9" style="149"/>
    <col min="12290" max="12299" width="7.625" style="149" customWidth="1"/>
    <col min="12300" max="12545" width="9" style="149"/>
    <col min="12546" max="12555" width="7.625" style="149" customWidth="1"/>
    <col min="12556" max="12801" width="9" style="149"/>
    <col min="12802" max="12811" width="7.625" style="149" customWidth="1"/>
    <col min="12812" max="13057" width="9" style="149"/>
    <col min="13058" max="13067" width="7.625" style="149" customWidth="1"/>
    <col min="13068" max="13313" width="9" style="149"/>
    <col min="13314" max="13323" width="7.625" style="149" customWidth="1"/>
    <col min="13324" max="13569" width="9" style="149"/>
    <col min="13570" max="13579" width="7.625" style="149" customWidth="1"/>
    <col min="13580" max="13825" width="9" style="149"/>
    <col min="13826" max="13835" width="7.625" style="149" customWidth="1"/>
    <col min="13836" max="14081" width="9" style="149"/>
    <col min="14082" max="14091" width="7.625" style="149" customWidth="1"/>
    <col min="14092" max="14337" width="9" style="149"/>
    <col min="14338" max="14347" width="7.625" style="149" customWidth="1"/>
    <col min="14348" max="14593" width="9" style="149"/>
    <col min="14594" max="14603" width="7.625" style="149" customWidth="1"/>
    <col min="14604" max="14849" width="9" style="149"/>
    <col min="14850" max="14859" width="7.625" style="149" customWidth="1"/>
    <col min="14860" max="15105" width="9" style="149"/>
    <col min="15106" max="15115" width="7.625" style="149" customWidth="1"/>
    <col min="15116" max="15361" width="9" style="149"/>
    <col min="15362" max="15371" width="7.625" style="149" customWidth="1"/>
    <col min="15372" max="15617" width="9" style="149"/>
    <col min="15618" max="15627" width="7.625" style="149" customWidth="1"/>
    <col min="15628" max="15873" width="9" style="149"/>
    <col min="15874" max="15883" width="7.625" style="149" customWidth="1"/>
    <col min="15884" max="16129" width="9" style="149"/>
    <col min="16130" max="16139" width="7.625" style="149" customWidth="1"/>
    <col min="16140" max="16384" width="9" style="149"/>
  </cols>
  <sheetData>
    <row r="1" spans="1:11" ht="20.25" customHeight="1">
      <c r="A1" s="645" t="s">
        <v>258</v>
      </c>
      <c r="B1" s="645"/>
      <c r="C1" s="645"/>
      <c r="D1" s="645"/>
      <c r="E1" s="645"/>
      <c r="F1" s="645"/>
      <c r="G1" s="645"/>
      <c r="H1" s="44"/>
      <c r="I1" s="44"/>
    </row>
    <row r="2" spans="1:11" ht="1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11" s="1" customFormat="1" ht="20.25" customHeight="1">
      <c r="A3" s="1" t="s">
        <v>259</v>
      </c>
      <c r="C3" s="2"/>
      <c r="D3" s="150"/>
      <c r="E3" s="150"/>
      <c r="F3" s="150"/>
      <c r="G3" s="150"/>
      <c r="H3" s="2"/>
      <c r="I3" s="2"/>
    </row>
    <row r="4" spans="1:11" s="1" customFormat="1" ht="27" customHeight="1">
      <c r="A4" s="688" t="s">
        <v>148</v>
      </c>
      <c r="B4" s="672" t="s">
        <v>260</v>
      </c>
      <c r="C4" s="672"/>
      <c r="D4" s="641" t="s">
        <v>261</v>
      </c>
      <c r="E4" s="647"/>
      <c r="F4" s="745" t="s">
        <v>621</v>
      </c>
      <c r="G4" s="745"/>
      <c r="H4" s="746" t="s">
        <v>622</v>
      </c>
      <c r="I4" s="747"/>
      <c r="J4" s="692" t="s">
        <v>262</v>
      </c>
      <c r="K4" s="744"/>
    </row>
    <row r="5" spans="1:11" s="1" customFormat="1" ht="27" customHeight="1">
      <c r="A5" s="704"/>
      <c r="B5" s="135" t="s">
        <v>263</v>
      </c>
      <c r="C5" s="40" t="s">
        <v>264</v>
      </c>
      <c r="D5" s="30" t="s">
        <v>265</v>
      </c>
      <c r="E5" s="30" t="s">
        <v>264</v>
      </c>
      <c r="F5" s="403" t="s">
        <v>263</v>
      </c>
      <c r="G5" s="30" t="s">
        <v>264</v>
      </c>
      <c r="H5" s="30" t="s">
        <v>265</v>
      </c>
      <c r="I5" s="30" t="s">
        <v>264</v>
      </c>
      <c r="J5" s="30" t="s">
        <v>265</v>
      </c>
      <c r="K5" s="41" t="s">
        <v>264</v>
      </c>
    </row>
    <row r="6" spans="1:11" s="155" customFormat="1" ht="33" customHeight="1">
      <c r="A6" s="151" t="s">
        <v>80</v>
      </c>
      <c r="B6" s="152">
        <v>157</v>
      </c>
      <c r="C6" s="152">
        <v>5403</v>
      </c>
      <c r="D6" s="152">
        <v>199</v>
      </c>
      <c r="E6" s="152">
        <v>199</v>
      </c>
      <c r="F6" s="152">
        <v>13</v>
      </c>
      <c r="G6" s="152">
        <v>556</v>
      </c>
      <c r="H6" s="153">
        <v>0</v>
      </c>
      <c r="I6" s="154">
        <v>0</v>
      </c>
      <c r="J6" s="153">
        <v>0</v>
      </c>
      <c r="K6" s="154">
        <v>0</v>
      </c>
    </row>
    <row r="7" spans="1:11" s="155" customFormat="1" ht="33" customHeight="1">
      <c r="A7" s="151" t="s">
        <v>6</v>
      </c>
      <c r="B7" s="152">
        <v>180</v>
      </c>
      <c r="C7" s="152">
        <v>4868</v>
      </c>
      <c r="D7" s="152">
        <v>15</v>
      </c>
      <c r="E7" s="152">
        <v>15</v>
      </c>
      <c r="F7" s="152">
        <v>13</v>
      </c>
      <c r="G7" s="152">
        <v>556</v>
      </c>
      <c r="H7" s="153">
        <v>0</v>
      </c>
      <c r="I7" s="154">
        <v>0</v>
      </c>
      <c r="J7" s="153">
        <v>0</v>
      </c>
      <c r="K7" s="154">
        <v>0</v>
      </c>
    </row>
    <row r="8" spans="1:11" s="155" customFormat="1" ht="33" customHeight="1">
      <c r="A8" s="151" t="s">
        <v>81</v>
      </c>
      <c r="B8" s="152">
        <v>155</v>
      </c>
      <c r="C8" s="152">
        <v>5886</v>
      </c>
      <c r="D8" s="152">
        <v>27</v>
      </c>
      <c r="E8" s="152">
        <v>27</v>
      </c>
      <c r="F8" s="152">
        <v>59</v>
      </c>
      <c r="G8" s="152">
        <v>2606</v>
      </c>
      <c r="H8" s="153">
        <v>0</v>
      </c>
      <c r="I8" s="154">
        <v>0</v>
      </c>
      <c r="J8" s="152">
        <v>254</v>
      </c>
      <c r="K8" s="156">
        <v>142</v>
      </c>
    </row>
    <row r="9" spans="1:11" s="155" customFormat="1" ht="33" customHeight="1">
      <c r="A9" s="157" t="s">
        <v>4</v>
      </c>
      <c r="B9" s="152">
        <v>88</v>
      </c>
      <c r="C9" s="152">
        <v>7424</v>
      </c>
      <c r="D9" s="152">
        <v>542</v>
      </c>
      <c r="E9" s="152">
        <v>542</v>
      </c>
      <c r="F9" s="152">
        <v>279</v>
      </c>
      <c r="G9" s="152">
        <v>1953</v>
      </c>
      <c r="H9" s="158">
        <v>13008</v>
      </c>
      <c r="I9" s="158">
        <v>542</v>
      </c>
      <c r="J9" s="152">
        <v>102</v>
      </c>
      <c r="K9" s="156">
        <v>170</v>
      </c>
    </row>
    <row r="10" spans="1:11" s="155" customFormat="1" ht="33" customHeight="1">
      <c r="A10" s="157" t="s">
        <v>82</v>
      </c>
      <c r="B10" s="152">
        <v>208</v>
      </c>
      <c r="C10" s="152">
        <v>6482</v>
      </c>
      <c r="D10" s="152">
        <v>193</v>
      </c>
      <c r="E10" s="159">
        <v>193</v>
      </c>
      <c r="F10" s="159">
        <v>2106</v>
      </c>
      <c r="G10" s="159">
        <v>2918</v>
      </c>
      <c r="H10" s="159">
        <v>606</v>
      </c>
      <c r="I10" s="159">
        <v>606</v>
      </c>
      <c r="J10" s="159">
        <v>180</v>
      </c>
      <c r="K10" s="160">
        <v>108</v>
      </c>
    </row>
    <row r="11" spans="1:11" s="155" customFormat="1" ht="33" customHeight="1">
      <c r="A11" s="53" t="s">
        <v>2</v>
      </c>
      <c r="B11" s="152">
        <v>962</v>
      </c>
      <c r="C11" s="152">
        <v>6574</v>
      </c>
      <c r="D11" s="152">
        <v>371</v>
      </c>
      <c r="E11" s="152">
        <v>371</v>
      </c>
      <c r="F11" s="152">
        <v>2452</v>
      </c>
      <c r="G11" s="152">
        <v>3242</v>
      </c>
      <c r="H11" s="29">
        <v>4504</v>
      </c>
      <c r="I11" s="29">
        <v>2252</v>
      </c>
      <c r="J11" s="152">
        <v>236</v>
      </c>
      <c r="K11" s="156">
        <v>115</v>
      </c>
    </row>
    <row r="12" spans="1:11" ht="20.25" customHeight="1">
      <c r="A12" s="161" t="s">
        <v>1</v>
      </c>
      <c r="B12" s="162"/>
      <c r="C12" s="162"/>
      <c r="D12" s="162"/>
      <c r="E12" s="162"/>
      <c r="F12" s="162"/>
      <c r="G12" s="162"/>
      <c r="H12" s="162"/>
      <c r="I12" s="162"/>
    </row>
    <row r="13" spans="1:11" ht="20.25" customHeight="1">
      <c r="A13" s="149" t="s">
        <v>266</v>
      </c>
      <c r="B13" s="161"/>
      <c r="C13" s="161"/>
      <c r="D13" s="161"/>
      <c r="E13" s="161"/>
      <c r="F13" s="161"/>
      <c r="G13" s="161"/>
      <c r="H13" s="161"/>
      <c r="I13" s="161"/>
    </row>
    <row r="14" spans="1:11" ht="24" customHeight="1"/>
    <row r="15" spans="1:11" ht="24" customHeight="1"/>
    <row r="16" spans="1:11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18.75" customHeight="1"/>
  </sheetData>
  <mergeCells count="7">
    <mergeCell ref="J4:K4"/>
    <mergeCell ref="A1:G1"/>
    <mergeCell ref="A4:A5"/>
    <mergeCell ref="B4:C4"/>
    <mergeCell ref="D4:E4"/>
    <mergeCell ref="F4:G4"/>
    <mergeCell ref="H4:I4"/>
  </mergeCells>
  <phoneticPr fontId="3" type="noConversion"/>
  <pageMargins left="0.74803149606299213" right="0.2899999999999999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topLeftCell="A4" workbookViewId="0">
      <selection activeCell="A24" sqref="A24"/>
    </sheetView>
  </sheetViews>
  <sheetFormatPr defaultRowHeight="11.25"/>
  <cols>
    <col min="1" max="3" width="16.625" style="1" customWidth="1"/>
    <col min="4" max="256" width="9" style="1"/>
    <col min="257" max="259" width="16.625" style="1" customWidth="1"/>
    <col min="260" max="512" width="9" style="1"/>
    <col min="513" max="515" width="16.625" style="1" customWidth="1"/>
    <col min="516" max="768" width="9" style="1"/>
    <col min="769" max="771" width="16.625" style="1" customWidth="1"/>
    <col min="772" max="1024" width="9" style="1"/>
    <col min="1025" max="1027" width="16.625" style="1" customWidth="1"/>
    <col min="1028" max="1280" width="9" style="1"/>
    <col min="1281" max="1283" width="16.625" style="1" customWidth="1"/>
    <col min="1284" max="1536" width="9" style="1"/>
    <col min="1537" max="1539" width="16.625" style="1" customWidth="1"/>
    <col min="1540" max="1792" width="9" style="1"/>
    <col min="1793" max="1795" width="16.625" style="1" customWidth="1"/>
    <col min="1796" max="2048" width="9" style="1"/>
    <col min="2049" max="2051" width="16.625" style="1" customWidth="1"/>
    <col min="2052" max="2304" width="9" style="1"/>
    <col min="2305" max="2307" width="16.625" style="1" customWidth="1"/>
    <col min="2308" max="2560" width="9" style="1"/>
    <col min="2561" max="2563" width="16.625" style="1" customWidth="1"/>
    <col min="2564" max="2816" width="9" style="1"/>
    <col min="2817" max="2819" width="16.625" style="1" customWidth="1"/>
    <col min="2820" max="3072" width="9" style="1"/>
    <col min="3073" max="3075" width="16.625" style="1" customWidth="1"/>
    <col min="3076" max="3328" width="9" style="1"/>
    <col min="3329" max="3331" width="16.625" style="1" customWidth="1"/>
    <col min="3332" max="3584" width="9" style="1"/>
    <col min="3585" max="3587" width="16.625" style="1" customWidth="1"/>
    <col min="3588" max="3840" width="9" style="1"/>
    <col min="3841" max="3843" width="16.625" style="1" customWidth="1"/>
    <col min="3844" max="4096" width="9" style="1"/>
    <col min="4097" max="4099" width="16.625" style="1" customWidth="1"/>
    <col min="4100" max="4352" width="9" style="1"/>
    <col min="4353" max="4355" width="16.625" style="1" customWidth="1"/>
    <col min="4356" max="4608" width="9" style="1"/>
    <col min="4609" max="4611" width="16.625" style="1" customWidth="1"/>
    <col min="4612" max="4864" width="9" style="1"/>
    <col min="4865" max="4867" width="16.625" style="1" customWidth="1"/>
    <col min="4868" max="5120" width="9" style="1"/>
    <col min="5121" max="5123" width="16.625" style="1" customWidth="1"/>
    <col min="5124" max="5376" width="9" style="1"/>
    <col min="5377" max="5379" width="16.625" style="1" customWidth="1"/>
    <col min="5380" max="5632" width="9" style="1"/>
    <col min="5633" max="5635" width="16.625" style="1" customWidth="1"/>
    <col min="5636" max="5888" width="9" style="1"/>
    <col min="5889" max="5891" width="16.625" style="1" customWidth="1"/>
    <col min="5892" max="6144" width="9" style="1"/>
    <col min="6145" max="6147" width="16.625" style="1" customWidth="1"/>
    <col min="6148" max="6400" width="9" style="1"/>
    <col min="6401" max="6403" width="16.625" style="1" customWidth="1"/>
    <col min="6404" max="6656" width="9" style="1"/>
    <col min="6657" max="6659" width="16.625" style="1" customWidth="1"/>
    <col min="6660" max="6912" width="9" style="1"/>
    <col min="6913" max="6915" width="16.625" style="1" customWidth="1"/>
    <col min="6916" max="7168" width="9" style="1"/>
    <col min="7169" max="7171" width="16.625" style="1" customWidth="1"/>
    <col min="7172" max="7424" width="9" style="1"/>
    <col min="7425" max="7427" width="16.625" style="1" customWidth="1"/>
    <col min="7428" max="7680" width="9" style="1"/>
    <col min="7681" max="7683" width="16.625" style="1" customWidth="1"/>
    <col min="7684" max="7936" width="9" style="1"/>
    <col min="7937" max="7939" width="16.625" style="1" customWidth="1"/>
    <col min="7940" max="8192" width="9" style="1"/>
    <col min="8193" max="8195" width="16.625" style="1" customWidth="1"/>
    <col min="8196" max="8448" width="9" style="1"/>
    <col min="8449" max="8451" width="16.625" style="1" customWidth="1"/>
    <col min="8452" max="8704" width="9" style="1"/>
    <col min="8705" max="8707" width="16.625" style="1" customWidth="1"/>
    <col min="8708" max="8960" width="9" style="1"/>
    <col min="8961" max="8963" width="16.625" style="1" customWidth="1"/>
    <col min="8964" max="9216" width="9" style="1"/>
    <col min="9217" max="9219" width="16.625" style="1" customWidth="1"/>
    <col min="9220" max="9472" width="9" style="1"/>
    <col min="9473" max="9475" width="16.625" style="1" customWidth="1"/>
    <col min="9476" max="9728" width="9" style="1"/>
    <col min="9729" max="9731" width="16.625" style="1" customWidth="1"/>
    <col min="9732" max="9984" width="9" style="1"/>
    <col min="9985" max="9987" width="16.625" style="1" customWidth="1"/>
    <col min="9988" max="10240" width="9" style="1"/>
    <col min="10241" max="10243" width="16.625" style="1" customWidth="1"/>
    <col min="10244" max="10496" width="9" style="1"/>
    <col min="10497" max="10499" width="16.625" style="1" customWidth="1"/>
    <col min="10500" max="10752" width="9" style="1"/>
    <col min="10753" max="10755" width="16.625" style="1" customWidth="1"/>
    <col min="10756" max="11008" width="9" style="1"/>
    <col min="11009" max="11011" width="16.625" style="1" customWidth="1"/>
    <col min="11012" max="11264" width="9" style="1"/>
    <col min="11265" max="11267" width="16.625" style="1" customWidth="1"/>
    <col min="11268" max="11520" width="9" style="1"/>
    <col min="11521" max="11523" width="16.625" style="1" customWidth="1"/>
    <col min="11524" max="11776" width="9" style="1"/>
    <col min="11777" max="11779" width="16.625" style="1" customWidth="1"/>
    <col min="11780" max="12032" width="9" style="1"/>
    <col min="12033" max="12035" width="16.625" style="1" customWidth="1"/>
    <col min="12036" max="12288" width="9" style="1"/>
    <col min="12289" max="12291" width="16.625" style="1" customWidth="1"/>
    <col min="12292" max="12544" width="9" style="1"/>
    <col min="12545" max="12547" width="16.625" style="1" customWidth="1"/>
    <col min="12548" max="12800" width="9" style="1"/>
    <col min="12801" max="12803" width="16.625" style="1" customWidth="1"/>
    <col min="12804" max="13056" width="9" style="1"/>
    <col min="13057" max="13059" width="16.625" style="1" customWidth="1"/>
    <col min="13060" max="13312" width="9" style="1"/>
    <col min="13313" max="13315" width="16.625" style="1" customWidth="1"/>
    <col min="13316" max="13568" width="9" style="1"/>
    <col min="13569" max="13571" width="16.625" style="1" customWidth="1"/>
    <col min="13572" max="13824" width="9" style="1"/>
    <col min="13825" max="13827" width="16.625" style="1" customWidth="1"/>
    <col min="13828" max="14080" width="9" style="1"/>
    <col min="14081" max="14083" width="16.625" style="1" customWidth="1"/>
    <col min="14084" max="14336" width="9" style="1"/>
    <col min="14337" max="14339" width="16.625" style="1" customWidth="1"/>
    <col min="14340" max="14592" width="9" style="1"/>
    <col min="14593" max="14595" width="16.625" style="1" customWidth="1"/>
    <col min="14596" max="14848" width="9" style="1"/>
    <col min="14849" max="14851" width="16.625" style="1" customWidth="1"/>
    <col min="14852" max="15104" width="9" style="1"/>
    <col min="15105" max="15107" width="16.625" style="1" customWidth="1"/>
    <col min="15108" max="15360" width="9" style="1"/>
    <col min="15361" max="15363" width="16.625" style="1" customWidth="1"/>
    <col min="15364" max="15616" width="9" style="1"/>
    <col min="15617" max="15619" width="16.625" style="1" customWidth="1"/>
    <col min="15620" max="15872" width="9" style="1"/>
    <col min="15873" max="15875" width="16.625" style="1" customWidth="1"/>
    <col min="15876" max="16128" width="9" style="1"/>
    <col min="16129" max="16131" width="16.625" style="1" customWidth="1"/>
    <col min="16132" max="16384" width="9" style="1"/>
  </cols>
  <sheetData>
    <row r="1" spans="1:5" ht="20.25" customHeight="1">
      <c r="A1" s="645" t="s">
        <v>267</v>
      </c>
      <c r="B1" s="645"/>
      <c r="C1" s="645"/>
    </row>
    <row r="2" spans="1:5" ht="15" customHeight="1">
      <c r="A2" s="14"/>
      <c r="B2" s="14"/>
      <c r="C2" s="14"/>
    </row>
    <row r="3" spans="1:5" ht="20.25" customHeight="1">
      <c r="A3" s="674" t="s">
        <v>22</v>
      </c>
      <c r="B3" s="644"/>
      <c r="C3" s="644"/>
    </row>
    <row r="4" spans="1:5" ht="27" customHeight="1">
      <c r="A4" s="699" t="s">
        <v>268</v>
      </c>
      <c r="B4" s="678" t="s">
        <v>269</v>
      </c>
      <c r="C4" s="732"/>
      <c r="D4" s="732"/>
      <c r="E4" s="732"/>
    </row>
    <row r="5" spans="1:5" ht="25.5" customHeight="1">
      <c r="A5" s="700"/>
      <c r="B5" s="675" t="s">
        <v>270</v>
      </c>
      <c r="C5" s="714" t="s">
        <v>271</v>
      </c>
      <c r="D5" s="732"/>
      <c r="E5" s="732"/>
    </row>
    <row r="6" spans="1:5" ht="21.75" customHeight="1">
      <c r="A6" s="748"/>
      <c r="B6" s="680"/>
      <c r="C6" s="123"/>
      <c r="D6" s="65" t="s">
        <v>76</v>
      </c>
      <c r="E6" s="65" t="s">
        <v>77</v>
      </c>
    </row>
    <row r="7" spans="1:5" s="73" customFormat="1" ht="36" customHeight="1">
      <c r="A7" s="70" t="s">
        <v>80</v>
      </c>
      <c r="B7" s="36">
        <v>893</v>
      </c>
      <c r="C7" s="6">
        <v>3098</v>
      </c>
      <c r="D7" s="163"/>
      <c r="E7" s="164"/>
    </row>
    <row r="8" spans="1:5" s="73" customFormat="1" ht="36" customHeight="1">
      <c r="A8" s="70" t="s">
        <v>6</v>
      </c>
      <c r="B8" s="36">
        <v>1013</v>
      </c>
      <c r="C8" s="6">
        <v>1984</v>
      </c>
      <c r="D8" s="163"/>
      <c r="E8" s="164"/>
    </row>
    <row r="9" spans="1:5" s="73" customFormat="1" ht="36" customHeight="1">
      <c r="A9" s="70" t="s">
        <v>81</v>
      </c>
      <c r="B9" s="36">
        <v>1196</v>
      </c>
      <c r="C9" s="6">
        <v>4220</v>
      </c>
      <c r="D9" s="163"/>
      <c r="E9" s="164"/>
    </row>
    <row r="10" spans="1:5" s="73" customFormat="1" ht="36" customHeight="1">
      <c r="A10" s="70" t="s">
        <v>4</v>
      </c>
      <c r="B10" s="165">
        <v>1174</v>
      </c>
      <c r="C10" s="6">
        <v>2111</v>
      </c>
      <c r="D10" s="163"/>
      <c r="E10" s="164"/>
    </row>
    <row r="11" spans="1:5" s="73" customFormat="1" ht="36" customHeight="1">
      <c r="A11" s="70" t="s">
        <v>82</v>
      </c>
      <c r="B11" s="165">
        <v>1324</v>
      </c>
      <c r="C11" s="6">
        <v>2566</v>
      </c>
      <c r="D11" s="163"/>
      <c r="E11" s="164"/>
    </row>
    <row r="12" spans="1:5" s="73" customFormat="1" ht="36" customHeight="1">
      <c r="A12" s="166" t="s">
        <v>2</v>
      </c>
      <c r="B12" s="165">
        <v>1231</v>
      </c>
      <c r="C12" s="6">
        <v>1181</v>
      </c>
      <c r="D12" s="163"/>
      <c r="E12" s="164"/>
    </row>
    <row r="13" spans="1:5" ht="19.5" customHeight="1">
      <c r="A13" s="167"/>
      <c r="B13" s="168"/>
      <c r="C13" s="168"/>
    </row>
    <row r="14" spans="1:5" ht="36" customHeight="1">
      <c r="A14" s="166" t="s">
        <v>272</v>
      </c>
      <c r="B14" s="169">
        <v>340</v>
      </c>
      <c r="C14" s="170">
        <v>321</v>
      </c>
      <c r="D14" s="171"/>
      <c r="E14" s="172"/>
    </row>
    <row r="15" spans="1:5" ht="36" customHeight="1">
      <c r="A15" s="166" t="s">
        <v>273</v>
      </c>
      <c r="B15" s="169">
        <v>301</v>
      </c>
      <c r="C15" s="170">
        <v>355</v>
      </c>
      <c r="D15" s="171"/>
      <c r="E15" s="172"/>
    </row>
    <row r="16" spans="1:5" ht="36" customHeight="1">
      <c r="A16" s="166" t="s">
        <v>274</v>
      </c>
      <c r="B16" s="169">
        <v>283</v>
      </c>
      <c r="C16" s="170">
        <v>244</v>
      </c>
      <c r="D16" s="171"/>
      <c r="E16" s="172"/>
    </row>
    <row r="17" spans="1:5" ht="36" customHeight="1">
      <c r="A17" s="166" t="s">
        <v>275</v>
      </c>
      <c r="B17" s="169">
        <v>307</v>
      </c>
      <c r="C17" s="170">
        <v>261</v>
      </c>
      <c r="D17" s="171"/>
      <c r="E17" s="172"/>
    </row>
    <row r="18" spans="1:5" ht="15" customHeight="1">
      <c r="A18" s="173"/>
      <c r="B18" s="173"/>
      <c r="C18" s="174"/>
    </row>
    <row r="19" spans="1:5" ht="20.25" customHeight="1">
      <c r="A19" s="2" t="s">
        <v>1</v>
      </c>
      <c r="B19" s="2"/>
      <c r="C19" s="175"/>
    </row>
  </sheetData>
  <mergeCells count="6">
    <mergeCell ref="A1:C1"/>
    <mergeCell ref="A3:C3"/>
    <mergeCell ref="A4:A6"/>
    <mergeCell ref="B4:E4"/>
    <mergeCell ref="B5:B6"/>
    <mergeCell ref="C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J12" sqref="J12"/>
    </sheetView>
  </sheetViews>
  <sheetFormatPr defaultRowHeight="11.25"/>
  <cols>
    <col min="1" max="1" width="9" style="330"/>
    <col min="2" max="12" width="7.625" style="330" customWidth="1"/>
    <col min="13" max="14" width="11.5" style="330" customWidth="1"/>
    <col min="15" max="257" width="9" style="330"/>
    <col min="258" max="268" width="7.625" style="330" customWidth="1"/>
    <col min="269" max="270" width="11.5" style="330" customWidth="1"/>
    <col min="271" max="513" width="9" style="330"/>
    <col min="514" max="524" width="7.625" style="330" customWidth="1"/>
    <col min="525" max="526" width="11.5" style="330" customWidth="1"/>
    <col min="527" max="769" width="9" style="330"/>
    <col min="770" max="780" width="7.625" style="330" customWidth="1"/>
    <col min="781" max="782" width="11.5" style="330" customWidth="1"/>
    <col min="783" max="1025" width="9" style="330"/>
    <col min="1026" max="1036" width="7.625" style="330" customWidth="1"/>
    <col min="1037" max="1038" width="11.5" style="330" customWidth="1"/>
    <col min="1039" max="1281" width="9" style="330"/>
    <col min="1282" max="1292" width="7.625" style="330" customWidth="1"/>
    <col min="1293" max="1294" width="11.5" style="330" customWidth="1"/>
    <col min="1295" max="1537" width="9" style="330"/>
    <col min="1538" max="1548" width="7.625" style="330" customWidth="1"/>
    <col min="1549" max="1550" width="11.5" style="330" customWidth="1"/>
    <col min="1551" max="1793" width="9" style="330"/>
    <col min="1794" max="1804" width="7.625" style="330" customWidth="1"/>
    <col min="1805" max="1806" width="11.5" style="330" customWidth="1"/>
    <col min="1807" max="2049" width="9" style="330"/>
    <col min="2050" max="2060" width="7.625" style="330" customWidth="1"/>
    <col min="2061" max="2062" width="11.5" style="330" customWidth="1"/>
    <col min="2063" max="2305" width="9" style="330"/>
    <col min="2306" max="2316" width="7.625" style="330" customWidth="1"/>
    <col min="2317" max="2318" width="11.5" style="330" customWidth="1"/>
    <col min="2319" max="2561" width="9" style="330"/>
    <col min="2562" max="2572" width="7.625" style="330" customWidth="1"/>
    <col min="2573" max="2574" width="11.5" style="330" customWidth="1"/>
    <col min="2575" max="2817" width="9" style="330"/>
    <col min="2818" max="2828" width="7.625" style="330" customWidth="1"/>
    <col min="2829" max="2830" width="11.5" style="330" customWidth="1"/>
    <col min="2831" max="3073" width="9" style="330"/>
    <col min="3074" max="3084" width="7.625" style="330" customWidth="1"/>
    <col min="3085" max="3086" width="11.5" style="330" customWidth="1"/>
    <col min="3087" max="3329" width="9" style="330"/>
    <col min="3330" max="3340" width="7.625" style="330" customWidth="1"/>
    <col min="3341" max="3342" width="11.5" style="330" customWidth="1"/>
    <col min="3343" max="3585" width="9" style="330"/>
    <col min="3586" max="3596" width="7.625" style="330" customWidth="1"/>
    <col min="3597" max="3598" width="11.5" style="330" customWidth="1"/>
    <col min="3599" max="3841" width="9" style="330"/>
    <col min="3842" max="3852" width="7.625" style="330" customWidth="1"/>
    <col min="3853" max="3854" width="11.5" style="330" customWidth="1"/>
    <col min="3855" max="4097" width="9" style="330"/>
    <col min="4098" max="4108" width="7.625" style="330" customWidth="1"/>
    <col min="4109" max="4110" width="11.5" style="330" customWidth="1"/>
    <col min="4111" max="4353" width="9" style="330"/>
    <col min="4354" max="4364" width="7.625" style="330" customWidth="1"/>
    <col min="4365" max="4366" width="11.5" style="330" customWidth="1"/>
    <col min="4367" max="4609" width="9" style="330"/>
    <col min="4610" max="4620" width="7.625" style="330" customWidth="1"/>
    <col min="4621" max="4622" width="11.5" style="330" customWidth="1"/>
    <col min="4623" max="4865" width="9" style="330"/>
    <col min="4866" max="4876" width="7.625" style="330" customWidth="1"/>
    <col min="4877" max="4878" width="11.5" style="330" customWidth="1"/>
    <col min="4879" max="5121" width="9" style="330"/>
    <col min="5122" max="5132" width="7.625" style="330" customWidth="1"/>
    <col min="5133" max="5134" width="11.5" style="330" customWidth="1"/>
    <col min="5135" max="5377" width="9" style="330"/>
    <col min="5378" max="5388" width="7.625" style="330" customWidth="1"/>
    <col min="5389" max="5390" width="11.5" style="330" customWidth="1"/>
    <col min="5391" max="5633" width="9" style="330"/>
    <col min="5634" max="5644" width="7.625" style="330" customWidth="1"/>
    <col min="5645" max="5646" width="11.5" style="330" customWidth="1"/>
    <col min="5647" max="5889" width="9" style="330"/>
    <col min="5890" max="5900" width="7.625" style="330" customWidth="1"/>
    <col min="5901" max="5902" width="11.5" style="330" customWidth="1"/>
    <col min="5903" max="6145" width="9" style="330"/>
    <col min="6146" max="6156" width="7.625" style="330" customWidth="1"/>
    <col min="6157" max="6158" width="11.5" style="330" customWidth="1"/>
    <col min="6159" max="6401" width="9" style="330"/>
    <col min="6402" max="6412" width="7.625" style="330" customWidth="1"/>
    <col min="6413" max="6414" width="11.5" style="330" customWidth="1"/>
    <col min="6415" max="6657" width="9" style="330"/>
    <col min="6658" max="6668" width="7.625" style="330" customWidth="1"/>
    <col min="6669" max="6670" width="11.5" style="330" customWidth="1"/>
    <col min="6671" max="6913" width="9" style="330"/>
    <col min="6914" max="6924" width="7.625" style="330" customWidth="1"/>
    <col min="6925" max="6926" width="11.5" style="330" customWidth="1"/>
    <col min="6927" max="7169" width="9" style="330"/>
    <col min="7170" max="7180" width="7.625" style="330" customWidth="1"/>
    <col min="7181" max="7182" width="11.5" style="330" customWidth="1"/>
    <col min="7183" max="7425" width="9" style="330"/>
    <col min="7426" max="7436" width="7.625" style="330" customWidth="1"/>
    <col min="7437" max="7438" width="11.5" style="330" customWidth="1"/>
    <col min="7439" max="7681" width="9" style="330"/>
    <col min="7682" max="7692" width="7.625" style="330" customWidth="1"/>
    <col min="7693" max="7694" width="11.5" style="330" customWidth="1"/>
    <col min="7695" max="7937" width="9" style="330"/>
    <col min="7938" max="7948" width="7.625" style="330" customWidth="1"/>
    <col min="7949" max="7950" width="11.5" style="330" customWidth="1"/>
    <col min="7951" max="8193" width="9" style="330"/>
    <col min="8194" max="8204" width="7.625" style="330" customWidth="1"/>
    <col min="8205" max="8206" width="11.5" style="330" customWidth="1"/>
    <col min="8207" max="8449" width="9" style="330"/>
    <col min="8450" max="8460" width="7.625" style="330" customWidth="1"/>
    <col min="8461" max="8462" width="11.5" style="330" customWidth="1"/>
    <col min="8463" max="8705" width="9" style="330"/>
    <col min="8706" max="8716" width="7.625" style="330" customWidth="1"/>
    <col min="8717" max="8718" width="11.5" style="330" customWidth="1"/>
    <col min="8719" max="8961" width="9" style="330"/>
    <col min="8962" max="8972" width="7.625" style="330" customWidth="1"/>
    <col min="8973" max="8974" width="11.5" style="330" customWidth="1"/>
    <col min="8975" max="9217" width="9" style="330"/>
    <col min="9218" max="9228" width="7.625" style="330" customWidth="1"/>
    <col min="9229" max="9230" width="11.5" style="330" customWidth="1"/>
    <col min="9231" max="9473" width="9" style="330"/>
    <col min="9474" max="9484" width="7.625" style="330" customWidth="1"/>
    <col min="9485" max="9486" width="11.5" style="330" customWidth="1"/>
    <col min="9487" max="9729" width="9" style="330"/>
    <col min="9730" max="9740" width="7.625" style="330" customWidth="1"/>
    <col min="9741" max="9742" width="11.5" style="330" customWidth="1"/>
    <col min="9743" max="9985" width="9" style="330"/>
    <col min="9986" max="9996" width="7.625" style="330" customWidth="1"/>
    <col min="9997" max="9998" width="11.5" style="330" customWidth="1"/>
    <col min="9999" max="10241" width="9" style="330"/>
    <col min="10242" max="10252" width="7.625" style="330" customWidth="1"/>
    <col min="10253" max="10254" width="11.5" style="330" customWidth="1"/>
    <col min="10255" max="10497" width="9" style="330"/>
    <col min="10498" max="10508" width="7.625" style="330" customWidth="1"/>
    <col min="10509" max="10510" width="11.5" style="330" customWidth="1"/>
    <col min="10511" max="10753" width="9" style="330"/>
    <col min="10754" max="10764" width="7.625" style="330" customWidth="1"/>
    <col min="10765" max="10766" width="11.5" style="330" customWidth="1"/>
    <col min="10767" max="11009" width="9" style="330"/>
    <col min="11010" max="11020" width="7.625" style="330" customWidth="1"/>
    <col min="11021" max="11022" width="11.5" style="330" customWidth="1"/>
    <col min="11023" max="11265" width="9" style="330"/>
    <col min="11266" max="11276" width="7.625" style="330" customWidth="1"/>
    <col min="11277" max="11278" width="11.5" style="330" customWidth="1"/>
    <col min="11279" max="11521" width="9" style="330"/>
    <col min="11522" max="11532" width="7.625" style="330" customWidth="1"/>
    <col min="11533" max="11534" width="11.5" style="330" customWidth="1"/>
    <col min="11535" max="11777" width="9" style="330"/>
    <col min="11778" max="11788" width="7.625" style="330" customWidth="1"/>
    <col min="11789" max="11790" width="11.5" style="330" customWidth="1"/>
    <col min="11791" max="12033" width="9" style="330"/>
    <col min="12034" max="12044" width="7.625" style="330" customWidth="1"/>
    <col min="12045" max="12046" width="11.5" style="330" customWidth="1"/>
    <col min="12047" max="12289" width="9" style="330"/>
    <col min="12290" max="12300" width="7.625" style="330" customWidth="1"/>
    <col min="12301" max="12302" width="11.5" style="330" customWidth="1"/>
    <col min="12303" max="12545" width="9" style="330"/>
    <col min="12546" max="12556" width="7.625" style="330" customWidth="1"/>
    <col min="12557" max="12558" width="11.5" style="330" customWidth="1"/>
    <col min="12559" max="12801" width="9" style="330"/>
    <col min="12802" max="12812" width="7.625" style="330" customWidth="1"/>
    <col min="12813" max="12814" width="11.5" style="330" customWidth="1"/>
    <col min="12815" max="13057" width="9" style="330"/>
    <col min="13058" max="13068" width="7.625" style="330" customWidth="1"/>
    <col min="13069" max="13070" width="11.5" style="330" customWidth="1"/>
    <col min="13071" max="13313" width="9" style="330"/>
    <col min="13314" max="13324" width="7.625" style="330" customWidth="1"/>
    <col min="13325" max="13326" width="11.5" style="330" customWidth="1"/>
    <col min="13327" max="13569" width="9" style="330"/>
    <col min="13570" max="13580" width="7.625" style="330" customWidth="1"/>
    <col min="13581" max="13582" width="11.5" style="330" customWidth="1"/>
    <col min="13583" max="13825" width="9" style="330"/>
    <col min="13826" max="13836" width="7.625" style="330" customWidth="1"/>
    <col min="13837" max="13838" width="11.5" style="330" customWidth="1"/>
    <col min="13839" max="14081" width="9" style="330"/>
    <col min="14082" max="14092" width="7.625" style="330" customWidth="1"/>
    <col min="14093" max="14094" width="11.5" style="330" customWidth="1"/>
    <col min="14095" max="14337" width="9" style="330"/>
    <col min="14338" max="14348" width="7.625" style="330" customWidth="1"/>
    <col min="14349" max="14350" width="11.5" style="330" customWidth="1"/>
    <col min="14351" max="14593" width="9" style="330"/>
    <col min="14594" max="14604" width="7.625" style="330" customWidth="1"/>
    <col min="14605" max="14606" width="11.5" style="330" customWidth="1"/>
    <col min="14607" max="14849" width="9" style="330"/>
    <col min="14850" max="14860" width="7.625" style="330" customWidth="1"/>
    <col min="14861" max="14862" width="11.5" style="330" customWidth="1"/>
    <col min="14863" max="15105" width="9" style="330"/>
    <col min="15106" max="15116" width="7.625" style="330" customWidth="1"/>
    <col min="15117" max="15118" width="11.5" style="330" customWidth="1"/>
    <col min="15119" max="15361" width="9" style="330"/>
    <col min="15362" max="15372" width="7.625" style="330" customWidth="1"/>
    <col min="15373" max="15374" width="11.5" style="330" customWidth="1"/>
    <col min="15375" max="15617" width="9" style="330"/>
    <col min="15618" max="15628" width="7.625" style="330" customWidth="1"/>
    <col min="15629" max="15630" width="11.5" style="330" customWidth="1"/>
    <col min="15631" max="15873" width="9" style="330"/>
    <col min="15874" max="15884" width="7.625" style="330" customWidth="1"/>
    <col min="15885" max="15886" width="11.5" style="330" customWidth="1"/>
    <col min="15887" max="16129" width="9" style="330"/>
    <col min="16130" max="16140" width="7.625" style="330" customWidth="1"/>
    <col min="16141" max="16142" width="11.5" style="330" customWidth="1"/>
    <col min="16143" max="16384" width="9" style="330"/>
  </cols>
  <sheetData>
    <row r="1" spans="1:19" s="430" customFormat="1" ht="20.25" customHeight="1">
      <c r="A1" s="753" t="s">
        <v>625</v>
      </c>
      <c r="B1" s="753"/>
      <c r="C1" s="753"/>
      <c r="D1" s="753"/>
      <c r="E1" s="753"/>
      <c r="F1" s="753"/>
      <c r="G1" s="427"/>
      <c r="H1" s="428"/>
      <c r="I1" s="429"/>
      <c r="J1" s="427"/>
      <c r="K1" s="429"/>
      <c r="L1" s="427"/>
      <c r="M1" s="429"/>
      <c r="N1" s="427"/>
    </row>
    <row r="2" spans="1:19" ht="15" customHeight="1">
      <c r="A2" s="431"/>
      <c r="B2" s="67"/>
      <c r="C2" s="431"/>
      <c r="D2" s="67"/>
      <c r="E2" s="67"/>
      <c r="F2" s="431"/>
      <c r="G2" s="67"/>
      <c r="H2" s="431"/>
      <c r="I2" s="431"/>
      <c r="J2" s="67"/>
      <c r="K2" s="431"/>
      <c r="L2" s="67"/>
      <c r="M2" s="431"/>
      <c r="N2" s="67"/>
    </row>
    <row r="3" spans="1:19" ht="20.25" customHeight="1">
      <c r="A3" s="228" t="s">
        <v>626</v>
      </c>
      <c r="B3" s="67"/>
      <c r="C3" s="431"/>
      <c r="D3" s="67"/>
      <c r="E3" s="67"/>
      <c r="F3" s="228" t="s">
        <v>167</v>
      </c>
      <c r="G3" s="67"/>
      <c r="H3" s="228" t="s">
        <v>167</v>
      </c>
      <c r="I3" s="431"/>
      <c r="J3" s="67"/>
      <c r="K3" s="431"/>
      <c r="L3" s="67"/>
      <c r="M3" s="431"/>
      <c r="N3" s="67"/>
    </row>
    <row r="4" spans="1:19" s="395" customFormat="1" ht="21.75" customHeight="1">
      <c r="A4" s="754" t="s">
        <v>627</v>
      </c>
      <c r="B4" s="755" t="s">
        <v>349</v>
      </c>
      <c r="C4" s="749" t="s">
        <v>628</v>
      </c>
      <c r="D4" s="749"/>
      <c r="E4" s="749"/>
      <c r="F4" s="749"/>
      <c r="G4" s="749" t="s">
        <v>629</v>
      </c>
      <c r="H4" s="749"/>
      <c r="I4" s="749"/>
      <c r="J4" s="750"/>
      <c r="K4" s="749" t="s">
        <v>630</v>
      </c>
      <c r="L4" s="750"/>
    </row>
    <row r="5" spans="1:19" s="395" customFormat="1" ht="21.75" customHeight="1">
      <c r="A5" s="754"/>
      <c r="B5" s="756"/>
      <c r="C5" s="749" t="s">
        <v>631</v>
      </c>
      <c r="D5" s="755" t="s">
        <v>632</v>
      </c>
      <c r="E5" s="749"/>
      <c r="F5" s="749"/>
      <c r="G5" s="749" t="s">
        <v>631</v>
      </c>
      <c r="H5" s="755" t="s">
        <v>632</v>
      </c>
      <c r="I5" s="749"/>
      <c r="J5" s="749"/>
      <c r="K5" s="749" t="s">
        <v>408</v>
      </c>
      <c r="L5" s="750" t="s">
        <v>633</v>
      </c>
    </row>
    <row r="6" spans="1:19" s="395" customFormat="1" ht="21.75" customHeight="1">
      <c r="A6" s="754"/>
      <c r="B6" s="757"/>
      <c r="C6" s="749"/>
      <c r="D6" s="436"/>
      <c r="E6" s="437" t="s">
        <v>633</v>
      </c>
      <c r="F6" s="437" t="s">
        <v>634</v>
      </c>
      <c r="G6" s="749"/>
      <c r="H6" s="436"/>
      <c r="I6" s="437" t="s">
        <v>633</v>
      </c>
      <c r="J6" s="438" t="s">
        <v>634</v>
      </c>
      <c r="K6" s="749"/>
      <c r="L6" s="750"/>
    </row>
    <row r="7" spans="1:19" ht="28.5" customHeight="1">
      <c r="A7" s="70" t="s">
        <v>496</v>
      </c>
      <c r="B7" s="424">
        <v>208032</v>
      </c>
      <c r="C7" s="424">
        <v>3904</v>
      </c>
      <c r="D7" s="424">
        <v>99870</v>
      </c>
      <c r="E7" s="424">
        <v>40602</v>
      </c>
      <c r="F7" s="424">
        <v>59268</v>
      </c>
      <c r="G7" s="424">
        <v>47</v>
      </c>
      <c r="H7" s="424">
        <v>9411</v>
      </c>
      <c r="I7" s="424">
        <v>3373</v>
      </c>
      <c r="J7" s="424">
        <v>6038</v>
      </c>
      <c r="K7" s="424">
        <v>43069</v>
      </c>
      <c r="L7" s="423">
        <v>98751</v>
      </c>
      <c r="M7" s="432"/>
      <c r="N7" s="432"/>
    </row>
    <row r="8" spans="1:19" ht="28.5" customHeight="1">
      <c r="A8" s="70" t="s">
        <v>497</v>
      </c>
      <c r="B8" s="424">
        <v>203543</v>
      </c>
      <c r="C8" s="424">
        <v>4101</v>
      </c>
      <c r="D8" s="424">
        <v>101386</v>
      </c>
      <c r="E8" s="424">
        <v>41810</v>
      </c>
      <c r="F8" s="424">
        <v>59576</v>
      </c>
      <c r="G8" s="424">
        <v>47</v>
      </c>
      <c r="H8" s="424">
        <v>8933</v>
      </c>
      <c r="I8" s="424">
        <v>3335</v>
      </c>
      <c r="J8" s="424">
        <v>5598</v>
      </c>
      <c r="K8" s="424">
        <v>42567</v>
      </c>
      <c r="L8" s="423">
        <v>93224</v>
      </c>
      <c r="M8" s="432"/>
      <c r="N8" s="432"/>
    </row>
    <row r="9" spans="1:19" ht="28.5" customHeight="1">
      <c r="A9" s="70" t="s">
        <v>124</v>
      </c>
      <c r="B9" s="424">
        <v>199063</v>
      </c>
      <c r="C9" s="424">
        <v>4204</v>
      </c>
      <c r="D9" s="424">
        <v>103465</v>
      </c>
      <c r="E9" s="424">
        <v>43875</v>
      </c>
      <c r="F9" s="424">
        <v>59590</v>
      </c>
      <c r="G9" s="424">
        <v>46</v>
      </c>
      <c r="H9" s="424">
        <v>8786</v>
      </c>
      <c r="I9" s="424">
        <v>3307</v>
      </c>
      <c r="J9" s="424">
        <v>5479</v>
      </c>
      <c r="K9" s="424">
        <v>41090</v>
      </c>
      <c r="L9" s="423">
        <v>86812</v>
      </c>
      <c r="M9" s="370"/>
      <c r="N9" s="370"/>
      <c r="O9" s="433"/>
      <c r="P9" s="433"/>
      <c r="Q9" s="433"/>
      <c r="R9" s="433"/>
      <c r="S9" s="433"/>
    </row>
    <row r="10" spans="1:19" ht="28.5" customHeight="1">
      <c r="A10" s="74" t="s">
        <v>4</v>
      </c>
      <c r="B10" s="424">
        <v>210724</v>
      </c>
      <c r="C10" s="424">
        <v>4424</v>
      </c>
      <c r="D10" s="424">
        <v>115978</v>
      </c>
      <c r="E10" s="424">
        <v>46196</v>
      </c>
      <c r="F10" s="424">
        <v>69782</v>
      </c>
      <c r="G10" s="424">
        <v>46</v>
      </c>
      <c r="H10" s="424">
        <v>11421</v>
      </c>
      <c r="I10" s="424">
        <v>3450</v>
      </c>
      <c r="J10" s="424">
        <v>7971</v>
      </c>
      <c r="K10" s="424">
        <v>40818</v>
      </c>
      <c r="L10" s="423">
        <v>83325</v>
      </c>
      <c r="M10" s="370"/>
      <c r="N10" s="370"/>
      <c r="O10" s="433"/>
      <c r="P10" s="433"/>
      <c r="Q10" s="433"/>
      <c r="R10" s="433"/>
      <c r="S10" s="433"/>
    </row>
    <row r="11" spans="1:19" ht="28.5" customHeight="1">
      <c r="A11" s="74" t="s">
        <v>82</v>
      </c>
      <c r="B11" s="424">
        <v>208924</v>
      </c>
      <c r="C11" s="424">
        <v>4790</v>
      </c>
      <c r="D11" s="424">
        <v>117943</v>
      </c>
      <c r="E11" s="424">
        <v>47817</v>
      </c>
      <c r="F11" s="424">
        <v>70126</v>
      </c>
      <c r="G11" s="424">
        <v>48</v>
      </c>
      <c r="H11" s="424">
        <v>11188</v>
      </c>
      <c r="I11" s="424">
        <v>3408</v>
      </c>
      <c r="J11" s="424">
        <v>7780</v>
      </c>
      <c r="K11" s="424">
        <v>40057</v>
      </c>
      <c r="L11" s="423">
        <v>79793</v>
      </c>
      <c r="M11" s="370"/>
      <c r="N11" s="370"/>
      <c r="O11" s="433"/>
      <c r="P11" s="433"/>
      <c r="Q11" s="433"/>
      <c r="R11" s="433"/>
      <c r="S11" s="433"/>
    </row>
    <row r="12" spans="1:19" ht="28.5" customHeight="1">
      <c r="A12" s="74" t="s">
        <v>638</v>
      </c>
      <c r="B12" s="424">
        <v>204595</v>
      </c>
      <c r="C12" s="424">
        <v>5129</v>
      </c>
      <c r="D12" s="424">
        <v>118979</v>
      </c>
      <c r="E12" s="424">
        <v>49013</v>
      </c>
      <c r="F12" s="424">
        <v>69966</v>
      </c>
      <c r="G12" s="424">
        <v>47</v>
      </c>
      <c r="H12" s="424">
        <v>10702</v>
      </c>
      <c r="I12" s="424">
        <v>3229</v>
      </c>
      <c r="J12" s="424">
        <v>7473</v>
      </c>
      <c r="K12" s="424">
        <v>38766</v>
      </c>
      <c r="L12" s="423">
        <v>74914</v>
      </c>
      <c r="M12" s="370"/>
      <c r="N12" s="370"/>
      <c r="O12" s="433"/>
      <c r="P12" s="433"/>
      <c r="Q12" s="433"/>
      <c r="R12" s="433"/>
      <c r="S12" s="433"/>
    </row>
    <row r="13" spans="1:19" s="73" customFormat="1" ht="20.25" customHeight="1">
      <c r="A13" s="228" t="s">
        <v>635</v>
      </c>
      <c r="B13" s="67"/>
      <c r="C13" s="431"/>
      <c r="D13" s="67"/>
      <c r="E13" s="67"/>
      <c r="F13" s="431"/>
      <c r="G13" s="67"/>
      <c r="H13" s="431"/>
      <c r="J13" s="431"/>
      <c r="K13" s="431"/>
      <c r="L13" s="67"/>
      <c r="M13" s="431"/>
      <c r="N13" s="67"/>
    </row>
    <row r="14" spans="1:19" s="73" customFormat="1" ht="20.25" customHeight="1">
      <c r="A14" s="228" t="s">
        <v>636</v>
      </c>
      <c r="B14" s="67"/>
      <c r="C14" s="431"/>
      <c r="D14" s="67"/>
      <c r="E14" s="67"/>
      <c r="F14" s="431"/>
      <c r="G14" s="67"/>
      <c r="H14" s="431"/>
      <c r="J14" s="431"/>
      <c r="K14" s="431"/>
      <c r="L14" s="67"/>
      <c r="M14" s="431"/>
      <c r="N14" s="67"/>
    </row>
    <row r="15" spans="1:19" s="73" customFormat="1" ht="20.25" customHeight="1">
      <c r="A15" s="228" t="s">
        <v>637</v>
      </c>
      <c r="B15" s="67"/>
      <c r="C15" s="431"/>
      <c r="D15" s="67"/>
      <c r="E15" s="67"/>
      <c r="F15" s="431"/>
      <c r="G15" s="67"/>
      <c r="H15" s="431"/>
      <c r="I15" s="431"/>
      <c r="J15" s="67"/>
      <c r="K15" s="431"/>
      <c r="L15" s="67"/>
      <c r="M15" s="431"/>
      <c r="N15" s="67"/>
    </row>
    <row r="16" spans="1:19" s="435" customFormat="1" ht="20.100000000000001" customHeight="1">
      <c r="A16" s="751"/>
      <c r="B16" s="751"/>
      <c r="C16" s="751"/>
      <c r="D16" s="751"/>
      <c r="E16" s="395"/>
      <c r="F16" s="434"/>
      <c r="G16" s="395"/>
      <c r="H16" s="434"/>
      <c r="I16" s="434"/>
      <c r="J16" s="395"/>
      <c r="K16" s="434"/>
      <c r="L16" s="395"/>
      <c r="M16" s="434"/>
      <c r="N16" s="395"/>
    </row>
    <row r="17" spans="1:14" s="435" customFormat="1" ht="20.100000000000001" customHeight="1">
      <c r="A17" s="752"/>
      <c r="B17" s="752"/>
      <c r="C17" s="752"/>
      <c r="D17" s="752"/>
      <c r="E17" s="395"/>
      <c r="F17" s="434"/>
      <c r="G17" s="395"/>
      <c r="H17" s="434"/>
      <c r="I17" s="434"/>
      <c r="J17" s="395"/>
      <c r="K17" s="434"/>
      <c r="L17" s="395"/>
      <c r="M17" s="434"/>
      <c r="N17" s="395"/>
    </row>
    <row r="18" spans="1:14" ht="20.100000000000001" customHeight="1">
      <c r="A18" s="228"/>
      <c r="C18" s="431"/>
    </row>
    <row r="19" spans="1:14" ht="20.100000000000001" customHeight="1">
      <c r="A19" s="431"/>
      <c r="B19" s="67"/>
      <c r="E19" s="67"/>
      <c r="F19" s="431"/>
      <c r="G19" s="67"/>
      <c r="H19" s="431"/>
      <c r="I19" s="431"/>
      <c r="J19" s="67"/>
      <c r="K19" s="431"/>
      <c r="L19" s="67"/>
      <c r="M19" s="431"/>
      <c r="N19" s="67"/>
    </row>
    <row r="20" spans="1:14" ht="20.100000000000001" customHeight="1"/>
    <row r="21" spans="1:14" ht="20.100000000000001" customHeight="1"/>
  </sheetData>
  <mergeCells count="14">
    <mergeCell ref="K5:K6"/>
    <mergeCell ref="L5:L6"/>
    <mergeCell ref="A16:D16"/>
    <mergeCell ref="A17:D17"/>
    <mergeCell ref="A1:F1"/>
    <mergeCell ref="A4:A6"/>
    <mergeCell ref="B4:B6"/>
    <mergeCell ref="C4:F4"/>
    <mergeCell ref="G4:J4"/>
    <mergeCell ref="K4:L4"/>
    <mergeCell ref="C5:C6"/>
    <mergeCell ref="D5:F5"/>
    <mergeCell ref="G5:G6"/>
    <mergeCell ref="H5:J5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8" sqref="A8"/>
    </sheetView>
  </sheetViews>
  <sheetFormatPr defaultRowHeight="13.5"/>
  <cols>
    <col min="1" max="7" width="10.5" style="261" customWidth="1"/>
    <col min="8" max="256" width="9" style="261"/>
    <col min="257" max="263" width="10.5" style="261" customWidth="1"/>
    <col min="264" max="512" width="9" style="261"/>
    <col min="513" max="519" width="10.5" style="261" customWidth="1"/>
    <col min="520" max="768" width="9" style="261"/>
    <col min="769" max="775" width="10.5" style="261" customWidth="1"/>
    <col min="776" max="1024" width="9" style="261"/>
    <col min="1025" max="1031" width="10.5" style="261" customWidth="1"/>
    <col min="1032" max="1280" width="9" style="261"/>
    <col min="1281" max="1287" width="10.5" style="261" customWidth="1"/>
    <col min="1288" max="1536" width="9" style="261"/>
    <col min="1537" max="1543" width="10.5" style="261" customWidth="1"/>
    <col min="1544" max="1792" width="9" style="261"/>
    <col min="1793" max="1799" width="10.5" style="261" customWidth="1"/>
    <col min="1800" max="2048" width="9" style="261"/>
    <col min="2049" max="2055" width="10.5" style="261" customWidth="1"/>
    <col min="2056" max="2304" width="9" style="261"/>
    <col min="2305" max="2311" width="10.5" style="261" customWidth="1"/>
    <col min="2312" max="2560" width="9" style="261"/>
    <col min="2561" max="2567" width="10.5" style="261" customWidth="1"/>
    <col min="2568" max="2816" width="9" style="261"/>
    <col min="2817" max="2823" width="10.5" style="261" customWidth="1"/>
    <col min="2824" max="3072" width="9" style="261"/>
    <col min="3073" max="3079" width="10.5" style="261" customWidth="1"/>
    <col min="3080" max="3328" width="9" style="261"/>
    <col min="3329" max="3335" width="10.5" style="261" customWidth="1"/>
    <col min="3336" max="3584" width="9" style="261"/>
    <col min="3585" max="3591" width="10.5" style="261" customWidth="1"/>
    <col min="3592" max="3840" width="9" style="261"/>
    <col min="3841" max="3847" width="10.5" style="261" customWidth="1"/>
    <col min="3848" max="4096" width="9" style="261"/>
    <col min="4097" max="4103" width="10.5" style="261" customWidth="1"/>
    <col min="4104" max="4352" width="9" style="261"/>
    <col min="4353" max="4359" width="10.5" style="261" customWidth="1"/>
    <col min="4360" max="4608" width="9" style="261"/>
    <col min="4609" max="4615" width="10.5" style="261" customWidth="1"/>
    <col min="4616" max="4864" width="9" style="261"/>
    <col min="4865" max="4871" width="10.5" style="261" customWidth="1"/>
    <col min="4872" max="5120" width="9" style="261"/>
    <col min="5121" max="5127" width="10.5" style="261" customWidth="1"/>
    <col min="5128" max="5376" width="9" style="261"/>
    <col min="5377" max="5383" width="10.5" style="261" customWidth="1"/>
    <col min="5384" max="5632" width="9" style="261"/>
    <col min="5633" max="5639" width="10.5" style="261" customWidth="1"/>
    <col min="5640" max="5888" width="9" style="261"/>
    <col min="5889" max="5895" width="10.5" style="261" customWidth="1"/>
    <col min="5896" max="6144" width="9" style="261"/>
    <col min="6145" max="6151" width="10.5" style="261" customWidth="1"/>
    <col min="6152" max="6400" width="9" style="261"/>
    <col min="6401" max="6407" width="10.5" style="261" customWidth="1"/>
    <col min="6408" max="6656" width="9" style="261"/>
    <col min="6657" max="6663" width="10.5" style="261" customWidth="1"/>
    <col min="6664" max="6912" width="9" style="261"/>
    <col min="6913" max="6919" width="10.5" style="261" customWidth="1"/>
    <col min="6920" max="7168" width="9" style="261"/>
    <col min="7169" max="7175" width="10.5" style="261" customWidth="1"/>
    <col min="7176" max="7424" width="9" style="261"/>
    <col min="7425" max="7431" width="10.5" style="261" customWidth="1"/>
    <col min="7432" max="7680" width="9" style="261"/>
    <col min="7681" max="7687" width="10.5" style="261" customWidth="1"/>
    <col min="7688" max="7936" width="9" style="261"/>
    <col min="7937" max="7943" width="10.5" style="261" customWidth="1"/>
    <col min="7944" max="8192" width="9" style="261"/>
    <col min="8193" max="8199" width="10.5" style="261" customWidth="1"/>
    <col min="8200" max="8448" width="9" style="261"/>
    <col min="8449" max="8455" width="10.5" style="261" customWidth="1"/>
    <col min="8456" max="8704" width="9" style="261"/>
    <col min="8705" max="8711" width="10.5" style="261" customWidth="1"/>
    <col min="8712" max="8960" width="9" style="261"/>
    <col min="8961" max="8967" width="10.5" style="261" customWidth="1"/>
    <col min="8968" max="9216" width="9" style="261"/>
    <col min="9217" max="9223" width="10.5" style="261" customWidth="1"/>
    <col min="9224" max="9472" width="9" style="261"/>
    <col min="9473" max="9479" width="10.5" style="261" customWidth="1"/>
    <col min="9480" max="9728" width="9" style="261"/>
    <col min="9729" max="9735" width="10.5" style="261" customWidth="1"/>
    <col min="9736" max="9984" width="9" style="261"/>
    <col min="9985" max="9991" width="10.5" style="261" customWidth="1"/>
    <col min="9992" max="10240" width="9" style="261"/>
    <col min="10241" max="10247" width="10.5" style="261" customWidth="1"/>
    <col min="10248" max="10496" width="9" style="261"/>
    <col min="10497" max="10503" width="10.5" style="261" customWidth="1"/>
    <col min="10504" max="10752" width="9" style="261"/>
    <col min="10753" max="10759" width="10.5" style="261" customWidth="1"/>
    <col min="10760" max="11008" width="9" style="261"/>
    <col min="11009" max="11015" width="10.5" style="261" customWidth="1"/>
    <col min="11016" max="11264" width="9" style="261"/>
    <col min="11265" max="11271" width="10.5" style="261" customWidth="1"/>
    <col min="11272" max="11520" width="9" style="261"/>
    <col min="11521" max="11527" width="10.5" style="261" customWidth="1"/>
    <col min="11528" max="11776" width="9" style="261"/>
    <col min="11777" max="11783" width="10.5" style="261" customWidth="1"/>
    <col min="11784" max="12032" width="9" style="261"/>
    <col min="12033" max="12039" width="10.5" style="261" customWidth="1"/>
    <col min="12040" max="12288" width="9" style="261"/>
    <col min="12289" max="12295" width="10.5" style="261" customWidth="1"/>
    <col min="12296" max="12544" width="9" style="261"/>
    <col min="12545" max="12551" width="10.5" style="261" customWidth="1"/>
    <col min="12552" max="12800" width="9" style="261"/>
    <col min="12801" max="12807" width="10.5" style="261" customWidth="1"/>
    <col min="12808" max="13056" width="9" style="261"/>
    <col min="13057" max="13063" width="10.5" style="261" customWidth="1"/>
    <col min="13064" max="13312" width="9" style="261"/>
    <col min="13313" max="13319" width="10.5" style="261" customWidth="1"/>
    <col min="13320" max="13568" width="9" style="261"/>
    <col min="13569" max="13575" width="10.5" style="261" customWidth="1"/>
    <col min="13576" max="13824" width="9" style="261"/>
    <col min="13825" max="13831" width="10.5" style="261" customWidth="1"/>
    <col min="13832" max="14080" width="9" style="261"/>
    <col min="14081" max="14087" width="10.5" style="261" customWidth="1"/>
    <col min="14088" max="14336" width="9" style="261"/>
    <col min="14337" max="14343" width="10.5" style="261" customWidth="1"/>
    <col min="14344" max="14592" width="9" style="261"/>
    <col min="14593" max="14599" width="10.5" style="261" customWidth="1"/>
    <col min="14600" max="14848" width="9" style="261"/>
    <col min="14849" max="14855" width="10.5" style="261" customWidth="1"/>
    <col min="14856" max="15104" width="9" style="261"/>
    <col min="15105" max="15111" width="10.5" style="261" customWidth="1"/>
    <col min="15112" max="15360" width="9" style="261"/>
    <col min="15361" max="15367" width="10.5" style="261" customWidth="1"/>
    <col min="15368" max="15616" width="9" style="261"/>
    <col min="15617" max="15623" width="10.5" style="261" customWidth="1"/>
    <col min="15624" max="15872" width="9" style="261"/>
    <col min="15873" max="15879" width="10.5" style="261" customWidth="1"/>
    <col min="15880" max="16128" width="9" style="261"/>
    <col min="16129" max="16135" width="10.5" style="261" customWidth="1"/>
    <col min="16136" max="16384" width="9" style="261"/>
  </cols>
  <sheetData>
    <row r="1" spans="1:7" ht="20.25" customHeight="1">
      <c r="A1" s="758" t="s">
        <v>639</v>
      </c>
      <c r="B1" s="758"/>
      <c r="C1" s="758"/>
      <c r="D1" s="758"/>
      <c r="E1" s="758"/>
      <c r="F1" s="758"/>
      <c r="G1" s="758"/>
    </row>
    <row r="2" spans="1:7" ht="15" customHeight="1">
      <c r="A2" s="176"/>
      <c r="B2" s="176"/>
      <c r="C2" s="176"/>
      <c r="D2" s="176"/>
      <c r="E2" s="176"/>
      <c r="F2" s="176"/>
      <c r="G2" s="176"/>
    </row>
    <row r="3" spans="1:7" ht="20.25" customHeight="1">
      <c r="A3" s="759" t="s">
        <v>315</v>
      </c>
      <c r="B3" s="759"/>
      <c r="C3" s="759"/>
      <c r="D3" s="759"/>
      <c r="E3" s="759"/>
      <c r="F3" s="759"/>
      <c r="G3" s="759"/>
    </row>
    <row r="4" spans="1:7" ht="24.95" customHeight="1">
      <c r="A4" s="760" t="s">
        <v>647</v>
      </c>
      <c r="B4" s="762" t="s">
        <v>640</v>
      </c>
      <c r="C4" s="764" t="s">
        <v>641</v>
      </c>
      <c r="D4" s="765"/>
      <c r="E4" s="766" t="s">
        <v>642</v>
      </c>
      <c r="F4" s="767" t="s">
        <v>643</v>
      </c>
      <c r="G4" s="764" t="s">
        <v>644</v>
      </c>
    </row>
    <row r="5" spans="1:7" ht="24.95" customHeight="1">
      <c r="A5" s="761"/>
      <c r="B5" s="763"/>
      <c r="C5" s="447" t="s">
        <v>631</v>
      </c>
      <c r="D5" s="448" t="s">
        <v>645</v>
      </c>
      <c r="E5" s="766"/>
      <c r="F5" s="767"/>
      <c r="G5" s="764"/>
    </row>
    <row r="6" spans="1:7" ht="24.95" customHeight="1">
      <c r="A6" s="264" t="s">
        <v>80</v>
      </c>
      <c r="B6" s="439">
        <v>86602</v>
      </c>
      <c r="C6" s="439">
        <v>3955</v>
      </c>
      <c r="D6" s="440">
        <v>33207</v>
      </c>
      <c r="E6" s="439">
        <v>53135</v>
      </c>
      <c r="F6" s="441">
        <v>92</v>
      </c>
      <c r="G6" s="440">
        <v>168</v>
      </c>
    </row>
    <row r="7" spans="1:7" ht="24.95" customHeight="1">
      <c r="A7" s="151" t="s">
        <v>6</v>
      </c>
      <c r="B7" s="442">
        <v>84919</v>
      </c>
      <c r="C7" s="442">
        <v>4182</v>
      </c>
      <c r="D7" s="442">
        <v>34092</v>
      </c>
      <c r="E7" s="442">
        <v>50503</v>
      </c>
      <c r="F7" s="443">
        <v>117</v>
      </c>
      <c r="G7" s="444">
        <v>207</v>
      </c>
    </row>
    <row r="8" spans="1:7" ht="24.95" customHeight="1">
      <c r="A8" s="151" t="s">
        <v>124</v>
      </c>
      <c r="B8" s="442">
        <v>85538</v>
      </c>
      <c r="C8" s="442">
        <v>4380</v>
      </c>
      <c r="D8" s="442">
        <v>35459</v>
      </c>
      <c r="E8" s="442">
        <v>49525</v>
      </c>
      <c r="F8" s="443">
        <v>300</v>
      </c>
      <c r="G8" s="444">
        <v>254</v>
      </c>
    </row>
    <row r="9" spans="1:7" ht="24.95" customHeight="1">
      <c r="A9" s="157" t="s">
        <v>4</v>
      </c>
      <c r="B9" s="445">
        <f>SUM(D9:G9)</f>
        <v>85825</v>
      </c>
      <c r="C9" s="445">
        <v>4551</v>
      </c>
      <c r="D9" s="445">
        <v>36443</v>
      </c>
      <c r="E9" s="445">
        <v>48503</v>
      </c>
      <c r="F9" s="445">
        <v>566</v>
      </c>
      <c r="G9" s="446">
        <v>313</v>
      </c>
    </row>
    <row r="10" spans="1:7" ht="24.95" customHeight="1">
      <c r="A10" s="157" t="s">
        <v>82</v>
      </c>
      <c r="B10" s="445">
        <v>84553</v>
      </c>
      <c r="C10" s="445">
        <v>4863</v>
      </c>
      <c r="D10" s="445">
        <v>36857</v>
      </c>
      <c r="E10" s="445">
        <v>46556</v>
      </c>
      <c r="F10" s="445">
        <v>707</v>
      </c>
      <c r="G10" s="446">
        <v>433</v>
      </c>
    </row>
    <row r="11" spans="1:7" ht="24.95" customHeight="1">
      <c r="A11" s="157" t="s">
        <v>638</v>
      </c>
      <c r="B11" s="445">
        <v>84307</v>
      </c>
      <c r="C11" s="445">
        <v>5188</v>
      </c>
      <c r="D11" s="445">
        <v>38349</v>
      </c>
      <c r="E11" s="445">
        <v>44735</v>
      </c>
      <c r="F11" s="445">
        <v>622</v>
      </c>
      <c r="G11" s="446">
        <v>601</v>
      </c>
    </row>
    <row r="12" spans="1:7" ht="20.25" customHeight="1">
      <c r="A12" s="161" t="s">
        <v>646</v>
      </c>
      <c r="B12" s="161"/>
      <c r="C12" s="161"/>
      <c r="D12" s="161"/>
      <c r="E12" s="161"/>
      <c r="F12" s="161"/>
      <c r="G12" s="161"/>
    </row>
  </sheetData>
  <mergeCells count="8">
    <mergeCell ref="A1:G1"/>
    <mergeCell ref="A3:G3"/>
    <mergeCell ref="A4:A5"/>
    <mergeCell ref="B4:B5"/>
    <mergeCell ref="C4:D4"/>
    <mergeCell ref="E4:E5"/>
    <mergeCell ref="F4:F5"/>
    <mergeCell ref="G4:G5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20"/>
  <sheetViews>
    <sheetView workbookViewId="0">
      <selection activeCell="D18" sqref="D18"/>
    </sheetView>
  </sheetViews>
  <sheetFormatPr defaultRowHeight="11.25"/>
  <cols>
    <col min="1" max="1" width="9" style="325"/>
    <col min="2" max="23" width="6.75" style="325" customWidth="1"/>
    <col min="24" max="257" width="9" style="325"/>
    <col min="258" max="279" width="6.75" style="325" customWidth="1"/>
    <col min="280" max="513" width="9" style="325"/>
    <col min="514" max="535" width="6.75" style="325" customWidth="1"/>
    <col min="536" max="769" width="9" style="325"/>
    <col min="770" max="791" width="6.75" style="325" customWidth="1"/>
    <col min="792" max="1025" width="9" style="325"/>
    <col min="1026" max="1047" width="6.75" style="325" customWidth="1"/>
    <col min="1048" max="1281" width="9" style="325"/>
    <col min="1282" max="1303" width="6.75" style="325" customWidth="1"/>
    <col min="1304" max="1537" width="9" style="325"/>
    <col min="1538" max="1559" width="6.75" style="325" customWidth="1"/>
    <col min="1560" max="1793" width="9" style="325"/>
    <col min="1794" max="1815" width="6.75" style="325" customWidth="1"/>
    <col min="1816" max="2049" width="9" style="325"/>
    <col min="2050" max="2071" width="6.75" style="325" customWidth="1"/>
    <col min="2072" max="2305" width="9" style="325"/>
    <col min="2306" max="2327" width="6.75" style="325" customWidth="1"/>
    <col min="2328" max="2561" width="9" style="325"/>
    <col min="2562" max="2583" width="6.75" style="325" customWidth="1"/>
    <col min="2584" max="2817" width="9" style="325"/>
    <col min="2818" max="2839" width="6.75" style="325" customWidth="1"/>
    <col min="2840" max="3073" width="9" style="325"/>
    <col min="3074" max="3095" width="6.75" style="325" customWidth="1"/>
    <col min="3096" max="3329" width="9" style="325"/>
    <col min="3330" max="3351" width="6.75" style="325" customWidth="1"/>
    <col min="3352" max="3585" width="9" style="325"/>
    <col min="3586" max="3607" width="6.75" style="325" customWidth="1"/>
    <col min="3608" max="3841" width="9" style="325"/>
    <col min="3842" max="3863" width="6.75" style="325" customWidth="1"/>
    <col min="3864" max="4097" width="9" style="325"/>
    <col min="4098" max="4119" width="6.75" style="325" customWidth="1"/>
    <col min="4120" max="4353" width="9" style="325"/>
    <col min="4354" max="4375" width="6.75" style="325" customWidth="1"/>
    <col min="4376" max="4609" width="9" style="325"/>
    <col min="4610" max="4631" width="6.75" style="325" customWidth="1"/>
    <col min="4632" max="4865" width="9" style="325"/>
    <col min="4866" max="4887" width="6.75" style="325" customWidth="1"/>
    <col min="4888" max="5121" width="9" style="325"/>
    <col min="5122" max="5143" width="6.75" style="325" customWidth="1"/>
    <col min="5144" max="5377" width="9" style="325"/>
    <col min="5378" max="5399" width="6.75" style="325" customWidth="1"/>
    <col min="5400" max="5633" width="9" style="325"/>
    <col min="5634" max="5655" width="6.75" style="325" customWidth="1"/>
    <col min="5656" max="5889" width="9" style="325"/>
    <col min="5890" max="5911" width="6.75" style="325" customWidth="1"/>
    <col min="5912" max="6145" width="9" style="325"/>
    <col min="6146" max="6167" width="6.75" style="325" customWidth="1"/>
    <col min="6168" max="6401" width="9" style="325"/>
    <col min="6402" max="6423" width="6.75" style="325" customWidth="1"/>
    <col min="6424" max="6657" width="9" style="325"/>
    <col min="6658" max="6679" width="6.75" style="325" customWidth="1"/>
    <col min="6680" max="6913" width="9" style="325"/>
    <col min="6914" max="6935" width="6.75" style="325" customWidth="1"/>
    <col min="6936" max="7169" width="9" style="325"/>
    <col min="7170" max="7191" width="6.75" style="325" customWidth="1"/>
    <col min="7192" max="7425" width="9" style="325"/>
    <col min="7426" max="7447" width="6.75" style="325" customWidth="1"/>
    <col min="7448" max="7681" width="9" style="325"/>
    <col min="7682" max="7703" width="6.75" style="325" customWidth="1"/>
    <col min="7704" max="7937" width="9" style="325"/>
    <col min="7938" max="7959" width="6.75" style="325" customWidth="1"/>
    <col min="7960" max="8193" width="9" style="325"/>
    <col min="8194" max="8215" width="6.75" style="325" customWidth="1"/>
    <col min="8216" max="8449" width="9" style="325"/>
    <col min="8450" max="8471" width="6.75" style="325" customWidth="1"/>
    <col min="8472" max="8705" width="9" style="325"/>
    <col min="8706" max="8727" width="6.75" style="325" customWidth="1"/>
    <col min="8728" max="8961" width="9" style="325"/>
    <col min="8962" max="8983" width="6.75" style="325" customWidth="1"/>
    <col min="8984" max="9217" width="9" style="325"/>
    <col min="9218" max="9239" width="6.75" style="325" customWidth="1"/>
    <col min="9240" max="9473" width="9" style="325"/>
    <col min="9474" max="9495" width="6.75" style="325" customWidth="1"/>
    <col min="9496" max="9729" width="9" style="325"/>
    <col min="9730" max="9751" width="6.75" style="325" customWidth="1"/>
    <col min="9752" max="9985" width="9" style="325"/>
    <col min="9986" max="10007" width="6.75" style="325" customWidth="1"/>
    <col min="10008" max="10241" width="9" style="325"/>
    <col min="10242" max="10263" width="6.75" style="325" customWidth="1"/>
    <col min="10264" max="10497" width="9" style="325"/>
    <col min="10498" max="10519" width="6.75" style="325" customWidth="1"/>
    <col min="10520" max="10753" width="9" style="325"/>
    <col min="10754" max="10775" width="6.75" style="325" customWidth="1"/>
    <col min="10776" max="11009" width="9" style="325"/>
    <col min="11010" max="11031" width="6.75" style="325" customWidth="1"/>
    <col min="11032" max="11265" width="9" style="325"/>
    <col min="11266" max="11287" width="6.75" style="325" customWidth="1"/>
    <col min="11288" max="11521" width="9" style="325"/>
    <col min="11522" max="11543" width="6.75" style="325" customWidth="1"/>
    <col min="11544" max="11777" width="9" style="325"/>
    <col min="11778" max="11799" width="6.75" style="325" customWidth="1"/>
    <col min="11800" max="12033" width="9" style="325"/>
    <col min="12034" max="12055" width="6.75" style="325" customWidth="1"/>
    <col min="12056" max="12289" width="9" style="325"/>
    <col min="12290" max="12311" width="6.75" style="325" customWidth="1"/>
    <col min="12312" max="12545" width="9" style="325"/>
    <col min="12546" max="12567" width="6.75" style="325" customWidth="1"/>
    <col min="12568" max="12801" width="9" style="325"/>
    <col min="12802" max="12823" width="6.75" style="325" customWidth="1"/>
    <col min="12824" max="13057" width="9" style="325"/>
    <col min="13058" max="13079" width="6.75" style="325" customWidth="1"/>
    <col min="13080" max="13313" width="9" style="325"/>
    <col min="13314" max="13335" width="6.75" style="325" customWidth="1"/>
    <col min="13336" max="13569" width="9" style="325"/>
    <col min="13570" max="13591" width="6.75" style="325" customWidth="1"/>
    <col min="13592" max="13825" width="9" style="325"/>
    <col min="13826" max="13847" width="6.75" style="325" customWidth="1"/>
    <col min="13848" max="14081" width="9" style="325"/>
    <col min="14082" max="14103" width="6.75" style="325" customWidth="1"/>
    <col min="14104" max="14337" width="9" style="325"/>
    <col min="14338" max="14359" width="6.75" style="325" customWidth="1"/>
    <col min="14360" max="14593" width="9" style="325"/>
    <col min="14594" max="14615" width="6.75" style="325" customWidth="1"/>
    <col min="14616" max="14849" width="9" style="325"/>
    <col min="14850" max="14871" width="6.75" style="325" customWidth="1"/>
    <col min="14872" max="15105" width="9" style="325"/>
    <col min="15106" max="15127" width="6.75" style="325" customWidth="1"/>
    <col min="15128" max="15361" width="9" style="325"/>
    <col min="15362" max="15383" width="6.75" style="325" customWidth="1"/>
    <col min="15384" max="15617" width="9" style="325"/>
    <col min="15618" max="15639" width="6.75" style="325" customWidth="1"/>
    <col min="15640" max="15873" width="9" style="325"/>
    <col min="15874" max="15895" width="6.75" style="325" customWidth="1"/>
    <col min="15896" max="16129" width="9" style="325"/>
    <col min="16130" max="16151" width="6.75" style="325" customWidth="1"/>
    <col min="16152" max="16384" width="9" style="325"/>
  </cols>
  <sheetData>
    <row r="1" spans="1:55" s="449" customFormat="1" ht="20.25" customHeight="1">
      <c r="A1" s="645" t="s">
        <v>648</v>
      </c>
      <c r="B1" s="645"/>
      <c r="C1" s="645"/>
      <c r="D1" s="645"/>
      <c r="E1" s="645"/>
      <c r="F1" s="645"/>
      <c r="G1" s="645"/>
      <c r="H1" s="645"/>
      <c r="J1" s="450"/>
      <c r="K1" s="450"/>
      <c r="L1" s="450"/>
      <c r="M1" s="450"/>
      <c r="N1" s="450"/>
      <c r="O1" s="450"/>
    </row>
    <row r="2" spans="1:55" s="449" customFormat="1" ht="15" customHeight="1">
      <c r="J2" s="450"/>
      <c r="K2" s="450"/>
      <c r="L2" s="450"/>
      <c r="M2" s="450"/>
      <c r="N2" s="450"/>
      <c r="O2" s="450"/>
    </row>
    <row r="3" spans="1:55" ht="20.25" customHeight="1">
      <c r="A3" s="1" t="s">
        <v>649</v>
      </c>
    </row>
    <row r="4" spans="1:55" s="425" customFormat="1" ht="20.100000000000001" customHeight="1">
      <c r="A4" s="768" t="s">
        <v>650</v>
      </c>
      <c r="B4" s="771" t="s">
        <v>651</v>
      </c>
      <c r="C4" s="768"/>
      <c r="D4" s="750" t="s">
        <v>652</v>
      </c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54"/>
      <c r="R4" s="750" t="s">
        <v>653</v>
      </c>
      <c r="S4" s="774"/>
      <c r="T4" s="774"/>
      <c r="U4" s="774"/>
      <c r="V4" s="774"/>
      <c r="W4" s="774"/>
    </row>
    <row r="5" spans="1:55" s="425" customFormat="1" ht="20.100000000000001" customHeight="1">
      <c r="A5" s="769"/>
      <c r="B5" s="772"/>
      <c r="C5" s="769"/>
      <c r="D5" s="750" t="s">
        <v>654</v>
      </c>
      <c r="E5" s="774"/>
      <c r="F5" s="774"/>
      <c r="G5" s="774"/>
      <c r="H5" s="774"/>
      <c r="I5" s="774"/>
      <c r="J5" s="774"/>
      <c r="K5" s="774"/>
      <c r="L5" s="774"/>
      <c r="M5" s="754"/>
      <c r="N5" s="771" t="s">
        <v>655</v>
      </c>
      <c r="O5" s="768"/>
      <c r="P5" s="771" t="s">
        <v>656</v>
      </c>
      <c r="Q5" s="768"/>
      <c r="R5" s="771" t="s">
        <v>657</v>
      </c>
      <c r="S5" s="768"/>
      <c r="T5" s="771" t="s">
        <v>658</v>
      </c>
      <c r="U5" s="768"/>
      <c r="V5" s="771" t="s">
        <v>659</v>
      </c>
      <c r="W5" s="776"/>
    </row>
    <row r="6" spans="1:55" s="425" customFormat="1" ht="20.100000000000001" customHeight="1">
      <c r="A6" s="769"/>
      <c r="B6" s="773"/>
      <c r="C6" s="770"/>
      <c r="D6" s="750" t="s">
        <v>660</v>
      </c>
      <c r="E6" s="754"/>
      <c r="F6" s="750" t="s">
        <v>661</v>
      </c>
      <c r="G6" s="754"/>
      <c r="H6" s="750" t="s">
        <v>662</v>
      </c>
      <c r="I6" s="754"/>
      <c r="J6" s="750" t="s">
        <v>663</v>
      </c>
      <c r="K6" s="754"/>
      <c r="L6" s="750" t="s">
        <v>664</v>
      </c>
      <c r="M6" s="754"/>
      <c r="N6" s="773"/>
      <c r="O6" s="770"/>
      <c r="P6" s="773"/>
      <c r="Q6" s="770"/>
      <c r="R6" s="773"/>
      <c r="S6" s="770"/>
      <c r="T6" s="773"/>
      <c r="U6" s="770"/>
      <c r="V6" s="773"/>
      <c r="W6" s="777"/>
    </row>
    <row r="7" spans="1:55" s="425" customFormat="1" ht="20.100000000000001" customHeight="1">
      <c r="A7" s="770"/>
      <c r="B7" s="437" t="s">
        <v>665</v>
      </c>
      <c r="C7" s="437" t="s">
        <v>666</v>
      </c>
      <c r="D7" s="437" t="s">
        <v>665</v>
      </c>
      <c r="E7" s="437" t="s">
        <v>667</v>
      </c>
      <c r="F7" s="437" t="s">
        <v>665</v>
      </c>
      <c r="G7" s="437" t="s">
        <v>667</v>
      </c>
      <c r="H7" s="437" t="s">
        <v>665</v>
      </c>
      <c r="I7" s="437" t="s">
        <v>667</v>
      </c>
      <c r="J7" s="437" t="s">
        <v>665</v>
      </c>
      <c r="K7" s="437" t="s">
        <v>667</v>
      </c>
      <c r="L7" s="437" t="s">
        <v>665</v>
      </c>
      <c r="M7" s="437" t="s">
        <v>667</v>
      </c>
      <c r="N7" s="457" t="s">
        <v>665</v>
      </c>
      <c r="O7" s="437" t="s">
        <v>666</v>
      </c>
      <c r="P7" s="457" t="s">
        <v>665</v>
      </c>
      <c r="Q7" s="437" t="s">
        <v>666</v>
      </c>
      <c r="R7" s="457" t="s">
        <v>665</v>
      </c>
      <c r="S7" s="437" t="s">
        <v>666</v>
      </c>
      <c r="T7" s="457" t="s">
        <v>665</v>
      </c>
      <c r="U7" s="437" t="s">
        <v>666</v>
      </c>
      <c r="V7" s="457" t="s">
        <v>665</v>
      </c>
      <c r="W7" s="438" t="s">
        <v>666</v>
      </c>
    </row>
    <row r="8" spans="1:55" s="1" customFormat="1" ht="21.75" customHeight="1">
      <c r="A8" s="70" t="s">
        <v>496</v>
      </c>
      <c r="B8" s="451">
        <v>13630</v>
      </c>
      <c r="C8" s="451">
        <v>30920</v>
      </c>
      <c r="D8" s="451">
        <v>1261</v>
      </c>
      <c r="E8" s="451">
        <v>5378</v>
      </c>
      <c r="F8" s="452">
        <v>59</v>
      </c>
      <c r="G8" s="452">
        <v>178</v>
      </c>
      <c r="H8" s="451">
        <v>8107</v>
      </c>
      <c r="I8" s="451">
        <v>14743</v>
      </c>
      <c r="J8" s="451">
        <v>1243</v>
      </c>
      <c r="K8" s="451">
        <v>4074</v>
      </c>
      <c r="L8" s="452">
        <v>6</v>
      </c>
      <c r="M8" s="452">
        <v>6</v>
      </c>
      <c r="N8" s="451">
        <v>418</v>
      </c>
      <c r="O8" s="451">
        <v>1387</v>
      </c>
      <c r="P8" s="451">
        <v>1972</v>
      </c>
      <c r="Q8" s="451">
        <v>3898</v>
      </c>
      <c r="R8" s="451">
        <v>33</v>
      </c>
      <c r="S8" s="451">
        <v>303</v>
      </c>
      <c r="T8" s="451">
        <v>447</v>
      </c>
      <c r="U8" s="451">
        <v>860</v>
      </c>
      <c r="V8" s="451">
        <v>84</v>
      </c>
      <c r="W8" s="118">
        <v>93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s="1" customFormat="1" ht="21.75" customHeight="1">
      <c r="A9" s="70" t="s">
        <v>497</v>
      </c>
      <c r="B9" s="451">
        <v>15330</v>
      </c>
      <c r="C9" s="451">
        <v>38057</v>
      </c>
      <c r="D9" s="451">
        <v>8435</v>
      </c>
      <c r="E9" s="451">
        <v>16881</v>
      </c>
      <c r="F9" s="452">
        <v>174</v>
      </c>
      <c r="G9" s="452">
        <v>911</v>
      </c>
      <c r="H9" s="451">
        <v>1933</v>
      </c>
      <c r="I9" s="451">
        <v>7479</v>
      </c>
      <c r="J9" s="451">
        <v>1544</v>
      </c>
      <c r="K9" s="451">
        <v>5363</v>
      </c>
      <c r="L9" s="452">
        <v>10</v>
      </c>
      <c r="M9" s="452">
        <v>11</v>
      </c>
      <c r="N9" s="451">
        <v>413</v>
      </c>
      <c r="O9" s="451">
        <v>1401</v>
      </c>
      <c r="P9" s="451">
        <v>2189</v>
      </c>
      <c r="Q9" s="451">
        <v>4461</v>
      </c>
      <c r="R9" s="451">
        <v>25</v>
      </c>
      <c r="S9" s="451">
        <v>250</v>
      </c>
      <c r="T9" s="451">
        <v>499</v>
      </c>
      <c r="U9" s="451">
        <v>1134</v>
      </c>
      <c r="V9" s="451">
        <v>108</v>
      </c>
      <c r="W9" s="118">
        <v>167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s="1" customFormat="1" ht="21.75" customHeight="1">
      <c r="A10" s="70" t="s">
        <v>668</v>
      </c>
      <c r="B10" s="452">
        <f t="shared" ref="B10:C12" si="0">D10+H10++J10+N10+P10+R10+T10+V10+L10+F10</f>
        <v>16612</v>
      </c>
      <c r="C10" s="452">
        <f t="shared" si="0"/>
        <v>44417</v>
      </c>
      <c r="D10" s="452">
        <v>8298</v>
      </c>
      <c r="E10" s="452">
        <v>17210</v>
      </c>
      <c r="F10" s="452">
        <v>301</v>
      </c>
      <c r="G10" s="452">
        <v>1828</v>
      </c>
      <c r="H10" s="452">
        <v>2742</v>
      </c>
      <c r="I10" s="452">
        <v>10525</v>
      </c>
      <c r="J10" s="452">
        <v>1773</v>
      </c>
      <c r="K10" s="452">
        <v>6504</v>
      </c>
      <c r="L10" s="452">
        <v>13</v>
      </c>
      <c r="M10" s="452">
        <v>20</v>
      </c>
      <c r="N10" s="452">
        <v>436</v>
      </c>
      <c r="O10" s="452">
        <v>1562</v>
      </c>
      <c r="P10" s="452">
        <v>2375</v>
      </c>
      <c r="Q10" s="452">
        <v>5040</v>
      </c>
      <c r="R10" s="452">
        <v>30</v>
      </c>
      <c r="S10" s="452">
        <v>253</v>
      </c>
      <c r="T10" s="452">
        <v>553</v>
      </c>
      <c r="U10" s="452">
        <v>1328</v>
      </c>
      <c r="V10" s="452">
        <v>91</v>
      </c>
      <c r="W10" s="453">
        <v>147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s="1" customFormat="1" ht="21.75" customHeight="1">
      <c r="A11" s="74" t="s">
        <v>669</v>
      </c>
      <c r="B11" s="452">
        <f t="shared" si="0"/>
        <v>17859</v>
      </c>
      <c r="C11" s="452">
        <f t="shared" si="0"/>
        <v>50535.022300000004</v>
      </c>
      <c r="D11" s="452">
        <v>8180</v>
      </c>
      <c r="E11" s="452">
        <v>17415.157999999999</v>
      </c>
      <c r="F11" s="452">
        <v>417</v>
      </c>
      <c r="G11" s="452">
        <v>2790.3733000000002</v>
      </c>
      <c r="H11" s="452">
        <v>3564</v>
      </c>
      <c r="I11" s="452">
        <v>13533.099</v>
      </c>
      <c r="J11" s="452">
        <v>1950</v>
      </c>
      <c r="K11" s="452">
        <v>7598.77</v>
      </c>
      <c r="L11" s="452">
        <v>20</v>
      </c>
      <c r="M11" s="452">
        <v>32.021999999999998</v>
      </c>
      <c r="N11" s="452">
        <v>457</v>
      </c>
      <c r="O11" s="452">
        <v>1649.623</v>
      </c>
      <c r="P11" s="452">
        <v>2571</v>
      </c>
      <c r="Q11" s="452">
        <v>5591.2870000000003</v>
      </c>
      <c r="R11" s="452">
        <v>31</v>
      </c>
      <c r="S11" s="452">
        <v>320.57400000000001</v>
      </c>
      <c r="T11" s="452">
        <v>552</v>
      </c>
      <c r="U11" s="452">
        <v>1447.498</v>
      </c>
      <c r="V11" s="452">
        <v>117</v>
      </c>
      <c r="W11" s="453">
        <v>156.61799999999999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1" customFormat="1" ht="21.75" customHeight="1">
      <c r="A12" s="74" t="s">
        <v>670</v>
      </c>
      <c r="B12" s="454">
        <f t="shared" si="0"/>
        <v>19599</v>
      </c>
      <c r="C12" s="454">
        <f t="shared" si="0"/>
        <v>58438</v>
      </c>
      <c r="D12" s="454">
        <v>8011</v>
      </c>
      <c r="E12" s="454">
        <v>17618</v>
      </c>
      <c r="F12" s="454">
        <v>609</v>
      </c>
      <c r="G12" s="454">
        <v>4245</v>
      </c>
      <c r="H12" s="454">
        <v>4629</v>
      </c>
      <c r="I12" s="454">
        <v>17634</v>
      </c>
      <c r="J12" s="454">
        <v>2396</v>
      </c>
      <c r="K12" s="454">
        <v>9127</v>
      </c>
      <c r="L12" s="454">
        <v>39</v>
      </c>
      <c r="M12" s="454">
        <v>53</v>
      </c>
      <c r="N12" s="454">
        <v>444</v>
      </c>
      <c r="O12" s="454">
        <v>1650</v>
      </c>
      <c r="P12" s="454">
        <v>2736</v>
      </c>
      <c r="Q12" s="454">
        <v>6233</v>
      </c>
      <c r="R12" s="454">
        <v>14</v>
      </c>
      <c r="S12" s="454">
        <v>132</v>
      </c>
      <c r="T12" s="454">
        <v>611</v>
      </c>
      <c r="U12" s="454">
        <v>1614</v>
      </c>
      <c r="V12" s="454">
        <v>110</v>
      </c>
      <c r="W12" s="455">
        <v>132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s="1" customFormat="1" ht="21.75" customHeight="1">
      <c r="A13" s="74" t="s">
        <v>678</v>
      </c>
      <c r="B13" s="454">
        <v>20356</v>
      </c>
      <c r="C13" s="454">
        <v>66253</v>
      </c>
      <c r="D13" s="454">
        <v>7810</v>
      </c>
      <c r="E13" s="454">
        <v>17596</v>
      </c>
      <c r="F13" s="454">
        <v>616</v>
      </c>
      <c r="G13" s="454">
        <v>5076</v>
      </c>
      <c r="H13" s="454">
        <v>4755</v>
      </c>
      <c r="I13" s="454">
        <v>19957</v>
      </c>
      <c r="J13" s="454">
        <v>2955</v>
      </c>
      <c r="K13" s="454">
        <v>12733</v>
      </c>
      <c r="L13" s="454">
        <v>50</v>
      </c>
      <c r="M13" s="454">
        <v>81</v>
      </c>
      <c r="N13" s="454">
        <v>432</v>
      </c>
      <c r="O13" s="454">
        <v>1731</v>
      </c>
      <c r="P13" s="454">
        <v>2930</v>
      </c>
      <c r="Q13" s="454">
        <v>6817</v>
      </c>
      <c r="R13" s="454">
        <v>14</v>
      </c>
      <c r="S13" s="454">
        <v>141</v>
      </c>
      <c r="T13" s="454">
        <v>698</v>
      </c>
      <c r="U13" s="454">
        <v>1995</v>
      </c>
      <c r="V13" s="454">
        <v>96</v>
      </c>
      <c r="W13" s="455">
        <v>126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20.25" customHeight="1">
      <c r="A14" s="775" t="s">
        <v>671</v>
      </c>
      <c r="B14" s="775"/>
      <c r="C14" s="775"/>
      <c r="D14" s="426"/>
      <c r="E14" s="426"/>
      <c r="F14" s="426"/>
      <c r="G14" s="426"/>
      <c r="H14" s="426"/>
      <c r="I14" s="426"/>
      <c r="J14" s="426"/>
    </row>
    <row r="15" spans="1:55" ht="20.25" customHeight="1">
      <c r="A15" s="426" t="s">
        <v>672</v>
      </c>
      <c r="B15" s="426"/>
      <c r="C15" s="426"/>
      <c r="D15" s="426"/>
      <c r="E15" s="426"/>
      <c r="F15" s="426"/>
      <c r="G15" s="426"/>
      <c r="H15" s="426"/>
      <c r="I15" s="426"/>
      <c r="J15" s="426"/>
    </row>
    <row r="16" spans="1:55" ht="20.25" customHeight="1">
      <c r="A16" s="456" t="s">
        <v>673</v>
      </c>
    </row>
    <row r="17" spans="1:1" ht="20.25" customHeight="1">
      <c r="A17" s="456" t="s">
        <v>674</v>
      </c>
    </row>
    <row r="18" spans="1:1" ht="20.25" customHeight="1">
      <c r="A18" s="456" t="s">
        <v>675</v>
      </c>
    </row>
    <row r="19" spans="1:1" ht="20.25" customHeight="1">
      <c r="A19" s="456" t="s">
        <v>676</v>
      </c>
    </row>
    <row r="20" spans="1:1" ht="20.25" customHeight="1">
      <c r="A20" s="456" t="s">
        <v>677</v>
      </c>
    </row>
  </sheetData>
  <mergeCells count="17">
    <mergeCell ref="A14:C14"/>
    <mergeCell ref="V5:W6"/>
    <mergeCell ref="D6:E6"/>
    <mergeCell ref="F6:G6"/>
    <mergeCell ref="H6:I6"/>
    <mergeCell ref="J6:K6"/>
    <mergeCell ref="L6:M6"/>
    <mergeCell ref="A1:H1"/>
    <mergeCell ref="A4:A7"/>
    <mergeCell ref="B4:C6"/>
    <mergeCell ref="D4:Q4"/>
    <mergeCell ref="R4:W4"/>
    <mergeCell ref="D5:M5"/>
    <mergeCell ref="N5:O6"/>
    <mergeCell ref="P5:Q6"/>
    <mergeCell ref="R5:S6"/>
    <mergeCell ref="T5:U6"/>
  </mergeCells>
  <phoneticPr fontId="3" type="noConversion"/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selection activeCell="F16" sqref="F16"/>
    </sheetView>
  </sheetViews>
  <sheetFormatPr defaultRowHeight="13.5"/>
  <cols>
    <col min="1" max="1" width="9" style="216"/>
    <col min="2" max="19" width="7.625" style="216" customWidth="1"/>
    <col min="20" max="20" width="9" style="216" customWidth="1"/>
    <col min="21" max="24" width="7.625" style="216" customWidth="1"/>
    <col min="25" max="257" width="9" style="216"/>
    <col min="258" max="275" width="7.625" style="216" customWidth="1"/>
    <col min="276" max="276" width="9" style="216" customWidth="1"/>
    <col min="277" max="280" width="7.625" style="216" customWidth="1"/>
    <col min="281" max="513" width="9" style="216"/>
    <col min="514" max="531" width="7.625" style="216" customWidth="1"/>
    <col min="532" max="532" width="9" style="216" customWidth="1"/>
    <col min="533" max="536" width="7.625" style="216" customWidth="1"/>
    <col min="537" max="769" width="9" style="216"/>
    <col min="770" max="787" width="7.625" style="216" customWidth="1"/>
    <col min="788" max="788" width="9" style="216" customWidth="1"/>
    <col min="789" max="792" width="7.625" style="216" customWidth="1"/>
    <col min="793" max="1025" width="9" style="216"/>
    <col min="1026" max="1043" width="7.625" style="216" customWidth="1"/>
    <col min="1044" max="1044" width="9" style="216" customWidth="1"/>
    <col min="1045" max="1048" width="7.625" style="216" customWidth="1"/>
    <col min="1049" max="1281" width="9" style="216"/>
    <col min="1282" max="1299" width="7.625" style="216" customWidth="1"/>
    <col min="1300" max="1300" width="9" style="216" customWidth="1"/>
    <col min="1301" max="1304" width="7.625" style="216" customWidth="1"/>
    <col min="1305" max="1537" width="9" style="216"/>
    <col min="1538" max="1555" width="7.625" style="216" customWidth="1"/>
    <col min="1556" max="1556" width="9" style="216" customWidth="1"/>
    <col min="1557" max="1560" width="7.625" style="216" customWidth="1"/>
    <col min="1561" max="1793" width="9" style="216"/>
    <col min="1794" max="1811" width="7.625" style="216" customWidth="1"/>
    <col min="1812" max="1812" width="9" style="216" customWidth="1"/>
    <col min="1813" max="1816" width="7.625" style="216" customWidth="1"/>
    <col min="1817" max="2049" width="9" style="216"/>
    <col min="2050" max="2067" width="7.625" style="216" customWidth="1"/>
    <col min="2068" max="2068" width="9" style="216" customWidth="1"/>
    <col min="2069" max="2072" width="7.625" style="216" customWidth="1"/>
    <col min="2073" max="2305" width="9" style="216"/>
    <col min="2306" max="2323" width="7.625" style="216" customWidth="1"/>
    <col min="2324" max="2324" width="9" style="216" customWidth="1"/>
    <col min="2325" max="2328" width="7.625" style="216" customWidth="1"/>
    <col min="2329" max="2561" width="9" style="216"/>
    <col min="2562" max="2579" width="7.625" style="216" customWidth="1"/>
    <col min="2580" max="2580" width="9" style="216" customWidth="1"/>
    <col min="2581" max="2584" width="7.625" style="216" customWidth="1"/>
    <col min="2585" max="2817" width="9" style="216"/>
    <col min="2818" max="2835" width="7.625" style="216" customWidth="1"/>
    <col min="2836" max="2836" width="9" style="216" customWidth="1"/>
    <col min="2837" max="2840" width="7.625" style="216" customWidth="1"/>
    <col min="2841" max="3073" width="9" style="216"/>
    <col min="3074" max="3091" width="7.625" style="216" customWidth="1"/>
    <col min="3092" max="3092" width="9" style="216" customWidth="1"/>
    <col min="3093" max="3096" width="7.625" style="216" customWidth="1"/>
    <col min="3097" max="3329" width="9" style="216"/>
    <col min="3330" max="3347" width="7.625" style="216" customWidth="1"/>
    <col min="3348" max="3348" width="9" style="216" customWidth="1"/>
    <col min="3349" max="3352" width="7.625" style="216" customWidth="1"/>
    <col min="3353" max="3585" width="9" style="216"/>
    <col min="3586" max="3603" width="7.625" style="216" customWidth="1"/>
    <col min="3604" max="3604" width="9" style="216" customWidth="1"/>
    <col min="3605" max="3608" width="7.625" style="216" customWidth="1"/>
    <col min="3609" max="3841" width="9" style="216"/>
    <col min="3842" max="3859" width="7.625" style="216" customWidth="1"/>
    <col min="3860" max="3860" width="9" style="216" customWidth="1"/>
    <col min="3861" max="3864" width="7.625" style="216" customWidth="1"/>
    <col min="3865" max="4097" width="9" style="216"/>
    <col min="4098" max="4115" width="7.625" style="216" customWidth="1"/>
    <col min="4116" max="4116" width="9" style="216" customWidth="1"/>
    <col min="4117" max="4120" width="7.625" style="216" customWidth="1"/>
    <col min="4121" max="4353" width="9" style="216"/>
    <col min="4354" max="4371" width="7.625" style="216" customWidth="1"/>
    <col min="4372" max="4372" width="9" style="216" customWidth="1"/>
    <col min="4373" max="4376" width="7.625" style="216" customWidth="1"/>
    <col min="4377" max="4609" width="9" style="216"/>
    <col min="4610" max="4627" width="7.625" style="216" customWidth="1"/>
    <col min="4628" max="4628" width="9" style="216" customWidth="1"/>
    <col min="4629" max="4632" width="7.625" style="216" customWidth="1"/>
    <col min="4633" max="4865" width="9" style="216"/>
    <col min="4866" max="4883" width="7.625" style="216" customWidth="1"/>
    <col min="4884" max="4884" width="9" style="216" customWidth="1"/>
    <col min="4885" max="4888" width="7.625" style="216" customWidth="1"/>
    <col min="4889" max="5121" width="9" style="216"/>
    <col min="5122" max="5139" width="7.625" style="216" customWidth="1"/>
    <col min="5140" max="5140" width="9" style="216" customWidth="1"/>
    <col min="5141" max="5144" width="7.625" style="216" customWidth="1"/>
    <col min="5145" max="5377" width="9" style="216"/>
    <col min="5378" max="5395" width="7.625" style="216" customWidth="1"/>
    <col min="5396" max="5396" width="9" style="216" customWidth="1"/>
    <col min="5397" max="5400" width="7.625" style="216" customWidth="1"/>
    <col min="5401" max="5633" width="9" style="216"/>
    <col min="5634" max="5651" width="7.625" style="216" customWidth="1"/>
    <col min="5652" max="5652" width="9" style="216" customWidth="1"/>
    <col min="5653" max="5656" width="7.625" style="216" customWidth="1"/>
    <col min="5657" max="5889" width="9" style="216"/>
    <col min="5890" max="5907" width="7.625" style="216" customWidth="1"/>
    <col min="5908" max="5908" width="9" style="216" customWidth="1"/>
    <col min="5909" max="5912" width="7.625" style="216" customWidth="1"/>
    <col min="5913" max="6145" width="9" style="216"/>
    <col min="6146" max="6163" width="7.625" style="216" customWidth="1"/>
    <col min="6164" max="6164" width="9" style="216" customWidth="1"/>
    <col min="6165" max="6168" width="7.625" style="216" customWidth="1"/>
    <col min="6169" max="6401" width="9" style="216"/>
    <col min="6402" max="6419" width="7.625" style="216" customWidth="1"/>
    <col min="6420" max="6420" width="9" style="216" customWidth="1"/>
    <col min="6421" max="6424" width="7.625" style="216" customWidth="1"/>
    <col min="6425" max="6657" width="9" style="216"/>
    <col min="6658" max="6675" width="7.625" style="216" customWidth="1"/>
    <col min="6676" max="6676" width="9" style="216" customWidth="1"/>
    <col min="6677" max="6680" width="7.625" style="216" customWidth="1"/>
    <col min="6681" max="6913" width="9" style="216"/>
    <col min="6914" max="6931" width="7.625" style="216" customWidth="1"/>
    <col min="6932" max="6932" width="9" style="216" customWidth="1"/>
    <col min="6933" max="6936" width="7.625" style="216" customWidth="1"/>
    <col min="6937" max="7169" width="9" style="216"/>
    <col min="7170" max="7187" width="7.625" style="216" customWidth="1"/>
    <col min="7188" max="7188" width="9" style="216" customWidth="1"/>
    <col min="7189" max="7192" width="7.625" style="216" customWidth="1"/>
    <col min="7193" max="7425" width="9" style="216"/>
    <col min="7426" max="7443" width="7.625" style="216" customWidth="1"/>
    <col min="7444" max="7444" width="9" style="216" customWidth="1"/>
    <col min="7445" max="7448" width="7.625" style="216" customWidth="1"/>
    <col min="7449" max="7681" width="9" style="216"/>
    <col min="7682" max="7699" width="7.625" style="216" customWidth="1"/>
    <col min="7700" max="7700" width="9" style="216" customWidth="1"/>
    <col min="7701" max="7704" width="7.625" style="216" customWidth="1"/>
    <col min="7705" max="7937" width="9" style="216"/>
    <col min="7938" max="7955" width="7.625" style="216" customWidth="1"/>
    <col min="7956" max="7956" width="9" style="216" customWidth="1"/>
    <col min="7957" max="7960" width="7.625" style="216" customWidth="1"/>
    <col min="7961" max="8193" width="9" style="216"/>
    <col min="8194" max="8211" width="7.625" style="216" customWidth="1"/>
    <col min="8212" max="8212" width="9" style="216" customWidth="1"/>
    <col min="8213" max="8216" width="7.625" style="216" customWidth="1"/>
    <col min="8217" max="8449" width="9" style="216"/>
    <col min="8450" max="8467" width="7.625" style="216" customWidth="1"/>
    <col min="8468" max="8468" width="9" style="216" customWidth="1"/>
    <col min="8469" max="8472" width="7.625" style="216" customWidth="1"/>
    <col min="8473" max="8705" width="9" style="216"/>
    <col min="8706" max="8723" width="7.625" style="216" customWidth="1"/>
    <col min="8724" max="8724" width="9" style="216" customWidth="1"/>
    <col min="8725" max="8728" width="7.625" style="216" customWidth="1"/>
    <col min="8729" max="8961" width="9" style="216"/>
    <col min="8962" max="8979" width="7.625" style="216" customWidth="1"/>
    <col min="8980" max="8980" width="9" style="216" customWidth="1"/>
    <col min="8981" max="8984" width="7.625" style="216" customWidth="1"/>
    <col min="8985" max="9217" width="9" style="216"/>
    <col min="9218" max="9235" width="7.625" style="216" customWidth="1"/>
    <col min="9236" max="9236" width="9" style="216" customWidth="1"/>
    <col min="9237" max="9240" width="7.625" style="216" customWidth="1"/>
    <col min="9241" max="9473" width="9" style="216"/>
    <col min="9474" max="9491" width="7.625" style="216" customWidth="1"/>
    <col min="9492" max="9492" width="9" style="216" customWidth="1"/>
    <col min="9493" max="9496" width="7.625" style="216" customWidth="1"/>
    <col min="9497" max="9729" width="9" style="216"/>
    <col min="9730" max="9747" width="7.625" style="216" customWidth="1"/>
    <col min="9748" max="9748" width="9" style="216" customWidth="1"/>
    <col min="9749" max="9752" width="7.625" style="216" customWidth="1"/>
    <col min="9753" max="9985" width="9" style="216"/>
    <col min="9986" max="10003" width="7.625" style="216" customWidth="1"/>
    <col min="10004" max="10004" width="9" style="216" customWidth="1"/>
    <col min="10005" max="10008" width="7.625" style="216" customWidth="1"/>
    <col min="10009" max="10241" width="9" style="216"/>
    <col min="10242" max="10259" width="7.625" style="216" customWidth="1"/>
    <col min="10260" max="10260" width="9" style="216" customWidth="1"/>
    <col min="10261" max="10264" width="7.625" style="216" customWidth="1"/>
    <col min="10265" max="10497" width="9" style="216"/>
    <col min="10498" max="10515" width="7.625" style="216" customWidth="1"/>
    <col min="10516" max="10516" width="9" style="216" customWidth="1"/>
    <col min="10517" max="10520" width="7.625" style="216" customWidth="1"/>
    <col min="10521" max="10753" width="9" style="216"/>
    <col min="10754" max="10771" width="7.625" style="216" customWidth="1"/>
    <col min="10772" max="10772" width="9" style="216" customWidth="1"/>
    <col min="10773" max="10776" width="7.625" style="216" customWidth="1"/>
    <col min="10777" max="11009" width="9" style="216"/>
    <col min="11010" max="11027" width="7.625" style="216" customWidth="1"/>
    <col min="11028" max="11028" width="9" style="216" customWidth="1"/>
    <col min="11029" max="11032" width="7.625" style="216" customWidth="1"/>
    <col min="11033" max="11265" width="9" style="216"/>
    <col min="11266" max="11283" width="7.625" style="216" customWidth="1"/>
    <col min="11284" max="11284" width="9" style="216" customWidth="1"/>
    <col min="11285" max="11288" width="7.625" style="216" customWidth="1"/>
    <col min="11289" max="11521" width="9" style="216"/>
    <col min="11522" max="11539" width="7.625" style="216" customWidth="1"/>
    <col min="11540" max="11540" width="9" style="216" customWidth="1"/>
    <col min="11541" max="11544" width="7.625" style="216" customWidth="1"/>
    <col min="11545" max="11777" width="9" style="216"/>
    <col min="11778" max="11795" width="7.625" style="216" customWidth="1"/>
    <col min="11796" max="11796" width="9" style="216" customWidth="1"/>
    <col min="11797" max="11800" width="7.625" style="216" customWidth="1"/>
    <col min="11801" max="12033" width="9" style="216"/>
    <col min="12034" max="12051" width="7.625" style="216" customWidth="1"/>
    <col min="12052" max="12052" width="9" style="216" customWidth="1"/>
    <col min="12053" max="12056" width="7.625" style="216" customWidth="1"/>
    <col min="12057" max="12289" width="9" style="216"/>
    <col min="12290" max="12307" width="7.625" style="216" customWidth="1"/>
    <col min="12308" max="12308" width="9" style="216" customWidth="1"/>
    <col min="12309" max="12312" width="7.625" style="216" customWidth="1"/>
    <col min="12313" max="12545" width="9" style="216"/>
    <col min="12546" max="12563" width="7.625" style="216" customWidth="1"/>
    <col min="12564" max="12564" width="9" style="216" customWidth="1"/>
    <col min="12565" max="12568" width="7.625" style="216" customWidth="1"/>
    <col min="12569" max="12801" width="9" style="216"/>
    <col min="12802" max="12819" width="7.625" style="216" customWidth="1"/>
    <col min="12820" max="12820" width="9" style="216" customWidth="1"/>
    <col min="12821" max="12824" width="7.625" style="216" customWidth="1"/>
    <col min="12825" max="13057" width="9" style="216"/>
    <col min="13058" max="13075" width="7.625" style="216" customWidth="1"/>
    <col min="13076" max="13076" width="9" style="216" customWidth="1"/>
    <col min="13077" max="13080" width="7.625" style="216" customWidth="1"/>
    <col min="13081" max="13313" width="9" style="216"/>
    <col min="13314" max="13331" width="7.625" style="216" customWidth="1"/>
    <col min="13332" max="13332" width="9" style="216" customWidth="1"/>
    <col min="13333" max="13336" width="7.625" style="216" customWidth="1"/>
    <col min="13337" max="13569" width="9" style="216"/>
    <col min="13570" max="13587" width="7.625" style="216" customWidth="1"/>
    <col min="13588" max="13588" width="9" style="216" customWidth="1"/>
    <col min="13589" max="13592" width="7.625" style="216" customWidth="1"/>
    <col min="13593" max="13825" width="9" style="216"/>
    <col min="13826" max="13843" width="7.625" style="216" customWidth="1"/>
    <col min="13844" max="13844" width="9" style="216" customWidth="1"/>
    <col min="13845" max="13848" width="7.625" style="216" customWidth="1"/>
    <col min="13849" max="14081" width="9" style="216"/>
    <col min="14082" max="14099" width="7.625" style="216" customWidth="1"/>
    <col min="14100" max="14100" width="9" style="216" customWidth="1"/>
    <col min="14101" max="14104" width="7.625" style="216" customWidth="1"/>
    <col min="14105" max="14337" width="9" style="216"/>
    <col min="14338" max="14355" width="7.625" style="216" customWidth="1"/>
    <col min="14356" max="14356" width="9" style="216" customWidth="1"/>
    <col min="14357" max="14360" width="7.625" style="216" customWidth="1"/>
    <col min="14361" max="14593" width="9" style="216"/>
    <col min="14594" max="14611" width="7.625" style="216" customWidth="1"/>
    <col min="14612" max="14612" width="9" style="216" customWidth="1"/>
    <col min="14613" max="14616" width="7.625" style="216" customWidth="1"/>
    <col min="14617" max="14849" width="9" style="216"/>
    <col min="14850" max="14867" width="7.625" style="216" customWidth="1"/>
    <col min="14868" max="14868" width="9" style="216" customWidth="1"/>
    <col min="14869" max="14872" width="7.625" style="216" customWidth="1"/>
    <col min="14873" max="15105" width="9" style="216"/>
    <col min="15106" max="15123" width="7.625" style="216" customWidth="1"/>
    <col min="15124" max="15124" width="9" style="216" customWidth="1"/>
    <col min="15125" max="15128" width="7.625" style="216" customWidth="1"/>
    <col min="15129" max="15361" width="9" style="216"/>
    <col min="15362" max="15379" width="7.625" style="216" customWidth="1"/>
    <col min="15380" max="15380" width="9" style="216" customWidth="1"/>
    <col min="15381" max="15384" width="7.625" style="216" customWidth="1"/>
    <col min="15385" max="15617" width="9" style="216"/>
    <col min="15618" max="15635" width="7.625" style="216" customWidth="1"/>
    <col min="15636" max="15636" width="9" style="216" customWidth="1"/>
    <col min="15637" max="15640" width="7.625" style="216" customWidth="1"/>
    <col min="15641" max="15873" width="9" style="216"/>
    <col min="15874" max="15891" width="7.625" style="216" customWidth="1"/>
    <col min="15892" max="15892" width="9" style="216" customWidth="1"/>
    <col min="15893" max="15896" width="7.625" style="216" customWidth="1"/>
    <col min="15897" max="16129" width="9" style="216"/>
    <col min="16130" max="16147" width="7.625" style="216" customWidth="1"/>
    <col min="16148" max="16148" width="9" style="216" customWidth="1"/>
    <col min="16149" max="16152" width="7.625" style="216" customWidth="1"/>
    <col min="16153" max="16384" width="9" style="216"/>
  </cols>
  <sheetData>
    <row r="1" spans="1:24" ht="20.25" customHeight="1">
      <c r="A1" s="645" t="s">
        <v>679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24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4" ht="20.25" customHeight="1">
      <c r="A3" s="779" t="s">
        <v>90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80"/>
    </row>
    <row r="4" spans="1:24" ht="24.95" customHeight="1">
      <c r="A4" s="781" t="s">
        <v>424</v>
      </c>
      <c r="B4" s="749" t="s">
        <v>317</v>
      </c>
      <c r="C4" s="749" t="s">
        <v>680</v>
      </c>
      <c r="D4" s="749"/>
      <c r="E4" s="749"/>
      <c r="F4" s="749"/>
      <c r="G4" s="749"/>
      <c r="H4" s="749"/>
      <c r="I4" s="749"/>
      <c r="J4" s="749"/>
      <c r="K4" s="771" t="s">
        <v>681</v>
      </c>
      <c r="L4" s="774"/>
      <c r="M4" s="774"/>
      <c r="N4" s="774"/>
      <c r="O4" s="774"/>
      <c r="P4" s="774"/>
      <c r="Q4" s="774"/>
      <c r="R4" s="774"/>
      <c r="S4" s="774"/>
      <c r="T4" s="754"/>
      <c r="U4" s="750" t="s">
        <v>682</v>
      </c>
      <c r="V4" s="774"/>
      <c r="W4" s="774"/>
      <c r="X4" s="785"/>
    </row>
    <row r="5" spans="1:24" ht="24.95" customHeight="1">
      <c r="A5" s="754"/>
      <c r="B5" s="749"/>
      <c r="C5" s="749" t="s">
        <v>96</v>
      </c>
      <c r="D5" s="778" t="s">
        <v>683</v>
      </c>
      <c r="E5" s="778" t="s">
        <v>684</v>
      </c>
      <c r="F5" s="778" t="s">
        <v>685</v>
      </c>
      <c r="G5" s="778" t="s">
        <v>686</v>
      </c>
      <c r="H5" s="778" t="s">
        <v>687</v>
      </c>
      <c r="I5" s="778" t="s">
        <v>688</v>
      </c>
      <c r="J5" s="786" t="s">
        <v>689</v>
      </c>
      <c r="K5" s="757"/>
      <c r="L5" s="782" t="s">
        <v>690</v>
      </c>
      <c r="M5" s="778" t="s">
        <v>691</v>
      </c>
      <c r="N5" s="749"/>
      <c r="O5" s="749"/>
      <c r="P5" s="778" t="s">
        <v>692</v>
      </c>
      <c r="Q5" s="778" t="s">
        <v>693</v>
      </c>
      <c r="R5" s="778" t="s">
        <v>694</v>
      </c>
      <c r="S5" s="778" t="s">
        <v>695</v>
      </c>
      <c r="T5" s="778" t="s">
        <v>696</v>
      </c>
      <c r="U5" s="778" t="s">
        <v>697</v>
      </c>
      <c r="V5" s="778" t="s">
        <v>698</v>
      </c>
      <c r="W5" s="784" t="s">
        <v>699</v>
      </c>
      <c r="X5" s="788" t="s">
        <v>700</v>
      </c>
    </row>
    <row r="6" spans="1:24" ht="24.95" customHeight="1">
      <c r="A6" s="754"/>
      <c r="B6" s="749"/>
      <c r="C6" s="749"/>
      <c r="D6" s="749"/>
      <c r="E6" s="749"/>
      <c r="F6" s="749"/>
      <c r="G6" s="749"/>
      <c r="H6" s="749"/>
      <c r="I6" s="749"/>
      <c r="J6" s="787"/>
      <c r="K6" s="749"/>
      <c r="L6" s="783"/>
      <c r="M6" s="460" t="s">
        <v>701</v>
      </c>
      <c r="N6" s="460" t="s">
        <v>702</v>
      </c>
      <c r="O6" s="460" t="s">
        <v>703</v>
      </c>
      <c r="P6" s="755"/>
      <c r="Q6" s="755"/>
      <c r="R6" s="755"/>
      <c r="S6" s="755"/>
      <c r="T6" s="755"/>
      <c r="U6" s="755"/>
      <c r="V6" s="755"/>
      <c r="W6" s="750"/>
      <c r="X6" s="789"/>
    </row>
    <row r="7" spans="1:24" ht="24.95" customHeight="1">
      <c r="A7" s="70" t="s">
        <v>704</v>
      </c>
      <c r="B7" s="424">
        <v>1613</v>
      </c>
      <c r="C7" s="424">
        <v>737</v>
      </c>
      <c r="D7" s="424">
        <v>1</v>
      </c>
      <c r="E7" s="424">
        <v>590</v>
      </c>
      <c r="F7" s="424">
        <v>139</v>
      </c>
      <c r="G7" s="424">
        <v>0</v>
      </c>
      <c r="H7" s="116">
        <v>0</v>
      </c>
      <c r="I7" s="424">
        <v>7</v>
      </c>
      <c r="J7" s="116">
        <v>0</v>
      </c>
      <c r="K7" s="424">
        <v>861</v>
      </c>
      <c r="L7" s="117">
        <v>22</v>
      </c>
      <c r="M7" s="424">
        <v>380</v>
      </c>
      <c r="N7" s="424">
        <v>240</v>
      </c>
      <c r="O7" s="424">
        <v>60</v>
      </c>
      <c r="P7" s="424">
        <v>126</v>
      </c>
      <c r="Q7" s="424">
        <v>1</v>
      </c>
      <c r="R7" s="424">
        <v>0</v>
      </c>
      <c r="S7" s="424">
        <v>32</v>
      </c>
      <c r="T7" s="424">
        <v>0</v>
      </c>
      <c r="U7" s="424">
        <v>1</v>
      </c>
      <c r="V7" s="424">
        <v>6</v>
      </c>
      <c r="W7" s="423">
        <v>0</v>
      </c>
      <c r="X7" s="423">
        <v>8</v>
      </c>
    </row>
    <row r="8" spans="1:24" ht="24.95" customHeight="1">
      <c r="A8" s="70" t="s">
        <v>705</v>
      </c>
      <c r="B8" s="424">
        <v>1645</v>
      </c>
      <c r="C8" s="424">
        <v>742</v>
      </c>
      <c r="D8" s="424">
        <v>1</v>
      </c>
      <c r="E8" s="424">
        <v>591</v>
      </c>
      <c r="F8" s="424">
        <v>142</v>
      </c>
      <c r="G8" s="424">
        <v>1</v>
      </c>
      <c r="H8" s="116">
        <v>0</v>
      </c>
      <c r="I8" s="424">
        <v>7</v>
      </c>
      <c r="J8" s="116">
        <v>0</v>
      </c>
      <c r="K8" s="424">
        <v>885</v>
      </c>
      <c r="L8" s="117">
        <v>24</v>
      </c>
      <c r="M8" s="424">
        <v>380</v>
      </c>
      <c r="N8" s="424">
        <v>256</v>
      </c>
      <c r="O8" s="424">
        <v>60</v>
      </c>
      <c r="P8" s="424">
        <v>131</v>
      </c>
      <c r="Q8" s="424">
        <v>1</v>
      </c>
      <c r="R8" s="424">
        <v>0</v>
      </c>
      <c r="S8" s="424">
        <v>33</v>
      </c>
      <c r="T8" s="424">
        <v>0</v>
      </c>
      <c r="U8" s="424">
        <v>1</v>
      </c>
      <c r="V8" s="424">
        <v>9</v>
      </c>
      <c r="W8" s="423">
        <v>1</v>
      </c>
      <c r="X8" s="423">
        <v>9</v>
      </c>
    </row>
    <row r="9" spans="1:24" ht="24.95" customHeight="1">
      <c r="A9" s="458" t="s">
        <v>706</v>
      </c>
      <c r="B9" s="322">
        <v>1515</v>
      </c>
      <c r="C9" s="116">
        <v>676</v>
      </c>
      <c r="D9" s="116">
        <v>1</v>
      </c>
      <c r="E9" s="116">
        <v>543</v>
      </c>
      <c r="F9" s="116">
        <v>128</v>
      </c>
      <c r="G9" s="116">
        <v>0</v>
      </c>
      <c r="H9" s="116">
        <v>0</v>
      </c>
      <c r="I9" s="116">
        <v>4</v>
      </c>
      <c r="J9" s="116">
        <v>0</v>
      </c>
      <c r="K9" s="116">
        <v>823</v>
      </c>
      <c r="L9" s="118">
        <v>23</v>
      </c>
      <c r="M9" s="424">
        <v>346</v>
      </c>
      <c r="N9" s="424">
        <v>254</v>
      </c>
      <c r="O9" s="424">
        <v>45</v>
      </c>
      <c r="P9" s="424">
        <v>130</v>
      </c>
      <c r="Q9" s="424">
        <v>1</v>
      </c>
      <c r="R9" s="424">
        <v>0</v>
      </c>
      <c r="S9" s="424">
        <v>24</v>
      </c>
      <c r="T9" s="424">
        <v>0</v>
      </c>
      <c r="U9" s="424">
        <v>0</v>
      </c>
      <c r="V9" s="424">
        <v>10</v>
      </c>
      <c r="W9" s="424">
        <v>0</v>
      </c>
      <c r="X9" s="423">
        <v>6</v>
      </c>
    </row>
    <row r="10" spans="1:24" ht="24.95" customHeight="1">
      <c r="A10" s="258" t="s">
        <v>707</v>
      </c>
      <c r="B10" s="100">
        <f>SUM(C10,K10,U10:X10)</f>
        <v>1538</v>
      </c>
      <c r="C10" s="100">
        <f>SUM(D10:J10)</f>
        <v>663</v>
      </c>
      <c r="D10" s="100">
        <v>1</v>
      </c>
      <c r="E10" s="100">
        <v>539</v>
      </c>
      <c r="F10" s="100">
        <v>118</v>
      </c>
      <c r="G10" s="129">
        <v>0</v>
      </c>
      <c r="H10" s="100">
        <v>0</v>
      </c>
      <c r="I10" s="100">
        <v>5</v>
      </c>
      <c r="J10" s="129">
        <v>0</v>
      </c>
      <c r="K10" s="100">
        <f>SUM(L10:T10)</f>
        <v>857</v>
      </c>
      <c r="L10" s="100">
        <v>23</v>
      </c>
      <c r="M10" s="100">
        <v>341</v>
      </c>
      <c r="N10" s="100">
        <v>276</v>
      </c>
      <c r="O10" s="100">
        <v>43</v>
      </c>
      <c r="P10" s="100">
        <v>152</v>
      </c>
      <c r="Q10" s="129">
        <v>1</v>
      </c>
      <c r="R10" s="129">
        <v>0</v>
      </c>
      <c r="S10" s="100">
        <v>21</v>
      </c>
      <c r="T10" s="100">
        <v>0</v>
      </c>
      <c r="U10" s="100">
        <v>0</v>
      </c>
      <c r="V10" s="129">
        <v>10</v>
      </c>
      <c r="W10" s="129">
        <v>2</v>
      </c>
      <c r="X10" s="119">
        <v>6</v>
      </c>
    </row>
    <row r="11" spans="1:24" ht="24.95" customHeight="1">
      <c r="A11" s="258" t="s">
        <v>708</v>
      </c>
      <c r="B11" s="100">
        <v>1627</v>
      </c>
      <c r="C11" s="100">
        <v>695</v>
      </c>
      <c r="D11" s="100">
        <v>1</v>
      </c>
      <c r="E11" s="100">
        <v>570</v>
      </c>
      <c r="F11" s="100">
        <v>118</v>
      </c>
      <c r="G11" s="129">
        <v>0</v>
      </c>
      <c r="H11" s="100">
        <v>0</v>
      </c>
      <c r="I11" s="100">
        <v>6</v>
      </c>
      <c r="J11" s="129">
        <v>0</v>
      </c>
      <c r="K11" s="100">
        <v>910</v>
      </c>
      <c r="L11" s="100">
        <v>25</v>
      </c>
      <c r="M11" s="100">
        <v>367</v>
      </c>
      <c r="N11" s="100">
        <v>284</v>
      </c>
      <c r="O11" s="100">
        <v>46</v>
      </c>
      <c r="P11" s="100">
        <v>165</v>
      </c>
      <c r="Q11" s="129">
        <v>1</v>
      </c>
      <c r="R11" s="129">
        <v>0</v>
      </c>
      <c r="S11" s="100">
        <v>22</v>
      </c>
      <c r="T11" s="100">
        <v>0</v>
      </c>
      <c r="U11" s="100">
        <v>0</v>
      </c>
      <c r="V11" s="129">
        <v>12</v>
      </c>
      <c r="W11" s="129">
        <v>1</v>
      </c>
      <c r="X11" s="119">
        <v>9</v>
      </c>
    </row>
    <row r="12" spans="1:24" ht="24.95" customHeight="1">
      <c r="A12" s="258" t="s">
        <v>638</v>
      </c>
      <c r="B12" s="100">
        <v>1596</v>
      </c>
      <c r="C12" s="100">
        <v>660</v>
      </c>
      <c r="D12" s="100">
        <v>1</v>
      </c>
      <c r="E12" s="100">
        <v>542</v>
      </c>
      <c r="F12" s="100">
        <v>112</v>
      </c>
      <c r="G12" s="129">
        <v>0</v>
      </c>
      <c r="H12" s="100">
        <v>0</v>
      </c>
      <c r="I12" s="100">
        <v>5</v>
      </c>
      <c r="J12" s="129">
        <v>0</v>
      </c>
      <c r="K12" s="100">
        <v>916</v>
      </c>
      <c r="L12" s="100">
        <v>27</v>
      </c>
      <c r="M12" s="100">
        <v>363</v>
      </c>
      <c r="N12" s="100">
        <v>295</v>
      </c>
      <c r="O12" s="100">
        <v>42</v>
      </c>
      <c r="P12" s="100">
        <v>163</v>
      </c>
      <c r="Q12" s="129">
        <v>0</v>
      </c>
      <c r="R12" s="129">
        <v>0</v>
      </c>
      <c r="S12" s="100">
        <v>26</v>
      </c>
      <c r="T12" s="100">
        <v>0</v>
      </c>
      <c r="U12" s="100">
        <v>0</v>
      </c>
      <c r="V12" s="129">
        <v>11</v>
      </c>
      <c r="W12" s="129">
        <v>0</v>
      </c>
      <c r="X12" s="119">
        <v>9</v>
      </c>
    </row>
    <row r="13" spans="1:24" ht="20.25" customHeight="1">
      <c r="A13" s="1" t="s">
        <v>709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</row>
    <row r="14" spans="1:24" s="1" customFormat="1" ht="18" customHeight="1">
      <c r="A14" s="431" t="s">
        <v>710</v>
      </c>
      <c r="B14" s="459"/>
      <c r="C14" s="374"/>
      <c r="D14" s="374"/>
      <c r="E14" s="374"/>
      <c r="F14" s="374"/>
      <c r="G14" s="374"/>
      <c r="H14" s="73"/>
      <c r="I14" s="73"/>
      <c r="J14" s="73"/>
      <c r="K14" s="73"/>
      <c r="L14" s="73"/>
    </row>
    <row r="15" spans="1:24" s="1" customFormat="1" ht="18" customHeight="1">
      <c r="A15" s="431" t="s">
        <v>711</v>
      </c>
      <c r="B15" s="459"/>
      <c r="C15" s="374"/>
      <c r="D15" s="374"/>
      <c r="E15" s="374"/>
      <c r="F15" s="374"/>
      <c r="G15" s="374"/>
    </row>
    <row r="16" spans="1:24" s="1" customFormat="1" ht="18" customHeight="1">
      <c r="A16" s="431" t="s">
        <v>712</v>
      </c>
      <c r="B16" s="374"/>
      <c r="C16" s="374"/>
      <c r="D16" s="374"/>
      <c r="E16" s="374"/>
      <c r="F16" s="374"/>
      <c r="G16" s="374"/>
    </row>
    <row r="17" spans="1:7" s="1" customFormat="1" ht="18" customHeight="1">
      <c r="A17" s="431" t="s">
        <v>713</v>
      </c>
      <c r="B17" s="374"/>
      <c r="C17" s="374"/>
      <c r="D17" s="374"/>
      <c r="E17" s="374"/>
      <c r="F17" s="374"/>
      <c r="G17" s="374"/>
    </row>
    <row r="18" spans="1:7" s="1" customFormat="1" ht="18" customHeight="1">
      <c r="A18" s="73" t="s">
        <v>714</v>
      </c>
      <c r="B18" s="374"/>
      <c r="C18" s="374"/>
      <c r="D18" s="374"/>
      <c r="E18" s="374"/>
      <c r="F18" s="374"/>
      <c r="G18" s="374"/>
    </row>
    <row r="19" spans="1:7" s="1" customFormat="1" ht="18" customHeight="1">
      <c r="A19" s="431" t="s">
        <v>715</v>
      </c>
      <c r="B19" s="374"/>
      <c r="C19" s="374"/>
      <c r="D19" s="374"/>
      <c r="E19" s="374"/>
      <c r="F19" s="374"/>
      <c r="G19" s="374"/>
    </row>
    <row r="20" spans="1:7" s="1" customFormat="1" ht="18" customHeight="1">
      <c r="A20" s="73" t="s">
        <v>716</v>
      </c>
      <c r="B20" s="374"/>
      <c r="C20" s="374"/>
      <c r="D20" s="374"/>
      <c r="E20" s="374"/>
      <c r="F20" s="374"/>
      <c r="G20" s="374"/>
    </row>
  </sheetData>
  <mergeCells count="27">
    <mergeCell ref="W5:W6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R5:R6"/>
    <mergeCell ref="S5:S6"/>
    <mergeCell ref="T5:T6"/>
    <mergeCell ref="U5:U6"/>
    <mergeCell ref="V5:V6"/>
    <mergeCell ref="A1:M1"/>
    <mergeCell ref="A3:M3"/>
    <mergeCell ref="A4:A6"/>
    <mergeCell ref="B4:B6"/>
    <mergeCell ref="C4:J4"/>
    <mergeCell ref="K4:T4"/>
    <mergeCell ref="L5:L6"/>
    <mergeCell ref="M5:O5"/>
    <mergeCell ref="P5:P6"/>
    <mergeCell ref="Q5:Q6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F19" sqref="F19"/>
    </sheetView>
  </sheetViews>
  <sheetFormatPr defaultRowHeight="13.5"/>
  <cols>
    <col min="1" max="1" width="7.625" style="216" customWidth="1"/>
    <col min="2" max="13" width="6.5" style="216" customWidth="1"/>
    <col min="14" max="256" width="9" style="216"/>
    <col min="257" max="257" width="7.625" style="216" customWidth="1"/>
    <col min="258" max="269" width="6.5" style="216" customWidth="1"/>
    <col min="270" max="512" width="9" style="216"/>
    <col min="513" max="513" width="7.625" style="216" customWidth="1"/>
    <col min="514" max="525" width="6.5" style="216" customWidth="1"/>
    <col min="526" max="768" width="9" style="216"/>
    <col min="769" max="769" width="7.625" style="216" customWidth="1"/>
    <col min="770" max="781" width="6.5" style="216" customWidth="1"/>
    <col min="782" max="1024" width="9" style="216"/>
    <col min="1025" max="1025" width="7.625" style="216" customWidth="1"/>
    <col min="1026" max="1037" width="6.5" style="216" customWidth="1"/>
    <col min="1038" max="1280" width="9" style="216"/>
    <col min="1281" max="1281" width="7.625" style="216" customWidth="1"/>
    <col min="1282" max="1293" width="6.5" style="216" customWidth="1"/>
    <col min="1294" max="1536" width="9" style="216"/>
    <col min="1537" max="1537" width="7.625" style="216" customWidth="1"/>
    <col min="1538" max="1549" width="6.5" style="216" customWidth="1"/>
    <col min="1550" max="1792" width="9" style="216"/>
    <col min="1793" max="1793" width="7.625" style="216" customWidth="1"/>
    <col min="1794" max="1805" width="6.5" style="216" customWidth="1"/>
    <col min="1806" max="2048" width="9" style="216"/>
    <col min="2049" max="2049" width="7.625" style="216" customWidth="1"/>
    <col min="2050" max="2061" width="6.5" style="216" customWidth="1"/>
    <col min="2062" max="2304" width="9" style="216"/>
    <col min="2305" max="2305" width="7.625" style="216" customWidth="1"/>
    <col min="2306" max="2317" width="6.5" style="216" customWidth="1"/>
    <col min="2318" max="2560" width="9" style="216"/>
    <col min="2561" max="2561" width="7.625" style="216" customWidth="1"/>
    <col min="2562" max="2573" width="6.5" style="216" customWidth="1"/>
    <col min="2574" max="2816" width="9" style="216"/>
    <col min="2817" max="2817" width="7.625" style="216" customWidth="1"/>
    <col min="2818" max="2829" width="6.5" style="216" customWidth="1"/>
    <col min="2830" max="3072" width="9" style="216"/>
    <col min="3073" max="3073" width="7.625" style="216" customWidth="1"/>
    <col min="3074" max="3085" width="6.5" style="216" customWidth="1"/>
    <col min="3086" max="3328" width="9" style="216"/>
    <col min="3329" max="3329" width="7.625" style="216" customWidth="1"/>
    <col min="3330" max="3341" width="6.5" style="216" customWidth="1"/>
    <col min="3342" max="3584" width="9" style="216"/>
    <col min="3585" max="3585" width="7.625" style="216" customWidth="1"/>
    <col min="3586" max="3597" width="6.5" style="216" customWidth="1"/>
    <col min="3598" max="3840" width="9" style="216"/>
    <col min="3841" max="3841" width="7.625" style="216" customWidth="1"/>
    <col min="3842" max="3853" width="6.5" style="216" customWidth="1"/>
    <col min="3854" max="4096" width="9" style="216"/>
    <col min="4097" max="4097" width="7.625" style="216" customWidth="1"/>
    <col min="4098" max="4109" width="6.5" style="216" customWidth="1"/>
    <col min="4110" max="4352" width="9" style="216"/>
    <col min="4353" max="4353" width="7.625" style="216" customWidth="1"/>
    <col min="4354" max="4365" width="6.5" style="216" customWidth="1"/>
    <col min="4366" max="4608" width="9" style="216"/>
    <col min="4609" max="4609" width="7.625" style="216" customWidth="1"/>
    <col min="4610" max="4621" width="6.5" style="216" customWidth="1"/>
    <col min="4622" max="4864" width="9" style="216"/>
    <col min="4865" max="4865" width="7.625" style="216" customWidth="1"/>
    <col min="4866" max="4877" width="6.5" style="216" customWidth="1"/>
    <col min="4878" max="5120" width="9" style="216"/>
    <col min="5121" max="5121" width="7.625" style="216" customWidth="1"/>
    <col min="5122" max="5133" width="6.5" style="216" customWidth="1"/>
    <col min="5134" max="5376" width="9" style="216"/>
    <col min="5377" max="5377" width="7.625" style="216" customWidth="1"/>
    <col min="5378" max="5389" width="6.5" style="216" customWidth="1"/>
    <col min="5390" max="5632" width="9" style="216"/>
    <col min="5633" max="5633" width="7.625" style="216" customWidth="1"/>
    <col min="5634" max="5645" width="6.5" style="216" customWidth="1"/>
    <col min="5646" max="5888" width="9" style="216"/>
    <col min="5889" max="5889" width="7.625" style="216" customWidth="1"/>
    <col min="5890" max="5901" width="6.5" style="216" customWidth="1"/>
    <col min="5902" max="6144" width="9" style="216"/>
    <col min="6145" max="6145" width="7.625" style="216" customWidth="1"/>
    <col min="6146" max="6157" width="6.5" style="216" customWidth="1"/>
    <col min="6158" max="6400" width="9" style="216"/>
    <col min="6401" max="6401" width="7.625" style="216" customWidth="1"/>
    <col min="6402" max="6413" width="6.5" style="216" customWidth="1"/>
    <col min="6414" max="6656" width="9" style="216"/>
    <col min="6657" max="6657" width="7.625" style="216" customWidth="1"/>
    <col min="6658" max="6669" width="6.5" style="216" customWidth="1"/>
    <col min="6670" max="6912" width="9" style="216"/>
    <col min="6913" max="6913" width="7.625" style="216" customWidth="1"/>
    <col min="6914" max="6925" width="6.5" style="216" customWidth="1"/>
    <col min="6926" max="7168" width="9" style="216"/>
    <col min="7169" max="7169" width="7.625" style="216" customWidth="1"/>
    <col min="7170" max="7181" width="6.5" style="216" customWidth="1"/>
    <col min="7182" max="7424" width="9" style="216"/>
    <col min="7425" max="7425" width="7.625" style="216" customWidth="1"/>
    <col min="7426" max="7437" width="6.5" style="216" customWidth="1"/>
    <col min="7438" max="7680" width="9" style="216"/>
    <col min="7681" max="7681" width="7.625" style="216" customWidth="1"/>
    <col min="7682" max="7693" width="6.5" style="216" customWidth="1"/>
    <col min="7694" max="7936" width="9" style="216"/>
    <col min="7937" max="7937" width="7.625" style="216" customWidth="1"/>
    <col min="7938" max="7949" width="6.5" style="216" customWidth="1"/>
    <col min="7950" max="8192" width="9" style="216"/>
    <col min="8193" max="8193" width="7.625" style="216" customWidth="1"/>
    <col min="8194" max="8205" width="6.5" style="216" customWidth="1"/>
    <col min="8206" max="8448" width="9" style="216"/>
    <col min="8449" max="8449" width="7.625" style="216" customWidth="1"/>
    <col min="8450" max="8461" width="6.5" style="216" customWidth="1"/>
    <col min="8462" max="8704" width="9" style="216"/>
    <col min="8705" max="8705" width="7.625" style="216" customWidth="1"/>
    <col min="8706" max="8717" width="6.5" style="216" customWidth="1"/>
    <col min="8718" max="8960" width="9" style="216"/>
    <col min="8961" max="8961" width="7.625" style="216" customWidth="1"/>
    <col min="8962" max="8973" width="6.5" style="216" customWidth="1"/>
    <col min="8974" max="9216" width="9" style="216"/>
    <col min="9217" max="9217" width="7.625" style="216" customWidth="1"/>
    <col min="9218" max="9229" width="6.5" style="216" customWidth="1"/>
    <col min="9230" max="9472" width="9" style="216"/>
    <col min="9473" max="9473" width="7.625" style="216" customWidth="1"/>
    <col min="9474" max="9485" width="6.5" style="216" customWidth="1"/>
    <col min="9486" max="9728" width="9" style="216"/>
    <col min="9729" max="9729" width="7.625" style="216" customWidth="1"/>
    <col min="9730" max="9741" width="6.5" style="216" customWidth="1"/>
    <col min="9742" max="9984" width="9" style="216"/>
    <col min="9985" max="9985" width="7.625" style="216" customWidth="1"/>
    <col min="9986" max="9997" width="6.5" style="216" customWidth="1"/>
    <col min="9998" max="10240" width="9" style="216"/>
    <col min="10241" max="10241" width="7.625" style="216" customWidth="1"/>
    <col min="10242" max="10253" width="6.5" style="216" customWidth="1"/>
    <col min="10254" max="10496" width="9" style="216"/>
    <col min="10497" max="10497" width="7.625" style="216" customWidth="1"/>
    <col min="10498" max="10509" width="6.5" style="216" customWidth="1"/>
    <col min="10510" max="10752" width="9" style="216"/>
    <col min="10753" max="10753" width="7.625" style="216" customWidth="1"/>
    <col min="10754" max="10765" width="6.5" style="216" customWidth="1"/>
    <col min="10766" max="11008" width="9" style="216"/>
    <col min="11009" max="11009" width="7.625" style="216" customWidth="1"/>
    <col min="11010" max="11021" width="6.5" style="216" customWidth="1"/>
    <col min="11022" max="11264" width="9" style="216"/>
    <col min="11265" max="11265" width="7.625" style="216" customWidth="1"/>
    <col min="11266" max="11277" width="6.5" style="216" customWidth="1"/>
    <col min="11278" max="11520" width="9" style="216"/>
    <col min="11521" max="11521" width="7.625" style="216" customWidth="1"/>
    <col min="11522" max="11533" width="6.5" style="216" customWidth="1"/>
    <col min="11534" max="11776" width="9" style="216"/>
    <col min="11777" max="11777" width="7.625" style="216" customWidth="1"/>
    <col min="11778" max="11789" width="6.5" style="216" customWidth="1"/>
    <col min="11790" max="12032" width="9" style="216"/>
    <col min="12033" max="12033" width="7.625" style="216" customWidth="1"/>
    <col min="12034" max="12045" width="6.5" style="216" customWidth="1"/>
    <col min="12046" max="12288" width="9" style="216"/>
    <col min="12289" max="12289" width="7.625" style="216" customWidth="1"/>
    <col min="12290" max="12301" width="6.5" style="216" customWidth="1"/>
    <col min="12302" max="12544" width="9" style="216"/>
    <col min="12545" max="12545" width="7.625" style="216" customWidth="1"/>
    <col min="12546" max="12557" width="6.5" style="216" customWidth="1"/>
    <col min="12558" max="12800" width="9" style="216"/>
    <col min="12801" max="12801" width="7.625" style="216" customWidth="1"/>
    <col min="12802" max="12813" width="6.5" style="216" customWidth="1"/>
    <col min="12814" max="13056" width="9" style="216"/>
    <col min="13057" max="13057" width="7.625" style="216" customWidth="1"/>
    <col min="13058" max="13069" width="6.5" style="216" customWidth="1"/>
    <col min="13070" max="13312" width="9" style="216"/>
    <col min="13313" max="13313" width="7.625" style="216" customWidth="1"/>
    <col min="13314" max="13325" width="6.5" style="216" customWidth="1"/>
    <col min="13326" max="13568" width="9" style="216"/>
    <col min="13569" max="13569" width="7.625" style="216" customWidth="1"/>
    <col min="13570" max="13581" width="6.5" style="216" customWidth="1"/>
    <col min="13582" max="13824" width="9" style="216"/>
    <col min="13825" max="13825" width="7.625" style="216" customWidth="1"/>
    <col min="13826" max="13837" width="6.5" style="216" customWidth="1"/>
    <col min="13838" max="14080" width="9" style="216"/>
    <col min="14081" max="14081" width="7.625" style="216" customWidth="1"/>
    <col min="14082" max="14093" width="6.5" style="216" customWidth="1"/>
    <col min="14094" max="14336" width="9" style="216"/>
    <col min="14337" max="14337" width="7.625" style="216" customWidth="1"/>
    <col min="14338" max="14349" width="6.5" style="216" customWidth="1"/>
    <col min="14350" max="14592" width="9" style="216"/>
    <col min="14593" max="14593" width="7.625" style="216" customWidth="1"/>
    <col min="14594" max="14605" width="6.5" style="216" customWidth="1"/>
    <col min="14606" max="14848" width="9" style="216"/>
    <col min="14849" max="14849" width="7.625" style="216" customWidth="1"/>
    <col min="14850" max="14861" width="6.5" style="216" customWidth="1"/>
    <col min="14862" max="15104" width="9" style="216"/>
    <col min="15105" max="15105" width="7.625" style="216" customWidth="1"/>
    <col min="15106" max="15117" width="6.5" style="216" customWidth="1"/>
    <col min="15118" max="15360" width="9" style="216"/>
    <col min="15361" max="15361" width="7.625" style="216" customWidth="1"/>
    <col min="15362" max="15373" width="6.5" style="216" customWidth="1"/>
    <col min="15374" max="15616" width="9" style="216"/>
    <col min="15617" max="15617" width="7.625" style="216" customWidth="1"/>
    <col min="15618" max="15629" width="6.5" style="216" customWidth="1"/>
    <col min="15630" max="15872" width="9" style="216"/>
    <col min="15873" max="15873" width="7.625" style="216" customWidth="1"/>
    <col min="15874" max="15885" width="6.5" style="216" customWidth="1"/>
    <col min="15886" max="16128" width="9" style="216"/>
    <col min="16129" max="16129" width="7.625" style="216" customWidth="1"/>
    <col min="16130" max="16141" width="6.5" style="216" customWidth="1"/>
    <col min="16142" max="16384" width="9" style="216"/>
  </cols>
  <sheetData>
    <row r="1" spans="1:14" ht="20.25" customHeight="1">
      <c r="A1" s="645" t="s">
        <v>717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4" ht="1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4" ht="20.25" customHeight="1">
      <c r="A3" s="674" t="s">
        <v>90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4" ht="24.95" customHeight="1">
      <c r="A4" s="768" t="s">
        <v>294</v>
      </c>
      <c r="B4" s="755" t="s">
        <v>317</v>
      </c>
      <c r="C4" s="749"/>
      <c r="D4" s="749"/>
      <c r="E4" s="755" t="s">
        <v>718</v>
      </c>
      <c r="F4" s="749"/>
      <c r="G4" s="749"/>
      <c r="H4" s="755" t="s">
        <v>719</v>
      </c>
      <c r="I4" s="749"/>
      <c r="J4" s="749"/>
      <c r="K4" s="755" t="s">
        <v>720</v>
      </c>
      <c r="L4" s="749"/>
      <c r="M4" s="750"/>
    </row>
    <row r="5" spans="1:14" ht="24.95" customHeight="1">
      <c r="A5" s="770"/>
      <c r="B5" s="436"/>
      <c r="C5" s="437" t="s">
        <v>94</v>
      </c>
      <c r="D5" s="437" t="s">
        <v>95</v>
      </c>
      <c r="E5" s="436"/>
      <c r="F5" s="437" t="s">
        <v>94</v>
      </c>
      <c r="G5" s="437" t="s">
        <v>95</v>
      </c>
      <c r="H5" s="436"/>
      <c r="I5" s="437" t="s">
        <v>94</v>
      </c>
      <c r="J5" s="437" t="s">
        <v>95</v>
      </c>
      <c r="K5" s="436"/>
      <c r="L5" s="437" t="s">
        <v>94</v>
      </c>
      <c r="M5" s="438" t="s">
        <v>95</v>
      </c>
    </row>
    <row r="6" spans="1:14" ht="24.95" customHeight="1">
      <c r="A6" s="70" t="s">
        <v>80</v>
      </c>
      <c r="B6" s="424">
        <v>74</v>
      </c>
      <c r="C6" s="424">
        <v>51</v>
      </c>
      <c r="D6" s="424">
        <v>23</v>
      </c>
      <c r="E6" s="424">
        <v>10</v>
      </c>
      <c r="F6" s="424">
        <v>10</v>
      </c>
      <c r="G6" s="424">
        <v>0</v>
      </c>
      <c r="H6" s="424">
        <v>64</v>
      </c>
      <c r="I6" s="424">
        <v>41</v>
      </c>
      <c r="J6" s="424">
        <v>23</v>
      </c>
      <c r="K6" s="424">
        <v>0</v>
      </c>
      <c r="L6" s="424">
        <v>0</v>
      </c>
      <c r="M6" s="423">
        <v>0</v>
      </c>
    </row>
    <row r="7" spans="1:14" ht="24.95" customHeight="1">
      <c r="A7" s="70" t="s">
        <v>6</v>
      </c>
      <c r="B7" s="424">
        <v>84</v>
      </c>
      <c r="C7" s="424">
        <v>55</v>
      </c>
      <c r="D7" s="424">
        <v>29</v>
      </c>
      <c r="E7" s="424">
        <v>8</v>
      </c>
      <c r="F7" s="424">
        <v>8</v>
      </c>
      <c r="G7" s="424">
        <v>0</v>
      </c>
      <c r="H7" s="424">
        <v>76</v>
      </c>
      <c r="I7" s="424">
        <v>47</v>
      </c>
      <c r="J7" s="424">
        <v>29</v>
      </c>
      <c r="K7" s="424">
        <v>0</v>
      </c>
      <c r="L7" s="424">
        <v>0</v>
      </c>
      <c r="M7" s="423">
        <v>0</v>
      </c>
    </row>
    <row r="8" spans="1:14" ht="24.95" customHeight="1">
      <c r="A8" s="70" t="s">
        <v>124</v>
      </c>
      <c r="B8" s="424">
        <v>445</v>
      </c>
      <c r="C8" s="424">
        <v>338</v>
      </c>
      <c r="D8" s="424">
        <v>107</v>
      </c>
      <c r="E8" s="424">
        <v>22</v>
      </c>
      <c r="F8" s="424">
        <v>22</v>
      </c>
      <c r="G8" s="424">
        <v>0</v>
      </c>
      <c r="H8" s="424">
        <v>297</v>
      </c>
      <c r="I8" s="424">
        <v>223</v>
      </c>
      <c r="J8" s="424">
        <v>74</v>
      </c>
      <c r="K8" s="116">
        <v>126</v>
      </c>
      <c r="L8" s="424">
        <v>93</v>
      </c>
      <c r="M8" s="423">
        <v>33</v>
      </c>
    </row>
    <row r="9" spans="1:14" ht="24.95" customHeight="1">
      <c r="A9" s="74" t="s">
        <v>4</v>
      </c>
      <c r="B9" s="68">
        <f>SUM(C9:D9)</f>
        <v>442</v>
      </c>
      <c r="C9" s="68">
        <f>SUM(F9+I9+L9)</f>
        <v>336</v>
      </c>
      <c r="D9" s="68">
        <f>SUM(G9+J9+M9)</f>
        <v>106</v>
      </c>
      <c r="E9" s="68">
        <f>SUM(F9:G9)</f>
        <v>20</v>
      </c>
      <c r="F9" s="68">
        <v>20</v>
      </c>
      <c r="G9" s="68">
        <v>0</v>
      </c>
      <c r="H9" s="68">
        <f>SUM(I9:J9)</f>
        <v>298</v>
      </c>
      <c r="I9" s="68">
        <v>224</v>
      </c>
      <c r="J9" s="68">
        <v>74</v>
      </c>
      <c r="K9" s="68">
        <f>SUM(L9:M9)</f>
        <v>124</v>
      </c>
      <c r="L9" s="68">
        <v>92</v>
      </c>
      <c r="M9" s="101">
        <v>32</v>
      </c>
    </row>
    <row r="10" spans="1:14" ht="24.95" customHeight="1">
      <c r="A10" s="74" t="s">
        <v>82</v>
      </c>
      <c r="B10" s="68">
        <v>434</v>
      </c>
      <c r="C10" s="68">
        <v>337</v>
      </c>
      <c r="D10" s="68">
        <v>97</v>
      </c>
      <c r="E10" s="68">
        <v>23</v>
      </c>
      <c r="F10" s="68">
        <v>23</v>
      </c>
      <c r="G10" s="68">
        <v>0</v>
      </c>
      <c r="H10" s="68">
        <v>295</v>
      </c>
      <c r="I10" s="68">
        <v>228</v>
      </c>
      <c r="J10" s="68">
        <v>67</v>
      </c>
      <c r="K10" s="68">
        <v>116</v>
      </c>
      <c r="L10" s="68">
        <v>86</v>
      </c>
      <c r="M10" s="101">
        <v>30</v>
      </c>
    </row>
    <row r="11" spans="1:14" ht="24.95" customHeight="1">
      <c r="A11" s="74" t="s">
        <v>638</v>
      </c>
      <c r="B11" s="68">
        <v>429</v>
      </c>
      <c r="C11" s="68">
        <v>334</v>
      </c>
      <c r="D11" s="68">
        <v>95</v>
      </c>
      <c r="E11" s="68">
        <v>23</v>
      </c>
      <c r="F11" s="68">
        <v>23</v>
      </c>
      <c r="G11" s="68">
        <v>0</v>
      </c>
      <c r="H11" s="68">
        <v>301</v>
      </c>
      <c r="I11" s="68">
        <v>236</v>
      </c>
      <c r="J11" s="68">
        <v>65</v>
      </c>
      <c r="K11" s="68">
        <v>105</v>
      </c>
      <c r="L11" s="68">
        <v>75</v>
      </c>
      <c r="M11" s="101">
        <v>30</v>
      </c>
    </row>
    <row r="12" spans="1:14">
      <c r="A12" s="62" t="s">
        <v>721</v>
      </c>
      <c r="B12" s="461"/>
      <c r="C12" s="461"/>
      <c r="D12" s="461"/>
      <c r="E12" s="461"/>
      <c r="F12" s="461"/>
      <c r="G12" s="461"/>
      <c r="H12" s="461"/>
      <c r="I12" s="325"/>
      <c r="J12" s="325"/>
      <c r="K12" s="325"/>
      <c r="L12" s="325"/>
      <c r="M12" s="325"/>
      <c r="N12" s="325"/>
    </row>
    <row r="13" spans="1:14">
      <c r="A13" s="62" t="s">
        <v>722</v>
      </c>
      <c r="B13" s="461"/>
      <c r="C13" s="461"/>
      <c r="D13" s="461"/>
      <c r="E13" s="461"/>
      <c r="F13" s="461"/>
      <c r="G13" s="461"/>
      <c r="H13" s="461"/>
      <c r="I13" s="325"/>
      <c r="J13" s="325"/>
      <c r="K13" s="325"/>
      <c r="L13" s="325"/>
      <c r="M13" s="325"/>
      <c r="N13" s="325"/>
    </row>
    <row r="14" spans="1:14">
      <c r="A14" s="62" t="s">
        <v>723</v>
      </c>
      <c r="B14" s="461"/>
      <c r="C14" s="461"/>
      <c r="D14" s="461"/>
      <c r="E14" s="461"/>
      <c r="F14" s="461"/>
      <c r="G14" s="461"/>
      <c r="H14" s="461"/>
      <c r="I14" s="325"/>
      <c r="J14" s="325"/>
      <c r="K14" s="325"/>
      <c r="L14" s="325"/>
      <c r="M14" s="325"/>
      <c r="N14" s="325"/>
    </row>
  </sheetData>
  <mergeCells count="7">
    <mergeCell ref="A1:M1"/>
    <mergeCell ref="A3:M3"/>
    <mergeCell ref="A4:A5"/>
    <mergeCell ref="B4:D4"/>
    <mergeCell ref="E4:G4"/>
    <mergeCell ref="H4:J4"/>
    <mergeCell ref="K4:M4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D15" sqref="D15"/>
    </sheetView>
  </sheetViews>
  <sheetFormatPr defaultRowHeight="13.5"/>
  <cols>
    <col min="1" max="1" width="9" style="216"/>
    <col min="2" max="17" width="7.25" style="216" customWidth="1"/>
    <col min="18" max="257" width="9" style="216"/>
    <col min="258" max="273" width="7.25" style="216" customWidth="1"/>
    <col min="274" max="513" width="9" style="216"/>
    <col min="514" max="529" width="7.25" style="216" customWidth="1"/>
    <col min="530" max="769" width="9" style="216"/>
    <col min="770" max="785" width="7.25" style="216" customWidth="1"/>
    <col min="786" max="1025" width="9" style="216"/>
    <col min="1026" max="1041" width="7.25" style="216" customWidth="1"/>
    <col min="1042" max="1281" width="9" style="216"/>
    <col min="1282" max="1297" width="7.25" style="216" customWidth="1"/>
    <col min="1298" max="1537" width="9" style="216"/>
    <col min="1538" max="1553" width="7.25" style="216" customWidth="1"/>
    <col min="1554" max="1793" width="9" style="216"/>
    <col min="1794" max="1809" width="7.25" style="216" customWidth="1"/>
    <col min="1810" max="2049" width="9" style="216"/>
    <col min="2050" max="2065" width="7.25" style="216" customWidth="1"/>
    <col min="2066" max="2305" width="9" style="216"/>
    <col min="2306" max="2321" width="7.25" style="216" customWidth="1"/>
    <col min="2322" max="2561" width="9" style="216"/>
    <col min="2562" max="2577" width="7.25" style="216" customWidth="1"/>
    <col min="2578" max="2817" width="9" style="216"/>
    <col min="2818" max="2833" width="7.25" style="216" customWidth="1"/>
    <col min="2834" max="3073" width="9" style="216"/>
    <col min="3074" max="3089" width="7.25" style="216" customWidth="1"/>
    <col min="3090" max="3329" width="9" style="216"/>
    <col min="3330" max="3345" width="7.25" style="216" customWidth="1"/>
    <col min="3346" max="3585" width="9" style="216"/>
    <col min="3586" max="3601" width="7.25" style="216" customWidth="1"/>
    <col min="3602" max="3841" width="9" style="216"/>
    <col min="3842" max="3857" width="7.25" style="216" customWidth="1"/>
    <col min="3858" max="4097" width="9" style="216"/>
    <col min="4098" max="4113" width="7.25" style="216" customWidth="1"/>
    <col min="4114" max="4353" width="9" style="216"/>
    <col min="4354" max="4369" width="7.25" style="216" customWidth="1"/>
    <col min="4370" max="4609" width="9" style="216"/>
    <col min="4610" max="4625" width="7.25" style="216" customWidth="1"/>
    <col min="4626" max="4865" width="9" style="216"/>
    <col min="4866" max="4881" width="7.25" style="216" customWidth="1"/>
    <col min="4882" max="5121" width="9" style="216"/>
    <col min="5122" max="5137" width="7.25" style="216" customWidth="1"/>
    <col min="5138" max="5377" width="9" style="216"/>
    <col min="5378" max="5393" width="7.25" style="216" customWidth="1"/>
    <col min="5394" max="5633" width="9" style="216"/>
    <col min="5634" max="5649" width="7.25" style="216" customWidth="1"/>
    <col min="5650" max="5889" width="9" style="216"/>
    <col min="5890" max="5905" width="7.25" style="216" customWidth="1"/>
    <col min="5906" max="6145" width="9" style="216"/>
    <col min="6146" max="6161" width="7.25" style="216" customWidth="1"/>
    <col min="6162" max="6401" width="9" style="216"/>
    <col min="6402" max="6417" width="7.25" style="216" customWidth="1"/>
    <col min="6418" max="6657" width="9" style="216"/>
    <col min="6658" max="6673" width="7.25" style="216" customWidth="1"/>
    <col min="6674" max="6913" width="9" style="216"/>
    <col min="6914" max="6929" width="7.25" style="216" customWidth="1"/>
    <col min="6930" max="7169" width="9" style="216"/>
    <col min="7170" max="7185" width="7.25" style="216" customWidth="1"/>
    <col min="7186" max="7425" width="9" style="216"/>
    <col min="7426" max="7441" width="7.25" style="216" customWidth="1"/>
    <col min="7442" max="7681" width="9" style="216"/>
    <col min="7682" max="7697" width="7.25" style="216" customWidth="1"/>
    <col min="7698" max="7937" width="9" style="216"/>
    <col min="7938" max="7953" width="7.25" style="216" customWidth="1"/>
    <col min="7954" max="8193" width="9" style="216"/>
    <col min="8194" max="8209" width="7.25" style="216" customWidth="1"/>
    <col min="8210" max="8449" width="9" style="216"/>
    <col min="8450" max="8465" width="7.25" style="216" customWidth="1"/>
    <col min="8466" max="8705" width="9" style="216"/>
    <col min="8706" max="8721" width="7.25" style="216" customWidth="1"/>
    <col min="8722" max="8961" width="9" style="216"/>
    <col min="8962" max="8977" width="7.25" style="216" customWidth="1"/>
    <col min="8978" max="9217" width="9" style="216"/>
    <col min="9218" max="9233" width="7.25" style="216" customWidth="1"/>
    <col min="9234" max="9473" width="9" style="216"/>
    <col min="9474" max="9489" width="7.25" style="216" customWidth="1"/>
    <col min="9490" max="9729" width="9" style="216"/>
    <col min="9730" max="9745" width="7.25" style="216" customWidth="1"/>
    <col min="9746" max="9985" width="9" style="216"/>
    <col min="9986" max="10001" width="7.25" style="216" customWidth="1"/>
    <col min="10002" max="10241" width="9" style="216"/>
    <col min="10242" max="10257" width="7.25" style="216" customWidth="1"/>
    <col min="10258" max="10497" width="9" style="216"/>
    <col min="10498" max="10513" width="7.25" style="216" customWidth="1"/>
    <col min="10514" max="10753" width="9" style="216"/>
    <col min="10754" max="10769" width="7.25" style="216" customWidth="1"/>
    <col min="10770" max="11009" width="9" style="216"/>
    <col min="11010" max="11025" width="7.25" style="216" customWidth="1"/>
    <col min="11026" max="11265" width="9" style="216"/>
    <col min="11266" max="11281" width="7.25" style="216" customWidth="1"/>
    <col min="11282" max="11521" width="9" style="216"/>
    <col min="11522" max="11537" width="7.25" style="216" customWidth="1"/>
    <col min="11538" max="11777" width="9" style="216"/>
    <col min="11778" max="11793" width="7.25" style="216" customWidth="1"/>
    <col min="11794" max="12033" width="9" style="216"/>
    <col min="12034" max="12049" width="7.25" style="216" customWidth="1"/>
    <col min="12050" max="12289" width="9" style="216"/>
    <col min="12290" max="12305" width="7.25" style="216" customWidth="1"/>
    <col min="12306" max="12545" width="9" style="216"/>
    <col min="12546" max="12561" width="7.25" style="216" customWidth="1"/>
    <col min="12562" max="12801" width="9" style="216"/>
    <col min="12802" max="12817" width="7.25" style="216" customWidth="1"/>
    <col min="12818" max="13057" width="9" style="216"/>
    <col min="13058" max="13073" width="7.25" style="216" customWidth="1"/>
    <col min="13074" max="13313" width="9" style="216"/>
    <col min="13314" max="13329" width="7.25" style="216" customWidth="1"/>
    <col min="13330" max="13569" width="9" style="216"/>
    <col min="13570" max="13585" width="7.25" style="216" customWidth="1"/>
    <col min="13586" max="13825" width="9" style="216"/>
    <col min="13826" max="13841" width="7.25" style="216" customWidth="1"/>
    <col min="13842" max="14081" width="9" style="216"/>
    <col min="14082" max="14097" width="7.25" style="216" customWidth="1"/>
    <col min="14098" max="14337" width="9" style="216"/>
    <col min="14338" max="14353" width="7.25" style="216" customWidth="1"/>
    <col min="14354" max="14593" width="9" style="216"/>
    <col min="14594" max="14609" width="7.25" style="216" customWidth="1"/>
    <col min="14610" max="14849" width="9" style="216"/>
    <col min="14850" max="14865" width="7.25" style="216" customWidth="1"/>
    <col min="14866" max="15105" width="9" style="216"/>
    <col min="15106" max="15121" width="7.25" style="216" customWidth="1"/>
    <col min="15122" max="15361" width="9" style="216"/>
    <col min="15362" max="15377" width="7.25" style="216" customWidth="1"/>
    <col min="15378" max="15617" width="9" style="216"/>
    <col min="15618" max="15633" width="7.25" style="216" customWidth="1"/>
    <col min="15634" max="15873" width="9" style="216"/>
    <col min="15874" max="15889" width="7.25" style="216" customWidth="1"/>
    <col min="15890" max="16129" width="9" style="216"/>
    <col min="16130" max="16145" width="7.25" style="216" customWidth="1"/>
    <col min="16146" max="16384" width="9" style="216"/>
  </cols>
  <sheetData>
    <row r="1" spans="1:17" ht="20.25" customHeight="1">
      <c r="A1" s="645" t="s">
        <v>724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1:17" ht="1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7" ht="20.25" customHeight="1">
      <c r="A3" s="696" t="s">
        <v>725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</row>
    <row r="4" spans="1:17" ht="24.95" customHeight="1">
      <c r="A4" s="790" t="s">
        <v>726</v>
      </c>
      <c r="B4" s="792" t="s">
        <v>727</v>
      </c>
      <c r="C4" s="793"/>
      <c r="D4" s="793"/>
      <c r="E4" s="794"/>
      <c r="F4" s="792" t="s">
        <v>728</v>
      </c>
      <c r="G4" s="793"/>
      <c r="H4" s="793"/>
      <c r="I4" s="794"/>
      <c r="J4" s="792" t="s">
        <v>729</v>
      </c>
      <c r="K4" s="793"/>
      <c r="L4" s="793"/>
      <c r="M4" s="794"/>
      <c r="N4" s="792" t="s">
        <v>730</v>
      </c>
      <c r="O4" s="793"/>
      <c r="P4" s="793"/>
      <c r="Q4" s="793"/>
    </row>
    <row r="5" spans="1:17" ht="24.95" customHeight="1">
      <c r="A5" s="791"/>
      <c r="B5" s="465" t="s">
        <v>651</v>
      </c>
      <c r="C5" s="466" t="s">
        <v>731</v>
      </c>
      <c r="D5" s="467" t="s">
        <v>732</v>
      </c>
      <c r="E5" s="466" t="s">
        <v>733</v>
      </c>
      <c r="F5" s="465" t="s">
        <v>651</v>
      </c>
      <c r="G5" s="466" t="s">
        <v>731</v>
      </c>
      <c r="H5" s="467" t="s">
        <v>732</v>
      </c>
      <c r="I5" s="466" t="s">
        <v>733</v>
      </c>
      <c r="J5" s="465" t="s">
        <v>651</v>
      </c>
      <c r="K5" s="466" t="s">
        <v>731</v>
      </c>
      <c r="L5" s="467" t="s">
        <v>732</v>
      </c>
      <c r="M5" s="466" t="s">
        <v>733</v>
      </c>
      <c r="N5" s="465" t="s">
        <v>651</v>
      </c>
      <c r="O5" s="466" t="s">
        <v>731</v>
      </c>
      <c r="P5" s="467" t="s">
        <v>734</v>
      </c>
      <c r="Q5" s="468" t="s">
        <v>735</v>
      </c>
    </row>
    <row r="6" spans="1:17" ht="24.95" customHeight="1">
      <c r="A6" s="89" t="s">
        <v>736</v>
      </c>
      <c r="B6" s="462">
        <v>27</v>
      </c>
      <c r="C6" s="462">
        <v>11</v>
      </c>
      <c r="D6" s="462">
        <v>8</v>
      </c>
      <c r="E6" s="462">
        <v>8</v>
      </c>
      <c r="F6" s="462">
        <v>3</v>
      </c>
      <c r="G6" s="421">
        <v>0</v>
      </c>
      <c r="H6" s="421">
        <v>0</v>
      </c>
      <c r="I6" s="462">
        <v>3</v>
      </c>
      <c r="J6" s="116">
        <v>0</v>
      </c>
      <c r="K6" s="421">
        <v>0</v>
      </c>
      <c r="L6" s="421">
        <v>0</v>
      </c>
      <c r="M6" s="421">
        <v>0</v>
      </c>
      <c r="N6" s="462">
        <v>24</v>
      </c>
      <c r="O6" s="462">
        <v>11</v>
      </c>
      <c r="P6" s="462">
        <v>8</v>
      </c>
      <c r="Q6" s="463">
        <v>5</v>
      </c>
    </row>
    <row r="7" spans="1:17" ht="24.95" customHeight="1">
      <c r="A7" s="89" t="s">
        <v>737</v>
      </c>
      <c r="B7" s="462">
        <v>46</v>
      </c>
      <c r="C7" s="462">
        <v>14</v>
      </c>
      <c r="D7" s="462">
        <v>15</v>
      </c>
      <c r="E7" s="462">
        <v>17</v>
      </c>
      <c r="F7" s="462">
        <v>1</v>
      </c>
      <c r="G7" s="421">
        <v>0</v>
      </c>
      <c r="H7" s="421">
        <v>0</v>
      </c>
      <c r="I7" s="462">
        <v>1</v>
      </c>
      <c r="J7" s="116">
        <v>0</v>
      </c>
      <c r="K7" s="421">
        <v>0</v>
      </c>
      <c r="L7" s="421">
        <v>0</v>
      </c>
      <c r="M7" s="421">
        <v>0</v>
      </c>
      <c r="N7" s="462">
        <v>45</v>
      </c>
      <c r="O7" s="462">
        <v>14</v>
      </c>
      <c r="P7" s="462">
        <v>15</v>
      </c>
      <c r="Q7" s="463">
        <v>16</v>
      </c>
    </row>
    <row r="8" spans="1:17" ht="24.95" customHeight="1">
      <c r="A8" s="8" t="s">
        <v>738</v>
      </c>
      <c r="B8" s="421">
        <v>81</v>
      </c>
      <c r="C8" s="421">
        <v>12</v>
      </c>
      <c r="D8" s="421">
        <v>12</v>
      </c>
      <c r="E8" s="421">
        <v>57</v>
      </c>
      <c r="F8" s="421">
        <v>3</v>
      </c>
      <c r="G8" s="421">
        <v>0</v>
      </c>
      <c r="H8" s="421">
        <v>0</v>
      </c>
      <c r="I8" s="421">
        <v>3</v>
      </c>
      <c r="J8" s="116">
        <v>0</v>
      </c>
      <c r="K8" s="421">
        <v>0</v>
      </c>
      <c r="L8" s="421">
        <v>0</v>
      </c>
      <c r="M8" s="421">
        <v>0</v>
      </c>
      <c r="N8" s="421">
        <v>78</v>
      </c>
      <c r="O8" s="421">
        <v>12</v>
      </c>
      <c r="P8" s="421">
        <v>12</v>
      </c>
      <c r="Q8" s="422">
        <v>54</v>
      </c>
    </row>
    <row r="9" spans="1:17" ht="24.95" customHeight="1">
      <c r="A9" s="7" t="s">
        <v>739</v>
      </c>
      <c r="B9" s="68">
        <f>SUM(F9+J9+N9)</f>
        <v>35</v>
      </c>
      <c r="C9" s="68">
        <f>G9+K9+O9</f>
        <v>15</v>
      </c>
      <c r="D9" s="68">
        <f>H9+L9+P9</f>
        <v>12</v>
      </c>
      <c r="E9" s="129">
        <f>SUM(I9+M9+Q9)</f>
        <v>8</v>
      </c>
      <c r="F9" s="129">
        <f>SUM(G9:I9)</f>
        <v>1</v>
      </c>
      <c r="G9" s="129">
        <v>0</v>
      </c>
      <c r="H9" s="129">
        <v>0</v>
      </c>
      <c r="I9" s="129">
        <v>1</v>
      </c>
      <c r="J9" s="129">
        <f>SUM(K9:M9)</f>
        <v>0</v>
      </c>
      <c r="K9" s="129">
        <v>0</v>
      </c>
      <c r="L9" s="129">
        <v>0</v>
      </c>
      <c r="M9" s="129">
        <v>0</v>
      </c>
      <c r="N9" s="68">
        <f>SUM(O9:Q9)</f>
        <v>34</v>
      </c>
      <c r="O9" s="68">
        <v>15</v>
      </c>
      <c r="P9" s="68">
        <v>12</v>
      </c>
      <c r="Q9" s="101">
        <v>7</v>
      </c>
    </row>
    <row r="10" spans="1:17" ht="24.95" customHeight="1">
      <c r="A10" s="7" t="s">
        <v>740</v>
      </c>
      <c r="B10" s="68">
        <v>121</v>
      </c>
      <c r="C10" s="68">
        <v>12</v>
      </c>
      <c r="D10" s="68">
        <v>10</v>
      </c>
      <c r="E10" s="129">
        <v>99</v>
      </c>
      <c r="F10" s="129">
        <v>1</v>
      </c>
      <c r="G10" s="129">
        <v>0</v>
      </c>
      <c r="H10" s="129">
        <v>0</v>
      </c>
      <c r="I10" s="129">
        <v>1</v>
      </c>
      <c r="J10" s="129">
        <f>SUM(K10:M10)</f>
        <v>0</v>
      </c>
      <c r="K10" s="129">
        <v>0</v>
      </c>
      <c r="L10" s="129">
        <v>0</v>
      </c>
      <c r="M10" s="129">
        <v>0</v>
      </c>
      <c r="N10" s="68">
        <v>120</v>
      </c>
      <c r="O10" s="68">
        <v>12</v>
      </c>
      <c r="P10" s="68">
        <v>10</v>
      </c>
      <c r="Q10" s="101">
        <v>98</v>
      </c>
    </row>
    <row r="11" spans="1:17" ht="24.95" customHeight="1">
      <c r="A11" s="7" t="s">
        <v>638</v>
      </c>
      <c r="B11" s="68">
        <v>115</v>
      </c>
      <c r="C11" s="68">
        <v>9</v>
      </c>
      <c r="D11" s="68">
        <v>9</v>
      </c>
      <c r="E11" s="129">
        <v>97</v>
      </c>
      <c r="F11" s="129">
        <v>1</v>
      </c>
      <c r="G11" s="129">
        <v>0</v>
      </c>
      <c r="H11" s="129">
        <v>0</v>
      </c>
      <c r="I11" s="129">
        <v>1</v>
      </c>
      <c r="J11" s="129">
        <v>0</v>
      </c>
      <c r="K11" s="129">
        <v>0</v>
      </c>
      <c r="L11" s="129">
        <v>0</v>
      </c>
      <c r="M11" s="129">
        <v>0</v>
      </c>
      <c r="N11" s="68">
        <v>114</v>
      </c>
      <c r="O11" s="68">
        <v>9</v>
      </c>
      <c r="P11" s="68">
        <v>9</v>
      </c>
      <c r="Q11" s="101">
        <v>96</v>
      </c>
    </row>
    <row r="12" spans="1:17" ht="20.25" customHeight="1">
      <c r="A12" s="2" t="s">
        <v>741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464"/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</row>
    <row r="14" spans="1:17">
      <c r="A14" s="464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</row>
  </sheetData>
  <mergeCells count="7">
    <mergeCell ref="A1:Q1"/>
    <mergeCell ref="A3:Q3"/>
    <mergeCell ref="A4:A5"/>
    <mergeCell ref="B4:E4"/>
    <mergeCell ref="F4:I4"/>
    <mergeCell ref="J4:M4"/>
    <mergeCell ref="N4:Q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Normal="100" workbookViewId="0">
      <selection activeCell="F14" sqref="F14"/>
    </sheetView>
  </sheetViews>
  <sheetFormatPr defaultRowHeight="11.25"/>
  <cols>
    <col min="1" max="1" width="9.75" style="1" customWidth="1"/>
    <col min="2" max="14" width="8.125" style="1" customWidth="1"/>
    <col min="15" max="15" width="5.5" style="1" bestFit="1" customWidth="1"/>
    <col min="16" max="256" width="9" style="1"/>
    <col min="257" max="257" width="9.75" style="1" customWidth="1"/>
    <col min="258" max="270" width="8.125" style="1" customWidth="1"/>
    <col min="271" max="271" width="5.5" style="1" bestFit="1" customWidth="1"/>
    <col min="272" max="512" width="9" style="1"/>
    <col min="513" max="513" width="9.75" style="1" customWidth="1"/>
    <col min="514" max="526" width="8.125" style="1" customWidth="1"/>
    <col min="527" max="527" width="5.5" style="1" bestFit="1" customWidth="1"/>
    <col min="528" max="768" width="9" style="1"/>
    <col min="769" max="769" width="9.75" style="1" customWidth="1"/>
    <col min="770" max="782" width="8.125" style="1" customWidth="1"/>
    <col min="783" max="783" width="5.5" style="1" bestFit="1" customWidth="1"/>
    <col min="784" max="1024" width="9" style="1"/>
    <col min="1025" max="1025" width="9.75" style="1" customWidth="1"/>
    <col min="1026" max="1038" width="8.125" style="1" customWidth="1"/>
    <col min="1039" max="1039" width="5.5" style="1" bestFit="1" customWidth="1"/>
    <col min="1040" max="1280" width="9" style="1"/>
    <col min="1281" max="1281" width="9.75" style="1" customWidth="1"/>
    <col min="1282" max="1294" width="8.125" style="1" customWidth="1"/>
    <col min="1295" max="1295" width="5.5" style="1" bestFit="1" customWidth="1"/>
    <col min="1296" max="1536" width="9" style="1"/>
    <col min="1537" max="1537" width="9.75" style="1" customWidth="1"/>
    <col min="1538" max="1550" width="8.125" style="1" customWidth="1"/>
    <col min="1551" max="1551" width="5.5" style="1" bestFit="1" customWidth="1"/>
    <col min="1552" max="1792" width="9" style="1"/>
    <col min="1793" max="1793" width="9.75" style="1" customWidth="1"/>
    <col min="1794" max="1806" width="8.125" style="1" customWidth="1"/>
    <col min="1807" max="1807" width="5.5" style="1" bestFit="1" customWidth="1"/>
    <col min="1808" max="2048" width="9" style="1"/>
    <col min="2049" max="2049" width="9.75" style="1" customWidth="1"/>
    <col min="2050" max="2062" width="8.125" style="1" customWidth="1"/>
    <col min="2063" max="2063" width="5.5" style="1" bestFit="1" customWidth="1"/>
    <col min="2064" max="2304" width="9" style="1"/>
    <col min="2305" max="2305" width="9.75" style="1" customWidth="1"/>
    <col min="2306" max="2318" width="8.125" style="1" customWidth="1"/>
    <col min="2319" max="2319" width="5.5" style="1" bestFit="1" customWidth="1"/>
    <col min="2320" max="2560" width="9" style="1"/>
    <col min="2561" max="2561" width="9.75" style="1" customWidth="1"/>
    <col min="2562" max="2574" width="8.125" style="1" customWidth="1"/>
    <col min="2575" max="2575" width="5.5" style="1" bestFit="1" customWidth="1"/>
    <col min="2576" max="2816" width="9" style="1"/>
    <col min="2817" max="2817" width="9.75" style="1" customWidth="1"/>
    <col min="2818" max="2830" width="8.125" style="1" customWidth="1"/>
    <col min="2831" max="2831" width="5.5" style="1" bestFit="1" customWidth="1"/>
    <col min="2832" max="3072" width="9" style="1"/>
    <col min="3073" max="3073" width="9.75" style="1" customWidth="1"/>
    <col min="3074" max="3086" width="8.125" style="1" customWidth="1"/>
    <col min="3087" max="3087" width="5.5" style="1" bestFit="1" customWidth="1"/>
    <col min="3088" max="3328" width="9" style="1"/>
    <col min="3329" max="3329" width="9.75" style="1" customWidth="1"/>
    <col min="3330" max="3342" width="8.125" style="1" customWidth="1"/>
    <col min="3343" max="3343" width="5.5" style="1" bestFit="1" customWidth="1"/>
    <col min="3344" max="3584" width="9" style="1"/>
    <col min="3585" max="3585" width="9.75" style="1" customWidth="1"/>
    <col min="3586" max="3598" width="8.125" style="1" customWidth="1"/>
    <col min="3599" max="3599" width="5.5" style="1" bestFit="1" customWidth="1"/>
    <col min="3600" max="3840" width="9" style="1"/>
    <col min="3841" max="3841" width="9.75" style="1" customWidth="1"/>
    <col min="3842" max="3854" width="8.125" style="1" customWidth="1"/>
    <col min="3855" max="3855" width="5.5" style="1" bestFit="1" customWidth="1"/>
    <col min="3856" max="4096" width="9" style="1"/>
    <col min="4097" max="4097" width="9.75" style="1" customWidth="1"/>
    <col min="4098" max="4110" width="8.125" style="1" customWidth="1"/>
    <col min="4111" max="4111" width="5.5" style="1" bestFit="1" customWidth="1"/>
    <col min="4112" max="4352" width="9" style="1"/>
    <col min="4353" max="4353" width="9.75" style="1" customWidth="1"/>
    <col min="4354" max="4366" width="8.125" style="1" customWidth="1"/>
    <col min="4367" max="4367" width="5.5" style="1" bestFit="1" customWidth="1"/>
    <col min="4368" max="4608" width="9" style="1"/>
    <col min="4609" max="4609" width="9.75" style="1" customWidth="1"/>
    <col min="4610" max="4622" width="8.125" style="1" customWidth="1"/>
    <col min="4623" max="4623" width="5.5" style="1" bestFit="1" customWidth="1"/>
    <col min="4624" max="4864" width="9" style="1"/>
    <col min="4865" max="4865" width="9.75" style="1" customWidth="1"/>
    <col min="4866" max="4878" width="8.125" style="1" customWidth="1"/>
    <col min="4879" max="4879" width="5.5" style="1" bestFit="1" customWidth="1"/>
    <col min="4880" max="5120" width="9" style="1"/>
    <col min="5121" max="5121" width="9.75" style="1" customWidth="1"/>
    <col min="5122" max="5134" width="8.125" style="1" customWidth="1"/>
    <col min="5135" max="5135" width="5.5" style="1" bestFit="1" customWidth="1"/>
    <col min="5136" max="5376" width="9" style="1"/>
    <col min="5377" max="5377" width="9.75" style="1" customWidth="1"/>
    <col min="5378" max="5390" width="8.125" style="1" customWidth="1"/>
    <col min="5391" max="5391" width="5.5" style="1" bestFit="1" customWidth="1"/>
    <col min="5392" max="5632" width="9" style="1"/>
    <col min="5633" max="5633" width="9.75" style="1" customWidth="1"/>
    <col min="5634" max="5646" width="8.125" style="1" customWidth="1"/>
    <col min="5647" max="5647" width="5.5" style="1" bestFit="1" customWidth="1"/>
    <col min="5648" max="5888" width="9" style="1"/>
    <col min="5889" max="5889" width="9.75" style="1" customWidth="1"/>
    <col min="5890" max="5902" width="8.125" style="1" customWidth="1"/>
    <col min="5903" max="5903" width="5.5" style="1" bestFit="1" customWidth="1"/>
    <col min="5904" max="6144" width="9" style="1"/>
    <col min="6145" max="6145" width="9.75" style="1" customWidth="1"/>
    <col min="6146" max="6158" width="8.125" style="1" customWidth="1"/>
    <col min="6159" max="6159" width="5.5" style="1" bestFit="1" customWidth="1"/>
    <col min="6160" max="6400" width="9" style="1"/>
    <col min="6401" max="6401" width="9.75" style="1" customWidth="1"/>
    <col min="6402" max="6414" width="8.125" style="1" customWidth="1"/>
    <col min="6415" max="6415" width="5.5" style="1" bestFit="1" customWidth="1"/>
    <col min="6416" max="6656" width="9" style="1"/>
    <col min="6657" max="6657" width="9.75" style="1" customWidth="1"/>
    <col min="6658" max="6670" width="8.125" style="1" customWidth="1"/>
    <col min="6671" max="6671" width="5.5" style="1" bestFit="1" customWidth="1"/>
    <col min="6672" max="6912" width="9" style="1"/>
    <col min="6913" max="6913" width="9.75" style="1" customWidth="1"/>
    <col min="6914" max="6926" width="8.125" style="1" customWidth="1"/>
    <col min="6927" max="6927" width="5.5" style="1" bestFit="1" customWidth="1"/>
    <col min="6928" max="7168" width="9" style="1"/>
    <col min="7169" max="7169" width="9.75" style="1" customWidth="1"/>
    <col min="7170" max="7182" width="8.125" style="1" customWidth="1"/>
    <col min="7183" max="7183" width="5.5" style="1" bestFit="1" customWidth="1"/>
    <col min="7184" max="7424" width="9" style="1"/>
    <col min="7425" max="7425" width="9.75" style="1" customWidth="1"/>
    <col min="7426" max="7438" width="8.125" style="1" customWidth="1"/>
    <col min="7439" max="7439" width="5.5" style="1" bestFit="1" customWidth="1"/>
    <col min="7440" max="7680" width="9" style="1"/>
    <col min="7681" max="7681" width="9.75" style="1" customWidth="1"/>
    <col min="7682" max="7694" width="8.125" style="1" customWidth="1"/>
    <col min="7695" max="7695" width="5.5" style="1" bestFit="1" customWidth="1"/>
    <col min="7696" max="7936" width="9" style="1"/>
    <col min="7937" max="7937" width="9.75" style="1" customWidth="1"/>
    <col min="7938" max="7950" width="8.125" style="1" customWidth="1"/>
    <col min="7951" max="7951" width="5.5" style="1" bestFit="1" customWidth="1"/>
    <col min="7952" max="8192" width="9" style="1"/>
    <col min="8193" max="8193" width="9.75" style="1" customWidth="1"/>
    <col min="8194" max="8206" width="8.125" style="1" customWidth="1"/>
    <col min="8207" max="8207" width="5.5" style="1" bestFit="1" customWidth="1"/>
    <col min="8208" max="8448" width="9" style="1"/>
    <col min="8449" max="8449" width="9.75" style="1" customWidth="1"/>
    <col min="8450" max="8462" width="8.125" style="1" customWidth="1"/>
    <col min="8463" max="8463" width="5.5" style="1" bestFit="1" customWidth="1"/>
    <col min="8464" max="8704" width="9" style="1"/>
    <col min="8705" max="8705" width="9.75" style="1" customWidth="1"/>
    <col min="8706" max="8718" width="8.125" style="1" customWidth="1"/>
    <col min="8719" max="8719" width="5.5" style="1" bestFit="1" customWidth="1"/>
    <col min="8720" max="8960" width="9" style="1"/>
    <col min="8961" max="8961" width="9.75" style="1" customWidth="1"/>
    <col min="8962" max="8974" width="8.125" style="1" customWidth="1"/>
    <col min="8975" max="8975" width="5.5" style="1" bestFit="1" customWidth="1"/>
    <col min="8976" max="9216" width="9" style="1"/>
    <col min="9217" max="9217" width="9.75" style="1" customWidth="1"/>
    <col min="9218" max="9230" width="8.125" style="1" customWidth="1"/>
    <col min="9231" max="9231" width="5.5" style="1" bestFit="1" customWidth="1"/>
    <col min="9232" max="9472" width="9" style="1"/>
    <col min="9473" max="9473" width="9.75" style="1" customWidth="1"/>
    <col min="9474" max="9486" width="8.125" style="1" customWidth="1"/>
    <col min="9487" max="9487" width="5.5" style="1" bestFit="1" customWidth="1"/>
    <col min="9488" max="9728" width="9" style="1"/>
    <col min="9729" max="9729" width="9.75" style="1" customWidth="1"/>
    <col min="9730" max="9742" width="8.125" style="1" customWidth="1"/>
    <col min="9743" max="9743" width="5.5" style="1" bestFit="1" customWidth="1"/>
    <col min="9744" max="9984" width="9" style="1"/>
    <col min="9985" max="9985" width="9.75" style="1" customWidth="1"/>
    <col min="9986" max="9998" width="8.125" style="1" customWidth="1"/>
    <col min="9999" max="9999" width="5.5" style="1" bestFit="1" customWidth="1"/>
    <col min="10000" max="10240" width="9" style="1"/>
    <col min="10241" max="10241" width="9.75" style="1" customWidth="1"/>
    <col min="10242" max="10254" width="8.125" style="1" customWidth="1"/>
    <col min="10255" max="10255" width="5.5" style="1" bestFit="1" customWidth="1"/>
    <col min="10256" max="10496" width="9" style="1"/>
    <col min="10497" max="10497" width="9.75" style="1" customWidth="1"/>
    <col min="10498" max="10510" width="8.125" style="1" customWidth="1"/>
    <col min="10511" max="10511" width="5.5" style="1" bestFit="1" customWidth="1"/>
    <col min="10512" max="10752" width="9" style="1"/>
    <col min="10753" max="10753" width="9.75" style="1" customWidth="1"/>
    <col min="10754" max="10766" width="8.125" style="1" customWidth="1"/>
    <col min="10767" max="10767" width="5.5" style="1" bestFit="1" customWidth="1"/>
    <col min="10768" max="11008" width="9" style="1"/>
    <col min="11009" max="11009" width="9.75" style="1" customWidth="1"/>
    <col min="11010" max="11022" width="8.125" style="1" customWidth="1"/>
    <col min="11023" max="11023" width="5.5" style="1" bestFit="1" customWidth="1"/>
    <col min="11024" max="11264" width="9" style="1"/>
    <col min="11265" max="11265" width="9.75" style="1" customWidth="1"/>
    <col min="11266" max="11278" width="8.125" style="1" customWidth="1"/>
    <col min="11279" max="11279" width="5.5" style="1" bestFit="1" customWidth="1"/>
    <col min="11280" max="11520" width="9" style="1"/>
    <col min="11521" max="11521" width="9.75" style="1" customWidth="1"/>
    <col min="11522" max="11534" width="8.125" style="1" customWidth="1"/>
    <col min="11535" max="11535" width="5.5" style="1" bestFit="1" customWidth="1"/>
    <col min="11536" max="11776" width="9" style="1"/>
    <col min="11777" max="11777" width="9.75" style="1" customWidth="1"/>
    <col min="11778" max="11790" width="8.125" style="1" customWidth="1"/>
    <col min="11791" max="11791" width="5.5" style="1" bestFit="1" customWidth="1"/>
    <col min="11792" max="12032" width="9" style="1"/>
    <col min="12033" max="12033" width="9.75" style="1" customWidth="1"/>
    <col min="12034" max="12046" width="8.125" style="1" customWidth="1"/>
    <col min="12047" max="12047" width="5.5" style="1" bestFit="1" customWidth="1"/>
    <col min="12048" max="12288" width="9" style="1"/>
    <col min="12289" max="12289" width="9.75" style="1" customWidth="1"/>
    <col min="12290" max="12302" width="8.125" style="1" customWidth="1"/>
    <col min="12303" max="12303" width="5.5" style="1" bestFit="1" customWidth="1"/>
    <col min="12304" max="12544" width="9" style="1"/>
    <col min="12545" max="12545" width="9.75" style="1" customWidth="1"/>
    <col min="12546" max="12558" width="8.125" style="1" customWidth="1"/>
    <col min="12559" max="12559" width="5.5" style="1" bestFit="1" customWidth="1"/>
    <col min="12560" max="12800" width="9" style="1"/>
    <col min="12801" max="12801" width="9.75" style="1" customWidth="1"/>
    <col min="12802" max="12814" width="8.125" style="1" customWidth="1"/>
    <col min="12815" max="12815" width="5.5" style="1" bestFit="1" customWidth="1"/>
    <col min="12816" max="13056" width="9" style="1"/>
    <col min="13057" max="13057" width="9.75" style="1" customWidth="1"/>
    <col min="13058" max="13070" width="8.125" style="1" customWidth="1"/>
    <col min="13071" max="13071" width="5.5" style="1" bestFit="1" customWidth="1"/>
    <col min="13072" max="13312" width="9" style="1"/>
    <col min="13313" max="13313" width="9.75" style="1" customWidth="1"/>
    <col min="13314" max="13326" width="8.125" style="1" customWidth="1"/>
    <col min="13327" max="13327" width="5.5" style="1" bestFit="1" customWidth="1"/>
    <col min="13328" max="13568" width="9" style="1"/>
    <col min="13569" max="13569" width="9.75" style="1" customWidth="1"/>
    <col min="13570" max="13582" width="8.125" style="1" customWidth="1"/>
    <col min="13583" max="13583" width="5.5" style="1" bestFit="1" customWidth="1"/>
    <col min="13584" max="13824" width="9" style="1"/>
    <col min="13825" max="13825" width="9.75" style="1" customWidth="1"/>
    <col min="13826" max="13838" width="8.125" style="1" customWidth="1"/>
    <col min="13839" max="13839" width="5.5" style="1" bestFit="1" customWidth="1"/>
    <col min="13840" max="14080" width="9" style="1"/>
    <col min="14081" max="14081" width="9.75" style="1" customWidth="1"/>
    <col min="14082" max="14094" width="8.125" style="1" customWidth="1"/>
    <col min="14095" max="14095" width="5.5" style="1" bestFit="1" customWidth="1"/>
    <col min="14096" max="14336" width="9" style="1"/>
    <col min="14337" max="14337" width="9.75" style="1" customWidth="1"/>
    <col min="14338" max="14350" width="8.125" style="1" customWidth="1"/>
    <col min="14351" max="14351" width="5.5" style="1" bestFit="1" customWidth="1"/>
    <col min="14352" max="14592" width="9" style="1"/>
    <col min="14593" max="14593" width="9.75" style="1" customWidth="1"/>
    <col min="14594" max="14606" width="8.125" style="1" customWidth="1"/>
    <col min="14607" max="14607" width="5.5" style="1" bestFit="1" customWidth="1"/>
    <col min="14608" max="14848" width="9" style="1"/>
    <col min="14849" max="14849" width="9.75" style="1" customWidth="1"/>
    <col min="14850" max="14862" width="8.125" style="1" customWidth="1"/>
    <col min="14863" max="14863" width="5.5" style="1" bestFit="1" customWidth="1"/>
    <col min="14864" max="15104" width="9" style="1"/>
    <col min="15105" max="15105" width="9.75" style="1" customWidth="1"/>
    <col min="15106" max="15118" width="8.125" style="1" customWidth="1"/>
    <col min="15119" max="15119" width="5.5" style="1" bestFit="1" customWidth="1"/>
    <col min="15120" max="15360" width="9" style="1"/>
    <col min="15361" max="15361" width="9.75" style="1" customWidth="1"/>
    <col min="15362" max="15374" width="8.125" style="1" customWidth="1"/>
    <col min="15375" max="15375" width="5.5" style="1" bestFit="1" customWidth="1"/>
    <col min="15376" max="15616" width="9" style="1"/>
    <col min="15617" max="15617" width="9.75" style="1" customWidth="1"/>
    <col min="15618" max="15630" width="8.125" style="1" customWidth="1"/>
    <col min="15631" max="15631" width="5.5" style="1" bestFit="1" customWidth="1"/>
    <col min="15632" max="15872" width="9" style="1"/>
    <col min="15873" max="15873" width="9.75" style="1" customWidth="1"/>
    <col min="15874" max="15886" width="8.125" style="1" customWidth="1"/>
    <col min="15887" max="15887" width="5.5" style="1" bestFit="1" customWidth="1"/>
    <col min="15888" max="16128" width="9" style="1"/>
    <col min="16129" max="16129" width="9.75" style="1" customWidth="1"/>
    <col min="16130" max="16142" width="8.125" style="1" customWidth="1"/>
    <col min="16143" max="16143" width="5.5" style="1" bestFit="1" customWidth="1"/>
    <col min="16144" max="16384" width="9" style="1"/>
  </cols>
  <sheetData>
    <row r="1" spans="1:15" ht="20.25" customHeight="1">
      <c r="A1" s="645" t="s">
        <v>64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0.25" customHeight="1">
      <c r="A3" s="646" t="s">
        <v>22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25"/>
    </row>
    <row r="4" spans="1:15" ht="24" customHeight="1">
      <c r="A4" s="647" t="s">
        <v>65</v>
      </c>
      <c r="B4" s="641" t="s">
        <v>66</v>
      </c>
      <c r="C4" s="45"/>
      <c r="D4" s="42"/>
      <c r="E4" s="649" t="s">
        <v>67</v>
      </c>
      <c r="F4" s="650"/>
      <c r="G4" s="639" t="s">
        <v>68</v>
      </c>
      <c r="H4" s="639" t="s">
        <v>69</v>
      </c>
      <c r="I4" s="639" t="s">
        <v>70</v>
      </c>
      <c r="J4" s="639" t="s">
        <v>71</v>
      </c>
      <c r="K4" s="639" t="s">
        <v>72</v>
      </c>
      <c r="L4" s="639" t="s">
        <v>73</v>
      </c>
      <c r="M4" s="639" t="s">
        <v>74</v>
      </c>
      <c r="N4" s="641" t="s">
        <v>75</v>
      </c>
      <c r="O4" s="2"/>
    </row>
    <row r="5" spans="1:15" ht="24" customHeight="1">
      <c r="A5" s="648"/>
      <c r="B5" s="640"/>
      <c r="C5" s="43" t="s">
        <v>76</v>
      </c>
      <c r="D5" s="43" t="s">
        <v>77</v>
      </c>
      <c r="E5" s="30" t="s">
        <v>78</v>
      </c>
      <c r="F5" s="30" t="s">
        <v>79</v>
      </c>
      <c r="G5" s="640"/>
      <c r="H5" s="640"/>
      <c r="I5" s="640"/>
      <c r="J5" s="640"/>
      <c r="K5" s="640"/>
      <c r="L5" s="640"/>
      <c r="M5" s="640"/>
      <c r="N5" s="642"/>
      <c r="O5" s="2"/>
    </row>
    <row r="6" spans="1:15" ht="24" customHeight="1">
      <c r="A6" s="49" t="s">
        <v>80</v>
      </c>
      <c r="B6" s="29">
        <v>1586</v>
      </c>
      <c r="C6" s="29"/>
      <c r="D6" s="29"/>
      <c r="E6" s="29">
        <v>200</v>
      </c>
      <c r="F6" s="29">
        <v>0</v>
      </c>
      <c r="G6" s="29">
        <v>52</v>
      </c>
      <c r="H6" s="29">
        <v>67</v>
      </c>
      <c r="I6" s="29">
        <v>13</v>
      </c>
      <c r="J6" s="29">
        <v>2</v>
      </c>
      <c r="K6" s="29">
        <v>376</v>
      </c>
      <c r="L6" s="29">
        <v>504</v>
      </c>
      <c r="M6" s="29">
        <v>362</v>
      </c>
      <c r="N6" s="50">
        <v>10</v>
      </c>
      <c r="O6" s="2"/>
    </row>
    <row r="7" spans="1:15" ht="24" customHeight="1">
      <c r="A7" s="49" t="s">
        <v>6</v>
      </c>
      <c r="B7" s="29">
        <v>1762</v>
      </c>
      <c r="C7" s="29"/>
      <c r="D7" s="29"/>
      <c r="E7" s="29">
        <v>270</v>
      </c>
      <c r="F7" s="29">
        <v>0</v>
      </c>
      <c r="G7" s="29">
        <v>55</v>
      </c>
      <c r="H7" s="29">
        <v>68</v>
      </c>
      <c r="I7" s="29">
        <v>7</v>
      </c>
      <c r="J7" s="29">
        <v>2</v>
      </c>
      <c r="K7" s="29">
        <v>465</v>
      </c>
      <c r="L7" s="29">
        <v>522</v>
      </c>
      <c r="M7" s="29">
        <v>357</v>
      </c>
      <c r="N7" s="50">
        <v>16</v>
      </c>
      <c r="O7" s="2"/>
    </row>
    <row r="8" spans="1:15" ht="24" customHeight="1">
      <c r="A8" s="49" t="s">
        <v>81</v>
      </c>
      <c r="B8" s="29">
        <v>1888</v>
      </c>
      <c r="C8" s="29"/>
      <c r="D8" s="29"/>
      <c r="E8" s="29">
        <v>237</v>
      </c>
      <c r="F8" s="29">
        <v>26</v>
      </c>
      <c r="G8" s="29">
        <v>57</v>
      </c>
      <c r="H8" s="29">
        <v>72</v>
      </c>
      <c r="I8" s="29">
        <v>13</v>
      </c>
      <c r="J8" s="29">
        <v>0</v>
      </c>
      <c r="K8" s="29">
        <v>470</v>
      </c>
      <c r="L8" s="29">
        <v>630</v>
      </c>
      <c r="M8" s="29">
        <v>380</v>
      </c>
      <c r="N8" s="50">
        <v>3</v>
      </c>
      <c r="O8" s="2"/>
    </row>
    <row r="9" spans="1:15" ht="24" customHeight="1">
      <c r="A9" s="49" t="s">
        <v>4</v>
      </c>
      <c r="B9" s="51">
        <v>1915</v>
      </c>
      <c r="C9" s="51"/>
      <c r="D9" s="51"/>
      <c r="E9" s="51">
        <v>239</v>
      </c>
      <c r="F9" s="51">
        <v>25</v>
      </c>
      <c r="G9" s="51">
        <v>56</v>
      </c>
      <c r="H9" s="51">
        <v>78</v>
      </c>
      <c r="I9" s="51">
        <v>14</v>
      </c>
      <c r="J9" s="51">
        <v>0</v>
      </c>
      <c r="K9" s="51">
        <v>484</v>
      </c>
      <c r="L9" s="51">
        <v>629</v>
      </c>
      <c r="M9" s="51">
        <v>386</v>
      </c>
      <c r="N9" s="52">
        <v>4</v>
      </c>
      <c r="O9" s="2"/>
    </row>
    <row r="10" spans="1:15" ht="24" customHeight="1">
      <c r="A10" s="49" t="s">
        <v>82</v>
      </c>
      <c r="B10" s="51">
        <v>2060</v>
      </c>
      <c r="C10" s="29">
        <v>0</v>
      </c>
      <c r="D10" s="29">
        <v>0</v>
      </c>
      <c r="E10" s="51">
        <v>252</v>
      </c>
      <c r="F10" s="51">
        <v>25</v>
      </c>
      <c r="G10" s="51">
        <v>60</v>
      </c>
      <c r="H10" s="51">
        <v>79</v>
      </c>
      <c r="I10" s="51">
        <v>15</v>
      </c>
      <c r="J10" s="51">
        <v>8</v>
      </c>
      <c r="K10" s="51">
        <v>522</v>
      </c>
      <c r="L10" s="51">
        <v>672</v>
      </c>
      <c r="M10" s="51">
        <v>420</v>
      </c>
      <c r="N10" s="52">
        <v>7</v>
      </c>
      <c r="O10" s="2"/>
    </row>
    <row r="11" spans="1:15" s="493" customFormat="1" ht="24" customHeight="1">
      <c r="A11" s="486" t="s">
        <v>824</v>
      </c>
      <c r="B11" s="487">
        <f>SUM(E11:N11)</f>
        <v>2115</v>
      </c>
      <c r="C11" s="488"/>
      <c r="D11" s="489"/>
      <c r="E11" s="490">
        <v>266</v>
      </c>
      <c r="F11" s="490">
        <v>25</v>
      </c>
      <c r="G11" s="490">
        <v>65</v>
      </c>
      <c r="H11" s="490">
        <v>82</v>
      </c>
      <c r="I11" s="490">
        <v>18</v>
      </c>
      <c r="J11" s="490"/>
      <c r="K11" s="490">
        <v>558</v>
      </c>
      <c r="L11" s="490">
        <v>670</v>
      </c>
      <c r="M11" s="491">
        <v>422</v>
      </c>
      <c r="N11" s="490">
        <v>9</v>
      </c>
      <c r="O11" s="492"/>
    </row>
    <row r="12" spans="1:15" ht="18.75" customHeight="1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54"/>
      <c r="O12" s="25"/>
    </row>
    <row r="13" spans="1:15" ht="24" customHeight="1">
      <c r="A13" s="55" t="s">
        <v>41</v>
      </c>
      <c r="B13" s="56">
        <f>SUM(E13:N13)</f>
        <v>275</v>
      </c>
      <c r="C13" s="56"/>
      <c r="D13" s="56"/>
      <c r="E13" s="19">
        <v>38</v>
      </c>
      <c r="F13" s="19"/>
      <c r="G13" s="19">
        <v>3</v>
      </c>
      <c r="H13" s="19">
        <v>7</v>
      </c>
      <c r="I13" s="19">
        <v>2</v>
      </c>
      <c r="J13" s="19">
        <v>0</v>
      </c>
      <c r="K13" s="19">
        <v>79</v>
      </c>
      <c r="L13" s="19">
        <v>95</v>
      </c>
      <c r="M13" s="57">
        <v>48</v>
      </c>
      <c r="N13" s="58">
        <v>3</v>
      </c>
      <c r="O13" s="59"/>
    </row>
    <row r="14" spans="1:15" ht="24" customHeight="1">
      <c r="A14" s="55" t="s">
        <v>40</v>
      </c>
      <c r="B14" s="56">
        <f t="shared" ref="B14:B29" si="0">SUM(E14:N14)</f>
        <v>189</v>
      </c>
      <c r="C14" s="56"/>
      <c r="D14" s="56"/>
      <c r="E14" s="19">
        <v>27</v>
      </c>
      <c r="F14" s="19"/>
      <c r="G14" s="19">
        <v>7</v>
      </c>
      <c r="H14" s="19">
        <v>4</v>
      </c>
      <c r="I14" s="19">
        <v>2</v>
      </c>
      <c r="J14" s="19">
        <v>0</v>
      </c>
      <c r="K14" s="19">
        <v>52</v>
      </c>
      <c r="L14" s="19">
        <v>52</v>
      </c>
      <c r="M14" s="57">
        <v>43</v>
      </c>
      <c r="N14" s="58">
        <v>2</v>
      </c>
      <c r="O14" s="59"/>
    </row>
    <row r="15" spans="1:15" ht="24" customHeight="1">
      <c r="A15" s="55" t="s">
        <v>39</v>
      </c>
      <c r="B15" s="56">
        <f t="shared" si="0"/>
        <v>107</v>
      </c>
      <c r="C15" s="56"/>
      <c r="D15" s="56"/>
      <c r="E15" s="19">
        <v>16</v>
      </c>
      <c r="F15" s="19"/>
      <c r="G15" s="19">
        <v>6</v>
      </c>
      <c r="H15" s="19">
        <v>5</v>
      </c>
      <c r="I15" s="19"/>
      <c r="J15" s="19">
        <v>0</v>
      </c>
      <c r="K15" s="19">
        <v>5</v>
      </c>
      <c r="L15" s="19">
        <v>40</v>
      </c>
      <c r="M15" s="57">
        <v>35</v>
      </c>
      <c r="N15" s="58"/>
      <c r="O15" s="59"/>
    </row>
    <row r="16" spans="1:15" ht="24" customHeight="1">
      <c r="A16" s="55" t="s">
        <v>38</v>
      </c>
      <c r="B16" s="56">
        <f t="shared" si="0"/>
        <v>39</v>
      </c>
      <c r="C16" s="56"/>
      <c r="D16" s="56"/>
      <c r="E16" s="19">
        <v>8</v>
      </c>
      <c r="F16" s="19"/>
      <c r="G16" s="19">
        <v>2</v>
      </c>
      <c r="H16" s="19">
        <v>1</v>
      </c>
      <c r="I16" s="19"/>
      <c r="J16" s="19">
        <v>0</v>
      </c>
      <c r="K16" s="19">
        <v>2</v>
      </c>
      <c r="L16" s="19">
        <v>19</v>
      </c>
      <c r="M16" s="57">
        <v>7</v>
      </c>
      <c r="N16" s="58"/>
      <c r="O16" s="59"/>
    </row>
    <row r="17" spans="1:17" ht="24" customHeight="1">
      <c r="A17" s="55" t="s">
        <v>37</v>
      </c>
      <c r="B17" s="56">
        <f t="shared" si="0"/>
        <v>163</v>
      </c>
      <c r="C17" s="56"/>
      <c r="D17" s="56"/>
      <c r="E17" s="19">
        <v>23</v>
      </c>
      <c r="F17" s="19"/>
      <c r="G17" s="19">
        <v>4</v>
      </c>
      <c r="H17" s="19">
        <v>9</v>
      </c>
      <c r="I17" s="19">
        <v>1</v>
      </c>
      <c r="J17" s="19">
        <v>0</v>
      </c>
      <c r="K17" s="19">
        <v>35</v>
      </c>
      <c r="L17" s="19">
        <v>55</v>
      </c>
      <c r="M17" s="57">
        <v>36</v>
      </c>
      <c r="N17" s="58"/>
      <c r="O17" s="59"/>
    </row>
    <row r="18" spans="1:17" ht="24" customHeight="1">
      <c r="A18" s="55" t="s">
        <v>36</v>
      </c>
      <c r="B18" s="56">
        <f t="shared" si="0"/>
        <v>31</v>
      </c>
      <c r="C18" s="56"/>
      <c r="D18" s="56"/>
      <c r="E18" s="19">
        <v>5</v>
      </c>
      <c r="F18" s="19"/>
      <c r="G18" s="19">
        <v>2</v>
      </c>
      <c r="H18" s="19">
        <v>4</v>
      </c>
      <c r="I18" s="19"/>
      <c r="J18" s="19">
        <v>0</v>
      </c>
      <c r="K18" s="19">
        <v>2</v>
      </c>
      <c r="L18" s="19">
        <v>14</v>
      </c>
      <c r="M18" s="57">
        <v>4</v>
      </c>
      <c r="N18" s="58"/>
      <c r="O18" s="59"/>
      <c r="Q18" s="1" t="s">
        <v>83</v>
      </c>
    </row>
    <row r="19" spans="1:17" ht="24" customHeight="1">
      <c r="A19" s="55" t="s">
        <v>35</v>
      </c>
      <c r="B19" s="56">
        <f t="shared" si="0"/>
        <v>76</v>
      </c>
      <c r="C19" s="56"/>
      <c r="D19" s="56"/>
      <c r="E19" s="19">
        <v>9</v>
      </c>
      <c r="F19" s="19"/>
      <c r="G19" s="19">
        <v>5</v>
      </c>
      <c r="H19" s="19">
        <v>3</v>
      </c>
      <c r="I19" s="19"/>
      <c r="J19" s="19">
        <v>0</v>
      </c>
      <c r="K19" s="19">
        <v>2</v>
      </c>
      <c r="L19" s="19">
        <v>30</v>
      </c>
      <c r="M19" s="57">
        <v>27</v>
      </c>
      <c r="N19" s="58"/>
      <c r="O19" s="59"/>
    </row>
    <row r="20" spans="1:17" ht="24" customHeight="1">
      <c r="A20" s="55" t="s">
        <v>34</v>
      </c>
      <c r="B20" s="56">
        <f t="shared" si="0"/>
        <v>76</v>
      </c>
      <c r="C20" s="56"/>
      <c r="D20" s="56"/>
      <c r="E20" s="19">
        <v>11</v>
      </c>
      <c r="F20" s="19"/>
      <c r="G20" s="19">
        <v>3</v>
      </c>
      <c r="H20" s="19">
        <v>5</v>
      </c>
      <c r="I20" s="19"/>
      <c r="J20" s="19">
        <v>0</v>
      </c>
      <c r="K20" s="19">
        <v>6</v>
      </c>
      <c r="L20" s="19">
        <v>36</v>
      </c>
      <c r="M20" s="57">
        <v>15</v>
      </c>
      <c r="N20" s="58"/>
      <c r="O20" s="59"/>
    </row>
    <row r="21" spans="1:17" ht="24" customHeight="1">
      <c r="A21" s="55" t="s">
        <v>84</v>
      </c>
      <c r="B21" s="56">
        <f t="shared" si="0"/>
        <v>27</v>
      </c>
      <c r="C21" s="56"/>
      <c r="D21" s="56"/>
      <c r="E21" s="19">
        <v>6</v>
      </c>
      <c r="F21" s="19"/>
      <c r="G21" s="19">
        <v>2</v>
      </c>
      <c r="H21" s="19">
        <v>5</v>
      </c>
      <c r="I21" s="19"/>
      <c r="J21" s="19">
        <v>0</v>
      </c>
      <c r="K21" s="19">
        <v>0</v>
      </c>
      <c r="L21" s="19">
        <v>11</v>
      </c>
      <c r="M21" s="57">
        <v>3</v>
      </c>
      <c r="N21" s="58"/>
      <c r="O21" s="59"/>
    </row>
    <row r="22" spans="1:17" ht="24" customHeight="1">
      <c r="A22" s="55" t="s">
        <v>85</v>
      </c>
      <c r="B22" s="56">
        <f t="shared" si="0"/>
        <v>22</v>
      </c>
      <c r="C22" s="56"/>
      <c r="D22" s="56"/>
      <c r="E22" s="19">
        <v>4</v>
      </c>
      <c r="F22" s="19"/>
      <c r="G22" s="19">
        <v>3</v>
      </c>
      <c r="H22" s="19">
        <v>2</v>
      </c>
      <c r="I22" s="19"/>
      <c r="J22" s="19">
        <v>0</v>
      </c>
      <c r="K22" s="19">
        <v>0</v>
      </c>
      <c r="L22" s="19">
        <v>11</v>
      </c>
      <c r="M22" s="57">
        <v>2</v>
      </c>
      <c r="N22" s="58"/>
      <c r="O22" s="59"/>
    </row>
    <row r="23" spans="1:17" ht="24" customHeight="1">
      <c r="A23" s="55" t="s">
        <v>86</v>
      </c>
      <c r="B23" s="56">
        <f t="shared" si="0"/>
        <v>80</v>
      </c>
      <c r="C23" s="56"/>
      <c r="D23" s="56"/>
      <c r="E23" s="19">
        <v>8</v>
      </c>
      <c r="F23" s="19"/>
      <c r="G23" s="19">
        <v>3</v>
      </c>
      <c r="H23" s="19">
        <v>1</v>
      </c>
      <c r="I23" s="19">
        <v>1</v>
      </c>
      <c r="J23" s="19">
        <v>0</v>
      </c>
      <c r="K23" s="19">
        <v>20</v>
      </c>
      <c r="L23" s="19">
        <v>16</v>
      </c>
      <c r="M23" s="57">
        <v>31</v>
      </c>
      <c r="N23" s="58"/>
      <c r="O23" s="59"/>
    </row>
    <row r="24" spans="1:17" ht="24" customHeight="1">
      <c r="A24" s="55" t="s">
        <v>30</v>
      </c>
      <c r="B24" s="56">
        <f t="shared" si="0"/>
        <v>199</v>
      </c>
      <c r="C24" s="56"/>
      <c r="D24" s="56"/>
      <c r="E24" s="19">
        <v>25</v>
      </c>
      <c r="F24" s="19"/>
      <c r="G24" s="19">
        <v>3</v>
      </c>
      <c r="H24" s="19">
        <v>7</v>
      </c>
      <c r="I24" s="19">
        <v>5</v>
      </c>
      <c r="J24" s="19">
        <v>0</v>
      </c>
      <c r="K24" s="19">
        <v>60</v>
      </c>
      <c r="L24" s="19">
        <v>70</v>
      </c>
      <c r="M24" s="57">
        <v>29</v>
      </c>
      <c r="N24" s="58"/>
      <c r="O24" s="59"/>
    </row>
    <row r="25" spans="1:17" ht="24" customHeight="1">
      <c r="A25" s="55" t="s">
        <v>29</v>
      </c>
      <c r="B25" s="56">
        <f t="shared" si="0"/>
        <v>208</v>
      </c>
      <c r="C25" s="56"/>
      <c r="D25" s="56"/>
      <c r="E25" s="19">
        <v>24</v>
      </c>
      <c r="F25" s="19"/>
      <c r="G25" s="19">
        <v>10</v>
      </c>
      <c r="H25" s="19">
        <v>8</v>
      </c>
      <c r="I25" s="19">
        <v>1</v>
      </c>
      <c r="J25" s="19">
        <v>0</v>
      </c>
      <c r="K25" s="19">
        <v>41</v>
      </c>
      <c r="L25" s="19">
        <v>74</v>
      </c>
      <c r="M25" s="57">
        <v>49</v>
      </c>
      <c r="N25" s="58">
        <v>1</v>
      </c>
      <c r="O25" s="59"/>
    </row>
    <row r="26" spans="1:17" ht="24" customHeight="1">
      <c r="A26" s="55" t="s">
        <v>28</v>
      </c>
      <c r="B26" s="56">
        <f t="shared" si="0"/>
        <v>61</v>
      </c>
      <c r="C26" s="56"/>
      <c r="D26" s="56"/>
      <c r="E26" s="19">
        <v>7</v>
      </c>
      <c r="F26" s="19"/>
      <c r="G26" s="19">
        <v>6</v>
      </c>
      <c r="H26" s="19">
        <v>5</v>
      </c>
      <c r="I26" s="19"/>
      <c r="J26" s="19">
        <v>0</v>
      </c>
      <c r="K26" s="19">
        <v>1</v>
      </c>
      <c r="L26" s="19">
        <v>29</v>
      </c>
      <c r="M26" s="57">
        <v>13</v>
      </c>
      <c r="N26" s="58"/>
      <c r="O26" s="59"/>
    </row>
    <row r="27" spans="1:17" ht="24" customHeight="1">
      <c r="A27" s="55" t="s">
        <v>27</v>
      </c>
      <c r="B27" s="56">
        <f t="shared" si="0"/>
        <v>80</v>
      </c>
      <c r="C27" s="56"/>
      <c r="D27" s="56"/>
      <c r="E27" s="19">
        <v>9</v>
      </c>
      <c r="F27" s="19"/>
      <c r="G27" s="19">
        <v>3</v>
      </c>
      <c r="H27" s="19">
        <v>3</v>
      </c>
      <c r="I27" s="19">
        <v>1</v>
      </c>
      <c r="J27" s="19">
        <v>0</v>
      </c>
      <c r="K27" s="19">
        <v>33</v>
      </c>
      <c r="L27" s="19">
        <v>24</v>
      </c>
      <c r="M27" s="57">
        <v>7</v>
      </c>
      <c r="N27" s="58"/>
      <c r="O27" s="59"/>
    </row>
    <row r="28" spans="1:17" ht="24" customHeight="1">
      <c r="A28" s="60" t="s">
        <v>26</v>
      </c>
      <c r="B28" s="56">
        <f t="shared" si="0"/>
        <v>418</v>
      </c>
      <c r="C28" s="56"/>
      <c r="D28" s="56"/>
      <c r="E28" s="19">
        <v>36</v>
      </c>
      <c r="F28" s="19">
        <v>25</v>
      </c>
      <c r="G28" s="19">
        <v>1</v>
      </c>
      <c r="H28" s="19">
        <v>7</v>
      </c>
      <c r="I28" s="19">
        <v>5</v>
      </c>
      <c r="J28" s="19">
        <v>0</v>
      </c>
      <c r="K28" s="19">
        <v>220</v>
      </c>
      <c r="L28" s="19">
        <v>61</v>
      </c>
      <c r="M28" s="57">
        <v>60</v>
      </c>
      <c r="N28" s="58">
        <v>3</v>
      </c>
      <c r="O28" s="59"/>
    </row>
    <row r="29" spans="1:17" ht="24" customHeight="1">
      <c r="A29" s="61" t="s">
        <v>25</v>
      </c>
      <c r="B29" s="56">
        <f t="shared" si="0"/>
        <v>64</v>
      </c>
      <c r="C29" s="56"/>
      <c r="D29" s="56"/>
      <c r="E29" s="19">
        <v>10</v>
      </c>
      <c r="F29" s="19"/>
      <c r="G29" s="19">
        <v>2</v>
      </c>
      <c r="H29" s="19">
        <v>6</v>
      </c>
      <c r="I29" s="19"/>
      <c r="J29" s="19">
        <v>0</v>
      </c>
      <c r="K29" s="19">
        <v>0</v>
      </c>
      <c r="L29" s="19">
        <v>33</v>
      </c>
      <c r="M29" s="57">
        <v>13</v>
      </c>
      <c r="N29" s="58"/>
      <c r="O29" s="59"/>
    </row>
    <row r="30" spans="1:17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7" ht="20.25" customHeight="1">
      <c r="A31" s="2" t="s">
        <v>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7" ht="20.25" customHeight="1">
      <c r="A32" s="62" t="s">
        <v>87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ht="18.75" customHeight="1">
      <c r="A33" s="643" t="s">
        <v>88</v>
      </c>
      <c r="B33" s="644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</row>
    <row r="34" spans="1:15" ht="13.5">
      <c r="A34" s="63"/>
    </row>
  </sheetData>
  <mergeCells count="14">
    <mergeCell ref="L4:L5"/>
    <mergeCell ref="M4:M5"/>
    <mergeCell ref="N4:N5"/>
    <mergeCell ref="A33:O33"/>
    <mergeCell ref="A1:O1"/>
    <mergeCell ref="A3:N3"/>
    <mergeCell ref="A4:A5"/>
    <mergeCell ref="B4:B5"/>
    <mergeCell ref="E4:F4"/>
    <mergeCell ref="G4:G5"/>
    <mergeCell ref="H4:H5"/>
    <mergeCell ref="I4:I5"/>
    <mergeCell ref="J4:J5"/>
    <mergeCell ref="K4:K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D19" sqref="D19"/>
    </sheetView>
  </sheetViews>
  <sheetFormatPr defaultRowHeight="11.25"/>
  <cols>
    <col min="1" max="1" width="12.25" style="330" customWidth="1"/>
    <col min="2" max="4" width="13.625" style="395" customWidth="1"/>
    <col min="5" max="5" width="14.875" style="395" customWidth="1"/>
    <col min="6" max="6" width="13.625" style="395" customWidth="1"/>
    <col min="7" max="7" width="10.125" style="330" bestFit="1" customWidth="1"/>
    <col min="8" max="8" width="10.5" style="330" bestFit="1" customWidth="1"/>
    <col min="9" max="14" width="10.125" style="330" bestFit="1" customWidth="1"/>
    <col min="15" max="15" width="10.5" style="330" bestFit="1" customWidth="1"/>
    <col min="16" max="20" width="10.125" style="330" bestFit="1" customWidth="1"/>
    <col min="21" max="256" width="9" style="330"/>
    <col min="257" max="257" width="12.25" style="330" customWidth="1"/>
    <col min="258" max="260" width="13.625" style="330" customWidth="1"/>
    <col min="261" max="261" width="14.875" style="330" customWidth="1"/>
    <col min="262" max="262" width="13.625" style="330" customWidth="1"/>
    <col min="263" max="263" width="10.125" style="330" bestFit="1" customWidth="1"/>
    <col min="264" max="264" width="10.5" style="330" bestFit="1" customWidth="1"/>
    <col min="265" max="270" width="10.125" style="330" bestFit="1" customWidth="1"/>
    <col min="271" max="271" width="10.5" style="330" bestFit="1" customWidth="1"/>
    <col min="272" max="276" width="10.125" style="330" bestFit="1" customWidth="1"/>
    <col min="277" max="512" width="9" style="330"/>
    <col min="513" max="513" width="12.25" style="330" customWidth="1"/>
    <col min="514" max="516" width="13.625" style="330" customWidth="1"/>
    <col min="517" max="517" width="14.875" style="330" customWidth="1"/>
    <col min="518" max="518" width="13.625" style="330" customWidth="1"/>
    <col min="519" max="519" width="10.125" style="330" bestFit="1" customWidth="1"/>
    <col min="520" max="520" width="10.5" style="330" bestFit="1" customWidth="1"/>
    <col min="521" max="526" width="10.125" style="330" bestFit="1" customWidth="1"/>
    <col min="527" max="527" width="10.5" style="330" bestFit="1" customWidth="1"/>
    <col min="528" max="532" width="10.125" style="330" bestFit="1" customWidth="1"/>
    <col min="533" max="768" width="9" style="330"/>
    <col min="769" max="769" width="12.25" style="330" customWidth="1"/>
    <col min="770" max="772" width="13.625" style="330" customWidth="1"/>
    <col min="773" max="773" width="14.875" style="330" customWidth="1"/>
    <col min="774" max="774" width="13.625" style="330" customWidth="1"/>
    <col min="775" max="775" width="10.125" style="330" bestFit="1" customWidth="1"/>
    <col min="776" max="776" width="10.5" style="330" bestFit="1" customWidth="1"/>
    <col min="777" max="782" width="10.125" style="330" bestFit="1" customWidth="1"/>
    <col min="783" max="783" width="10.5" style="330" bestFit="1" customWidth="1"/>
    <col min="784" max="788" width="10.125" style="330" bestFit="1" customWidth="1"/>
    <col min="789" max="1024" width="9" style="330"/>
    <col min="1025" max="1025" width="12.25" style="330" customWidth="1"/>
    <col min="1026" max="1028" width="13.625" style="330" customWidth="1"/>
    <col min="1029" max="1029" width="14.875" style="330" customWidth="1"/>
    <col min="1030" max="1030" width="13.625" style="330" customWidth="1"/>
    <col min="1031" max="1031" width="10.125" style="330" bestFit="1" customWidth="1"/>
    <col min="1032" max="1032" width="10.5" style="330" bestFit="1" customWidth="1"/>
    <col min="1033" max="1038" width="10.125" style="330" bestFit="1" customWidth="1"/>
    <col min="1039" max="1039" width="10.5" style="330" bestFit="1" customWidth="1"/>
    <col min="1040" max="1044" width="10.125" style="330" bestFit="1" customWidth="1"/>
    <col min="1045" max="1280" width="9" style="330"/>
    <col min="1281" max="1281" width="12.25" style="330" customWidth="1"/>
    <col min="1282" max="1284" width="13.625" style="330" customWidth="1"/>
    <col min="1285" max="1285" width="14.875" style="330" customWidth="1"/>
    <col min="1286" max="1286" width="13.625" style="330" customWidth="1"/>
    <col min="1287" max="1287" width="10.125" style="330" bestFit="1" customWidth="1"/>
    <col min="1288" max="1288" width="10.5" style="330" bestFit="1" customWidth="1"/>
    <col min="1289" max="1294" width="10.125" style="330" bestFit="1" customWidth="1"/>
    <col min="1295" max="1295" width="10.5" style="330" bestFit="1" customWidth="1"/>
    <col min="1296" max="1300" width="10.125" style="330" bestFit="1" customWidth="1"/>
    <col min="1301" max="1536" width="9" style="330"/>
    <col min="1537" max="1537" width="12.25" style="330" customWidth="1"/>
    <col min="1538" max="1540" width="13.625" style="330" customWidth="1"/>
    <col min="1541" max="1541" width="14.875" style="330" customWidth="1"/>
    <col min="1542" max="1542" width="13.625" style="330" customWidth="1"/>
    <col min="1543" max="1543" width="10.125" style="330" bestFit="1" customWidth="1"/>
    <col min="1544" max="1544" width="10.5" style="330" bestFit="1" customWidth="1"/>
    <col min="1545" max="1550" width="10.125" style="330" bestFit="1" customWidth="1"/>
    <col min="1551" max="1551" width="10.5" style="330" bestFit="1" customWidth="1"/>
    <col min="1552" max="1556" width="10.125" style="330" bestFit="1" customWidth="1"/>
    <col min="1557" max="1792" width="9" style="330"/>
    <col min="1793" max="1793" width="12.25" style="330" customWidth="1"/>
    <col min="1794" max="1796" width="13.625" style="330" customWidth="1"/>
    <col min="1797" max="1797" width="14.875" style="330" customWidth="1"/>
    <col min="1798" max="1798" width="13.625" style="330" customWidth="1"/>
    <col min="1799" max="1799" width="10.125" style="330" bestFit="1" customWidth="1"/>
    <col min="1800" max="1800" width="10.5" style="330" bestFit="1" customWidth="1"/>
    <col min="1801" max="1806" width="10.125" style="330" bestFit="1" customWidth="1"/>
    <col min="1807" max="1807" width="10.5" style="330" bestFit="1" customWidth="1"/>
    <col min="1808" max="1812" width="10.125" style="330" bestFit="1" customWidth="1"/>
    <col min="1813" max="2048" width="9" style="330"/>
    <col min="2049" max="2049" width="12.25" style="330" customWidth="1"/>
    <col min="2050" max="2052" width="13.625" style="330" customWidth="1"/>
    <col min="2053" max="2053" width="14.875" style="330" customWidth="1"/>
    <col min="2054" max="2054" width="13.625" style="330" customWidth="1"/>
    <col min="2055" max="2055" width="10.125" style="330" bestFit="1" customWidth="1"/>
    <col min="2056" max="2056" width="10.5" style="330" bestFit="1" customWidth="1"/>
    <col min="2057" max="2062" width="10.125" style="330" bestFit="1" customWidth="1"/>
    <col min="2063" max="2063" width="10.5" style="330" bestFit="1" customWidth="1"/>
    <col min="2064" max="2068" width="10.125" style="330" bestFit="1" customWidth="1"/>
    <col min="2069" max="2304" width="9" style="330"/>
    <col min="2305" max="2305" width="12.25" style="330" customWidth="1"/>
    <col min="2306" max="2308" width="13.625" style="330" customWidth="1"/>
    <col min="2309" max="2309" width="14.875" style="330" customWidth="1"/>
    <col min="2310" max="2310" width="13.625" style="330" customWidth="1"/>
    <col min="2311" max="2311" width="10.125" style="330" bestFit="1" customWidth="1"/>
    <col min="2312" max="2312" width="10.5" style="330" bestFit="1" customWidth="1"/>
    <col min="2313" max="2318" width="10.125" style="330" bestFit="1" customWidth="1"/>
    <col min="2319" max="2319" width="10.5" style="330" bestFit="1" customWidth="1"/>
    <col min="2320" max="2324" width="10.125" style="330" bestFit="1" customWidth="1"/>
    <col min="2325" max="2560" width="9" style="330"/>
    <col min="2561" max="2561" width="12.25" style="330" customWidth="1"/>
    <col min="2562" max="2564" width="13.625" style="330" customWidth="1"/>
    <col min="2565" max="2565" width="14.875" style="330" customWidth="1"/>
    <col min="2566" max="2566" width="13.625" style="330" customWidth="1"/>
    <col min="2567" max="2567" width="10.125" style="330" bestFit="1" customWidth="1"/>
    <col min="2568" max="2568" width="10.5" style="330" bestFit="1" customWidth="1"/>
    <col min="2569" max="2574" width="10.125" style="330" bestFit="1" customWidth="1"/>
    <col min="2575" max="2575" width="10.5" style="330" bestFit="1" customWidth="1"/>
    <col min="2576" max="2580" width="10.125" style="330" bestFit="1" customWidth="1"/>
    <col min="2581" max="2816" width="9" style="330"/>
    <col min="2817" max="2817" width="12.25" style="330" customWidth="1"/>
    <col min="2818" max="2820" width="13.625" style="330" customWidth="1"/>
    <col min="2821" max="2821" width="14.875" style="330" customWidth="1"/>
    <col min="2822" max="2822" width="13.625" style="330" customWidth="1"/>
    <col min="2823" max="2823" width="10.125" style="330" bestFit="1" customWidth="1"/>
    <col min="2824" max="2824" width="10.5" style="330" bestFit="1" customWidth="1"/>
    <col min="2825" max="2830" width="10.125" style="330" bestFit="1" customWidth="1"/>
    <col min="2831" max="2831" width="10.5" style="330" bestFit="1" customWidth="1"/>
    <col min="2832" max="2836" width="10.125" style="330" bestFit="1" customWidth="1"/>
    <col min="2837" max="3072" width="9" style="330"/>
    <col min="3073" max="3073" width="12.25" style="330" customWidth="1"/>
    <col min="3074" max="3076" width="13.625" style="330" customWidth="1"/>
    <col min="3077" max="3077" width="14.875" style="330" customWidth="1"/>
    <col min="3078" max="3078" width="13.625" style="330" customWidth="1"/>
    <col min="3079" max="3079" width="10.125" style="330" bestFit="1" customWidth="1"/>
    <col min="3080" max="3080" width="10.5" style="330" bestFit="1" customWidth="1"/>
    <col min="3081" max="3086" width="10.125" style="330" bestFit="1" customWidth="1"/>
    <col min="3087" max="3087" width="10.5" style="330" bestFit="1" customWidth="1"/>
    <col min="3088" max="3092" width="10.125" style="330" bestFit="1" customWidth="1"/>
    <col min="3093" max="3328" width="9" style="330"/>
    <col min="3329" max="3329" width="12.25" style="330" customWidth="1"/>
    <col min="3330" max="3332" width="13.625" style="330" customWidth="1"/>
    <col min="3333" max="3333" width="14.875" style="330" customWidth="1"/>
    <col min="3334" max="3334" width="13.625" style="330" customWidth="1"/>
    <col min="3335" max="3335" width="10.125" style="330" bestFit="1" customWidth="1"/>
    <col min="3336" max="3336" width="10.5" style="330" bestFit="1" customWidth="1"/>
    <col min="3337" max="3342" width="10.125" style="330" bestFit="1" customWidth="1"/>
    <col min="3343" max="3343" width="10.5" style="330" bestFit="1" customWidth="1"/>
    <col min="3344" max="3348" width="10.125" style="330" bestFit="1" customWidth="1"/>
    <col min="3349" max="3584" width="9" style="330"/>
    <col min="3585" max="3585" width="12.25" style="330" customWidth="1"/>
    <col min="3586" max="3588" width="13.625" style="330" customWidth="1"/>
    <col min="3589" max="3589" width="14.875" style="330" customWidth="1"/>
    <col min="3590" max="3590" width="13.625" style="330" customWidth="1"/>
    <col min="3591" max="3591" width="10.125" style="330" bestFit="1" customWidth="1"/>
    <col min="3592" max="3592" width="10.5" style="330" bestFit="1" customWidth="1"/>
    <col min="3593" max="3598" width="10.125" style="330" bestFit="1" customWidth="1"/>
    <col min="3599" max="3599" width="10.5" style="330" bestFit="1" customWidth="1"/>
    <col min="3600" max="3604" width="10.125" style="330" bestFit="1" customWidth="1"/>
    <col min="3605" max="3840" width="9" style="330"/>
    <col min="3841" max="3841" width="12.25" style="330" customWidth="1"/>
    <col min="3842" max="3844" width="13.625" style="330" customWidth="1"/>
    <col min="3845" max="3845" width="14.875" style="330" customWidth="1"/>
    <col min="3846" max="3846" width="13.625" style="330" customWidth="1"/>
    <col min="3847" max="3847" width="10.125" style="330" bestFit="1" customWidth="1"/>
    <col min="3848" max="3848" width="10.5" style="330" bestFit="1" customWidth="1"/>
    <col min="3849" max="3854" width="10.125" style="330" bestFit="1" customWidth="1"/>
    <col min="3855" max="3855" width="10.5" style="330" bestFit="1" customWidth="1"/>
    <col min="3856" max="3860" width="10.125" style="330" bestFit="1" customWidth="1"/>
    <col min="3861" max="4096" width="9" style="330"/>
    <col min="4097" max="4097" width="12.25" style="330" customWidth="1"/>
    <col min="4098" max="4100" width="13.625" style="330" customWidth="1"/>
    <col min="4101" max="4101" width="14.875" style="330" customWidth="1"/>
    <col min="4102" max="4102" width="13.625" style="330" customWidth="1"/>
    <col min="4103" max="4103" width="10.125" style="330" bestFit="1" customWidth="1"/>
    <col min="4104" max="4104" width="10.5" style="330" bestFit="1" customWidth="1"/>
    <col min="4105" max="4110" width="10.125" style="330" bestFit="1" customWidth="1"/>
    <col min="4111" max="4111" width="10.5" style="330" bestFit="1" customWidth="1"/>
    <col min="4112" max="4116" width="10.125" style="330" bestFit="1" customWidth="1"/>
    <col min="4117" max="4352" width="9" style="330"/>
    <col min="4353" max="4353" width="12.25" style="330" customWidth="1"/>
    <col min="4354" max="4356" width="13.625" style="330" customWidth="1"/>
    <col min="4357" max="4357" width="14.875" style="330" customWidth="1"/>
    <col min="4358" max="4358" width="13.625" style="330" customWidth="1"/>
    <col min="4359" max="4359" width="10.125" style="330" bestFit="1" customWidth="1"/>
    <col min="4360" max="4360" width="10.5" style="330" bestFit="1" customWidth="1"/>
    <col min="4361" max="4366" width="10.125" style="330" bestFit="1" customWidth="1"/>
    <col min="4367" max="4367" width="10.5" style="330" bestFit="1" customWidth="1"/>
    <col min="4368" max="4372" width="10.125" style="330" bestFit="1" customWidth="1"/>
    <col min="4373" max="4608" width="9" style="330"/>
    <col min="4609" max="4609" width="12.25" style="330" customWidth="1"/>
    <col min="4610" max="4612" width="13.625" style="330" customWidth="1"/>
    <col min="4613" max="4613" width="14.875" style="330" customWidth="1"/>
    <col min="4614" max="4614" width="13.625" style="330" customWidth="1"/>
    <col min="4615" max="4615" width="10.125" style="330" bestFit="1" customWidth="1"/>
    <col min="4616" max="4616" width="10.5" style="330" bestFit="1" customWidth="1"/>
    <col min="4617" max="4622" width="10.125" style="330" bestFit="1" customWidth="1"/>
    <col min="4623" max="4623" width="10.5" style="330" bestFit="1" customWidth="1"/>
    <col min="4624" max="4628" width="10.125" style="330" bestFit="1" customWidth="1"/>
    <col min="4629" max="4864" width="9" style="330"/>
    <col min="4865" max="4865" width="12.25" style="330" customWidth="1"/>
    <col min="4866" max="4868" width="13.625" style="330" customWidth="1"/>
    <col min="4869" max="4869" width="14.875" style="330" customWidth="1"/>
    <col min="4870" max="4870" width="13.625" style="330" customWidth="1"/>
    <col min="4871" max="4871" width="10.125" style="330" bestFit="1" customWidth="1"/>
    <col min="4872" max="4872" width="10.5" style="330" bestFit="1" customWidth="1"/>
    <col min="4873" max="4878" width="10.125" style="330" bestFit="1" customWidth="1"/>
    <col min="4879" max="4879" width="10.5" style="330" bestFit="1" customWidth="1"/>
    <col min="4880" max="4884" width="10.125" style="330" bestFit="1" customWidth="1"/>
    <col min="4885" max="5120" width="9" style="330"/>
    <col min="5121" max="5121" width="12.25" style="330" customWidth="1"/>
    <col min="5122" max="5124" width="13.625" style="330" customWidth="1"/>
    <col min="5125" max="5125" width="14.875" style="330" customWidth="1"/>
    <col min="5126" max="5126" width="13.625" style="330" customWidth="1"/>
    <col min="5127" max="5127" width="10.125" style="330" bestFit="1" customWidth="1"/>
    <col min="5128" max="5128" width="10.5" style="330" bestFit="1" customWidth="1"/>
    <col min="5129" max="5134" width="10.125" style="330" bestFit="1" customWidth="1"/>
    <col min="5135" max="5135" width="10.5" style="330" bestFit="1" customWidth="1"/>
    <col min="5136" max="5140" width="10.125" style="330" bestFit="1" customWidth="1"/>
    <col min="5141" max="5376" width="9" style="330"/>
    <col min="5377" max="5377" width="12.25" style="330" customWidth="1"/>
    <col min="5378" max="5380" width="13.625" style="330" customWidth="1"/>
    <col min="5381" max="5381" width="14.875" style="330" customWidth="1"/>
    <col min="5382" max="5382" width="13.625" style="330" customWidth="1"/>
    <col min="5383" max="5383" width="10.125" style="330" bestFit="1" customWidth="1"/>
    <col min="5384" max="5384" width="10.5" style="330" bestFit="1" customWidth="1"/>
    <col min="5385" max="5390" width="10.125" style="330" bestFit="1" customWidth="1"/>
    <col min="5391" max="5391" width="10.5" style="330" bestFit="1" customWidth="1"/>
    <col min="5392" max="5396" width="10.125" style="330" bestFit="1" customWidth="1"/>
    <col min="5397" max="5632" width="9" style="330"/>
    <col min="5633" max="5633" width="12.25" style="330" customWidth="1"/>
    <col min="5634" max="5636" width="13.625" style="330" customWidth="1"/>
    <col min="5637" max="5637" width="14.875" style="330" customWidth="1"/>
    <col min="5638" max="5638" width="13.625" style="330" customWidth="1"/>
    <col min="5639" max="5639" width="10.125" style="330" bestFit="1" customWidth="1"/>
    <col min="5640" max="5640" width="10.5" style="330" bestFit="1" customWidth="1"/>
    <col min="5641" max="5646" width="10.125" style="330" bestFit="1" customWidth="1"/>
    <col min="5647" max="5647" width="10.5" style="330" bestFit="1" customWidth="1"/>
    <col min="5648" max="5652" width="10.125" style="330" bestFit="1" customWidth="1"/>
    <col min="5653" max="5888" width="9" style="330"/>
    <col min="5889" max="5889" width="12.25" style="330" customWidth="1"/>
    <col min="5890" max="5892" width="13.625" style="330" customWidth="1"/>
    <col min="5893" max="5893" width="14.875" style="330" customWidth="1"/>
    <col min="5894" max="5894" width="13.625" style="330" customWidth="1"/>
    <col min="5895" max="5895" width="10.125" style="330" bestFit="1" customWidth="1"/>
    <col min="5896" max="5896" width="10.5" style="330" bestFit="1" customWidth="1"/>
    <col min="5897" max="5902" width="10.125" style="330" bestFit="1" customWidth="1"/>
    <col min="5903" max="5903" width="10.5" style="330" bestFit="1" customWidth="1"/>
    <col min="5904" max="5908" width="10.125" style="330" bestFit="1" customWidth="1"/>
    <col min="5909" max="6144" width="9" style="330"/>
    <col min="6145" max="6145" width="12.25" style="330" customWidth="1"/>
    <col min="6146" max="6148" width="13.625" style="330" customWidth="1"/>
    <col min="6149" max="6149" width="14.875" style="330" customWidth="1"/>
    <col min="6150" max="6150" width="13.625" style="330" customWidth="1"/>
    <col min="6151" max="6151" width="10.125" style="330" bestFit="1" customWidth="1"/>
    <col min="6152" max="6152" width="10.5" style="330" bestFit="1" customWidth="1"/>
    <col min="6153" max="6158" width="10.125" style="330" bestFit="1" customWidth="1"/>
    <col min="6159" max="6159" width="10.5" style="330" bestFit="1" customWidth="1"/>
    <col min="6160" max="6164" width="10.125" style="330" bestFit="1" customWidth="1"/>
    <col min="6165" max="6400" width="9" style="330"/>
    <col min="6401" max="6401" width="12.25" style="330" customWidth="1"/>
    <col min="6402" max="6404" width="13.625" style="330" customWidth="1"/>
    <col min="6405" max="6405" width="14.875" style="330" customWidth="1"/>
    <col min="6406" max="6406" width="13.625" style="330" customWidth="1"/>
    <col min="6407" max="6407" width="10.125" style="330" bestFit="1" customWidth="1"/>
    <col min="6408" max="6408" width="10.5" style="330" bestFit="1" customWidth="1"/>
    <col min="6409" max="6414" width="10.125" style="330" bestFit="1" customWidth="1"/>
    <col min="6415" max="6415" width="10.5" style="330" bestFit="1" customWidth="1"/>
    <col min="6416" max="6420" width="10.125" style="330" bestFit="1" customWidth="1"/>
    <col min="6421" max="6656" width="9" style="330"/>
    <col min="6657" max="6657" width="12.25" style="330" customWidth="1"/>
    <col min="6658" max="6660" width="13.625" style="330" customWidth="1"/>
    <col min="6661" max="6661" width="14.875" style="330" customWidth="1"/>
    <col min="6662" max="6662" width="13.625" style="330" customWidth="1"/>
    <col min="6663" max="6663" width="10.125" style="330" bestFit="1" customWidth="1"/>
    <col min="6664" max="6664" width="10.5" style="330" bestFit="1" customWidth="1"/>
    <col min="6665" max="6670" width="10.125" style="330" bestFit="1" customWidth="1"/>
    <col min="6671" max="6671" width="10.5" style="330" bestFit="1" customWidth="1"/>
    <col min="6672" max="6676" width="10.125" style="330" bestFit="1" customWidth="1"/>
    <col min="6677" max="6912" width="9" style="330"/>
    <col min="6913" max="6913" width="12.25" style="330" customWidth="1"/>
    <col min="6914" max="6916" width="13.625" style="330" customWidth="1"/>
    <col min="6917" max="6917" width="14.875" style="330" customWidth="1"/>
    <col min="6918" max="6918" width="13.625" style="330" customWidth="1"/>
    <col min="6919" max="6919" width="10.125" style="330" bestFit="1" customWidth="1"/>
    <col min="6920" max="6920" width="10.5" style="330" bestFit="1" customWidth="1"/>
    <col min="6921" max="6926" width="10.125" style="330" bestFit="1" customWidth="1"/>
    <col min="6927" max="6927" width="10.5" style="330" bestFit="1" customWidth="1"/>
    <col min="6928" max="6932" width="10.125" style="330" bestFit="1" customWidth="1"/>
    <col min="6933" max="7168" width="9" style="330"/>
    <col min="7169" max="7169" width="12.25" style="330" customWidth="1"/>
    <col min="7170" max="7172" width="13.625" style="330" customWidth="1"/>
    <col min="7173" max="7173" width="14.875" style="330" customWidth="1"/>
    <col min="7174" max="7174" width="13.625" style="330" customWidth="1"/>
    <col min="7175" max="7175" width="10.125" style="330" bestFit="1" customWidth="1"/>
    <col min="7176" max="7176" width="10.5" style="330" bestFit="1" customWidth="1"/>
    <col min="7177" max="7182" width="10.125" style="330" bestFit="1" customWidth="1"/>
    <col min="7183" max="7183" width="10.5" style="330" bestFit="1" customWidth="1"/>
    <col min="7184" max="7188" width="10.125" style="330" bestFit="1" customWidth="1"/>
    <col min="7189" max="7424" width="9" style="330"/>
    <col min="7425" max="7425" width="12.25" style="330" customWidth="1"/>
    <col min="7426" max="7428" width="13.625" style="330" customWidth="1"/>
    <col min="7429" max="7429" width="14.875" style="330" customWidth="1"/>
    <col min="7430" max="7430" width="13.625" style="330" customWidth="1"/>
    <col min="7431" max="7431" width="10.125" style="330" bestFit="1" customWidth="1"/>
    <col min="7432" max="7432" width="10.5" style="330" bestFit="1" customWidth="1"/>
    <col min="7433" max="7438" width="10.125" style="330" bestFit="1" customWidth="1"/>
    <col min="7439" max="7439" width="10.5" style="330" bestFit="1" customWidth="1"/>
    <col min="7440" max="7444" width="10.125" style="330" bestFit="1" customWidth="1"/>
    <col min="7445" max="7680" width="9" style="330"/>
    <col min="7681" max="7681" width="12.25" style="330" customWidth="1"/>
    <col min="7682" max="7684" width="13.625" style="330" customWidth="1"/>
    <col min="7685" max="7685" width="14.875" style="330" customWidth="1"/>
    <col min="7686" max="7686" width="13.625" style="330" customWidth="1"/>
    <col min="7687" max="7687" width="10.125" style="330" bestFit="1" customWidth="1"/>
    <col min="7688" max="7688" width="10.5" style="330" bestFit="1" customWidth="1"/>
    <col min="7689" max="7694" width="10.125" style="330" bestFit="1" customWidth="1"/>
    <col min="7695" max="7695" width="10.5" style="330" bestFit="1" customWidth="1"/>
    <col min="7696" max="7700" width="10.125" style="330" bestFit="1" customWidth="1"/>
    <col min="7701" max="7936" width="9" style="330"/>
    <col min="7937" max="7937" width="12.25" style="330" customWidth="1"/>
    <col min="7938" max="7940" width="13.625" style="330" customWidth="1"/>
    <col min="7941" max="7941" width="14.875" style="330" customWidth="1"/>
    <col min="7942" max="7942" width="13.625" style="330" customWidth="1"/>
    <col min="7943" max="7943" width="10.125" style="330" bestFit="1" customWidth="1"/>
    <col min="7944" max="7944" width="10.5" style="330" bestFit="1" customWidth="1"/>
    <col min="7945" max="7950" width="10.125" style="330" bestFit="1" customWidth="1"/>
    <col min="7951" max="7951" width="10.5" style="330" bestFit="1" customWidth="1"/>
    <col min="7952" max="7956" width="10.125" style="330" bestFit="1" customWidth="1"/>
    <col min="7957" max="8192" width="9" style="330"/>
    <col min="8193" max="8193" width="12.25" style="330" customWidth="1"/>
    <col min="8194" max="8196" width="13.625" style="330" customWidth="1"/>
    <col min="8197" max="8197" width="14.875" style="330" customWidth="1"/>
    <col min="8198" max="8198" width="13.625" style="330" customWidth="1"/>
    <col min="8199" max="8199" width="10.125" style="330" bestFit="1" customWidth="1"/>
    <col min="8200" max="8200" width="10.5" style="330" bestFit="1" customWidth="1"/>
    <col min="8201" max="8206" width="10.125" style="330" bestFit="1" customWidth="1"/>
    <col min="8207" max="8207" width="10.5" style="330" bestFit="1" customWidth="1"/>
    <col min="8208" max="8212" width="10.125" style="330" bestFit="1" customWidth="1"/>
    <col min="8213" max="8448" width="9" style="330"/>
    <col min="8449" max="8449" width="12.25" style="330" customWidth="1"/>
    <col min="8450" max="8452" width="13.625" style="330" customWidth="1"/>
    <col min="8453" max="8453" width="14.875" style="330" customWidth="1"/>
    <col min="8454" max="8454" width="13.625" style="330" customWidth="1"/>
    <col min="8455" max="8455" width="10.125" style="330" bestFit="1" customWidth="1"/>
    <col min="8456" max="8456" width="10.5" style="330" bestFit="1" customWidth="1"/>
    <col min="8457" max="8462" width="10.125" style="330" bestFit="1" customWidth="1"/>
    <col min="8463" max="8463" width="10.5" style="330" bestFit="1" customWidth="1"/>
    <col min="8464" max="8468" width="10.125" style="330" bestFit="1" customWidth="1"/>
    <col min="8469" max="8704" width="9" style="330"/>
    <col min="8705" max="8705" width="12.25" style="330" customWidth="1"/>
    <col min="8706" max="8708" width="13.625" style="330" customWidth="1"/>
    <col min="8709" max="8709" width="14.875" style="330" customWidth="1"/>
    <col min="8710" max="8710" width="13.625" style="330" customWidth="1"/>
    <col min="8711" max="8711" width="10.125" style="330" bestFit="1" customWidth="1"/>
    <col min="8712" max="8712" width="10.5" style="330" bestFit="1" customWidth="1"/>
    <col min="8713" max="8718" width="10.125" style="330" bestFit="1" customWidth="1"/>
    <col min="8719" max="8719" width="10.5" style="330" bestFit="1" customWidth="1"/>
    <col min="8720" max="8724" width="10.125" style="330" bestFit="1" customWidth="1"/>
    <col min="8725" max="8960" width="9" style="330"/>
    <col min="8961" max="8961" width="12.25" style="330" customWidth="1"/>
    <col min="8962" max="8964" width="13.625" style="330" customWidth="1"/>
    <col min="8965" max="8965" width="14.875" style="330" customWidth="1"/>
    <col min="8966" max="8966" width="13.625" style="330" customWidth="1"/>
    <col min="8967" max="8967" width="10.125" style="330" bestFit="1" customWidth="1"/>
    <col min="8968" max="8968" width="10.5" style="330" bestFit="1" customWidth="1"/>
    <col min="8969" max="8974" width="10.125" style="330" bestFit="1" customWidth="1"/>
    <col min="8975" max="8975" width="10.5" style="330" bestFit="1" customWidth="1"/>
    <col min="8976" max="8980" width="10.125" style="330" bestFit="1" customWidth="1"/>
    <col min="8981" max="9216" width="9" style="330"/>
    <col min="9217" max="9217" width="12.25" style="330" customWidth="1"/>
    <col min="9218" max="9220" width="13.625" style="330" customWidth="1"/>
    <col min="9221" max="9221" width="14.875" style="330" customWidth="1"/>
    <col min="9222" max="9222" width="13.625" style="330" customWidth="1"/>
    <col min="9223" max="9223" width="10.125" style="330" bestFit="1" customWidth="1"/>
    <col min="9224" max="9224" width="10.5" style="330" bestFit="1" customWidth="1"/>
    <col min="9225" max="9230" width="10.125" style="330" bestFit="1" customWidth="1"/>
    <col min="9231" max="9231" width="10.5" style="330" bestFit="1" customWidth="1"/>
    <col min="9232" max="9236" width="10.125" style="330" bestFit="1" customWidth="1"/>
    <col min="9237" max="9472" width="9" style="330"/>
    <col min="9473" max="9473" width="12.25" style="330" customWidth="1"/>
    <col min="9474" max="9476" width="13.625" style="330" customWidth="1"/>
    <col min="9477" max="9477" width="14.875" style="330" customWidth="1"/>
    <col min="9478" max="9478" width="13.625" style="330" customWidth="1"/>
    <col min="9479" max="9479" width="10.125" style="330" bestFit="1" customWidth="1"/>
    <col min="9480" max="9480" width="10.5" style="330" bestFit="1" customWidth="1"/>
    <col min="9481" max="9486" width="10.125" style="330" bestFit="1" customWidth="1"/>
    <col min="9487" max="9487" width="10.5" style="330" bestFit="1" customWidth="1"/>
    <col min="9488" max="9492" width="10.125" style="330" bestFit="1" customWidth="1"/>
    <col min="9493" max="9728" width="9" style="330"/>
    <col min="9729" max="9729" width="12.25" style="330" customWidth="1"/>
    <col min="9730" max="9732" width="13.625" style="330" customWidth="1"/>
    <col min="9733" max="9733" width="14.875" style="330" customWidth="1"/>
    <col min="9734" max="9734" width="13.625" style="330" customWidth="1"/>
    <col min="9735" max="9735" width="10.125" style="330" bestFit="1" customWidth="1"/>
    <col min="9736" max="9736" width="10.5" style="330" bestFit="1" customWidth="1"/>
    <col min="9737" max="9742" width="10.125" style="330" bestFit="1" customWidth="1"/>
    <col min="9743" max="9743" width="10.5" style="330" bestFit="1" customWidth="1"/>
    <col min="9744" max="9748" width="10.125" style="330" bestFit="1" customWidth="1"/>
    <col min="9749" max="9984" width="9" style="330"/>
    <col min="9985" max="9985" width="12.25" style="330" customWidth="1"/>
    <col min="9986" max="9988" width="13.625" style="330" customWidth="1"/>
    <col min="9989" max="9989" width="14.875" style="330" customWidth="1"/>
    <col min="9990" max="9990" width="13.625" style="330" customWidth="1"/>
    <col min="9991" max="9991" width="10.125" style="330" bestFit="1" customWidth="1"/>
    <col min="9992" max="9992" width="10.5" style="330" bestFit="1" customWidth="1"/>
    <col min="9993" max="9998" width="10.125" style="330" bestFit="1" customWidth="1"/>
    <col min="9999" max="9999" width="10.5" style="330" bestFit="1" customWidth="1"/>
    <col min="10000" max="10004" width="10.125" style="330" bestFit="1" customWidth="1"/>
    <col min="10005" max="10240" width="9" style="330"/>
    <col min="10241" max="10241" width="12.25" style="330" customWidth="1"/>
    <col min="10242" max="10244" width="13.625" style="330" customWidth="1"/>
    <col min="10245" max="10245" width="14.875" style="330" customWidth="1"/>
    <col min="10246" max="10246" width="13.625" style="330" customWidth="1"/>
    <col min="10247" max="10247" width="10.125" style="330" bestFit="1" customWidth="1"/>
    <col min="10248" max="10248" width="10.5" style="330" bestFit="1" customWidth="1"/>
    <col min="10249" max="10254" width="10.125" style="330" bestFit="1" customWidth="1"/>
    <col min="10255" max="10255" width="10.5" style="330" bestFit="1" customWidth="1"/>
    <col min="10256" max="10260" width="10.125" style="330" bestFit="1" customWidth="1"/>
    <col min="10261" max="10496" width="9" style="330"/>
    <col min="10497" max="10497" width="12.25" style="330" customWidth="1"/>
    <col min="10498" max="10500" width="13.625" style="330" customWidth="1"/>
    <col min="10501" max="10501" width="14.875" style="330" customWidth="1"/>
    <col min="10502" max="10502" width="13.625" style="330" customWidth="1"/>
    <col min="10503" max="10503" width="10.125" style="330" bestFit="1" customWidth="1"/>
    <col min="10504" max="10504" width="10.5" style="330" bestFit="1" customWidth="1"/>
    <col min="10505" max="10510" width="10.125" style="330" bestFit="1" customWidth="1"/>
    <col min="10511" max="10511" width="10.5" style="330" bestFit="1" customWidth="1"/>
    <col min="10512" max="10516" width="10.125" style="330" bestFit="1" customWidth="1"/>
    <col min="10517" max="10752" width="9" style="330"/>
    <col min="10753" max="10753" width="12.25" style="330" customWidth="1"/>
    <col min="10754" max="10756" width="13.625" style="330" customWidth="1"/>
    <col min="10757" max="10757" width="14.875" style="330" customWidth="1"/>
    <col min="10758" max="10758" width="13.625" style="330" customWidth="1"/>
    <col min="10759" max="10759" width="10.125" style="330" bestFit="1" customWidth="1"/>
    <col min="10760" max="10760" width="10.5" style="330" bestFit="1" customWidth="1"/>
    <col min="10761" max="10766" width="10.125" style="330" bestFit="1" customWidth="1"/>
    <col min="10767" max="10767" width="10.5" style="330" bestFit="1" customWidth="1"/>
    <col min="10768" max="10772" width="10.125" style="330" bestFit="1" customWidth="1"/>
    <col min="10773" max="11008" width="9" style="330"/>
    <col min="11009" max="11009" width="12.25" style="330" customWidth="1"/>
    <col min="11010" max="11012" width="13.625" style="330" customWidth="1"/>
    <col min="11013" max="11013" width="14.875" style="330" customWidth="1"/>
    <col min="11014" max="11014" width="13.625" style="330" customWidth="1"/>
    <col min="11015" max="11015" width="10.125" style="330" bestFit="1" customWidth="1"/>
    <col min="11016" max="11016" width="10.5" style="330" bestFit="1" customWidth="1"/>
    <col min="11017" max="11022" width="10.125" style="330" bestFit="1" customWidth="1"/>
    <col min="11023" max="11023" width="10.5" style="330" bestFit="1" customWidth="1"/>
    <col min="11024" max="11028" width="10.125" style="330" bestFit="1" customWidth="1"/>
    <col min="11029" max="11264" width="9" style="330"/>
    <col min="11265" max="11265" width="12.25" style="330" customWidth="1"/>
    <col min="11266" max="11268" width="13.625" style="330" customWidth="1"/>
    <col min="11269" max="11269" width="14.875" style="330" customWidth="1"/>
    <col min="11270" max="11270" width="13.625" style="330" customWidth="1"/>
    <col min="11271" max="11271" width="10.125" style="330" bestFit="1" customWidth="1"/>
    <col min="11272" max="11272" width="10.5" style="330" bestFit="1" customWidth="1"/>
    <col min="11273" max="11278" width="10.125" style="330" bestFit="1" customWidth="1"/>
    <col min="11279" max="11279" width="10.5" style="330" bestFit="1" customWidth="1"/>
    <col min="11280" max="11284" width="10.125" style="330" bestFit="1" customWidth="1"/>
    <col min="11285" max="11520" width="9" style="330"/>
    <col min="11521" max="11521" width="12.25" style="330" customWidth="1"/>
    <col min="11522" max="11524" width="13.625" style="330" customWidth="1"/>
    <col min="11525" max="11525" width="14.875" style="330" customWidth="1"/>
    <col min="11526" max="11526" width="13.625" style="330" customWidth="1"/>
    <col min="11527" max="11527" width="10.125" style="330" bestFit="1" customWidth="1"/>
    <col min="11528" max="11528" width="10.5" style="330" bestFit="1" customWidth="1"/>
    <col min="11529" max="11534" width="10.125" style="330" bestFit="1" customWidth="1"/>
    <col min="11535" max="11535" width="10.5" style="330" bestFit="1" customWidth="1"/>
    <col min="11536" max="11540" width="10.125" style="330" bestFit="1" customWidth="1"/>
    <col min="11541" max="11776" width="9" style="330"/>
    <col min="11777" max="11777" width="12.25" style="330" customWidth="1"/>
    <col min="11778" max="11780" width="13.625" style="330" customWidth="1"/>
    <col min="11781" max="11781" width="14.875" style="330" customWidth="1"/>
    <col min="11782" max="11782" width="13.625" style="330" customWidth="1"/>
    <col min="11783" max="11783" width="10.125" style="330" bestFit="1" customWidth="1"/>
    <col min="11784" max="11784" width="10.5" style="330" bestFit="1" customWidth="1"/>
    <col min="11785" max="11790" width="10.125" style="330" bestFit="1" customWidth="1"/>
    <col min="11791" max="11791" width="10.5" style="330" bestFit="1" customWidth="1"/>
    <col min="11792" max="11796" width="10.125" style="330" bestFit="1" customWidth="1"/>
    <col min="11797" max="12032" width="9" style="330"/>
    <col min="12033" max="12033" width="12.25" style="330" customWidth="1"/>
    <col min="12034" max="12036" width="13.625" style="330" customWidth="1"/>
    <col min="12037" max="12037" width="14.875" style="330" customWidth="1"/>
    <col min="12038" max="12038" width="13.625" style="330" customWidth="1"/>
    <col min="12039" max="12039" width="10.125" style="330" bestFit="1" customWidth="1"/>
    <col min="12040" max="12040" width="10.5" style="330" bestFit="1" customWidth="1"/>
    <col min="12041" max="12046" width="10.125" style="330" bestFit="1" customWidth="1"/>
    <col min="12047" max="12047" width="10.5" style="330" bestFit="1" customWidth="1"/>
    <col min="12048" max="12052" width="10.125" style="330" bestFit="1" customWidth="1"/>
    <col min="12053" max="12288" width="9" style="330"/>
    <col min="12289" max="12289" width="12.25" style="330" customWidth="1"/>
    <col min="12290" max="12292" width="13.625" style="330" customWidth="1"/>
    <col min="12293" max="12293" width="14.875" style="330" customWidth="1"/>
    <col min="12294" max="12294" width="13.625" style="330" customWidth="1"/>
    <col min="12295" max="12295" width="10.125" style="330" bestFit="1" customWidth="1"/>
    <col min="12296" max="12296" width="10.5" style="330" bestFit="1" customWidth="1"/>
    <col min="12297" max="12302" width="10.125" style="330" bestFit="1" customWidth="1"/>
    <col min="12303" max="12303" width="10.5" style="330" bestFit="1" customWidth="1"/>
    <col min="12304" max="12308" width="10.125" style="330" bestFit="1" customWidth="1"/>
    <col min="12309" max="12544" width="9" style="330"/>
    <col min="12545" max="12545" width="12.25" style="330" customWidth="1"/>
    <col min="12546" max="12548" width="13.625" style="330" customWidth="1"/>
    <col min="12549" max="12549" width="14.875" style="330" customWidth="1"/>
    <col min="12550" max="12550" width="13.625" style="330" customWidth="1"/>
    <col min="12551" max="12551" width="10.125" style="330" bestFit="1" customWidth="1"/>
    <col min="12552" max="12552" width="10.5" style="330" bestFit="1" customWidth="1"/>
    <col min="12553" max="12558" width="10.125" style="330" bestFit="1" customWidth="1"/>
    <col min="12559" max="12559" width="10.5" style="330" bestFit="1" customWidth="1"/>
    <col min="12560" max="12564" width="10.125" style="330" bestFit="1" customWidth="1"/>
    <col min="12565" max="12800" width="9" style="330"/>
    <col min="12801" max="12801" width="12.25" style="330" customWidth="1"/>
    <col min="12802" max="12804" width="13.625" style="330" customWidth="1"/>
    <col min="12805" max="12805" width="14.875" style="330" customWidth="1"/>
    <col min="12806" max="12806" width="13.625" style="330" customWidth="1"/>
    <col min="12807" max="12807" width="10.125" style="330" bestFit="1" customWidth="1"/>
    <col min="12808" max="12808" width="10.5" style="330" bestFit="1" customWidth="1"/>
    <col min="12809" max="12814" width="10.125" style="330" bestFit="1" customWidth="1"/>
    <col min="12815" max="12815" width="10.5" style="330" bestFit="1" customWidth="1"/>
    <col min="12816" max="12820" width="10.125" style="330" bestFit="1" customWidth="1"/>
    <col min="12821" max="13056" width="9" style="330"/>
    <col min="13057" max="13057" width="12.25" style="330" customWidth="1"/>
    <col min="13058" max="13060" width="13.625" style="330" customWidth="1"/>
    <col min="13061" max="13061" width="14.875" style="330" customWidth="1"/>
    <col min="13062" max="13062" width="13.625" style="330" customWidth="1"/>
    <col min="13063" max="13063" width="10.125" style="330" bestFit="1" customWidth="1"/>
    <col min="13064" max="13064" width="10.5" style="330" bestFit="1" customWidth="1"/>
    <col min="13065" max="13070" width="10.125" style="330" bestFit="1" customWidth="1"/>
    <col min="13071" max="13071" width="10.5" style="330" bestFit="1" customWidth="1"/>
    <col min="13072" max="13076" width="10.125" style="330" bestFit="1" customWidth="1"/>
    <col min="13077" max="13312" width="9" style="330"/>
    <col min="13313" max="13313" width="12.25" style="330" customWidth="1"/>
    <col min="13314" max="13316" width="13.625" style="330" customWidth="1"/>
    <col min="13317" max="13317" width="14.875" style="330" customWidth="1"/>
    <col min="13318" max="13318" width="13.625" style="330" customWidth="1"/>
    <col min="13319" max="13319" width="10.125" style="330" bestFit="1" customWidth="1"/>
    <col min="13320" max="13320" width="10.5" style="330" bestFit="1" customWidth="1"/>
    <col min="13321" max="13326" width="10.125" style="330" bestFit="1" customWidth="1"/>
    <col min="13327" max="13327" width="10.5" style="330" bestFit="1" customWidth="1"/>
    <col min="13328" max="13332" width="10.125" style="330" bestFit="1" customWidth="1"/>
    <col min="13333" max="13568" width="9" style="330"/>
    <col min="13569" max="13569" width="12.25" style="330" customWidth="1"/>
    <col min="13570" max="13572" width="13.625" style="330" customWidth="1"/>
    <col min="13573" max="13573" width="14.875" style="330" customWidth="1"/>
    <col min="13574" max="13574" width="13.625" style="330" customWidth="1"/>
    <col min="13575" max="13575" width="10.125" style="330" bestFit="1" customWidth="1"/>
    <col min="13576" max="13576" width="10.5" style="330" bestFit="1" customWidth="1"/>
    <col min="13577" max="13582" width="10.125" style="330" bestFit="1" customWidth="1"/>
    <col min="13583" max="13583" width="10.5" style="330" bestFit="1" customWidth="1"/>
    <col min="13584" max="13588" width="10.125" style="330" bestFit="1" customWidth="1"/>
    <col min="13589" max="13824" width="9" style="330"/>
    <col min="13825" max="13825" width="12.25" style="330" customWidth="1"/>
    <col min="13826" max="13828" width="13.625" style="330" customWidth="1"/>
    <col min="13829" max="13829" width="14.875" style="330" customWidth="1"/>
    <col min="13830" max="13830" width="13.625" style="330" customWidth="1"/>
    <col min="13831" max="13831" width="10.125" style="330" bestFit="1" customWidth="1"/>
    <col min="13832" max="13832" width="10.5" style="330" bestFit="1" customWidth="1"/>
    <col min="13833" max="13838" width="10.125" style="330" bestFit="1" customWidth="1"/>
    <col min="13839" max="13839" width="10.5" style="330" bestFit="1" customWidth="1"/>
    <col min="13840" max="13844" width="10.125" style="330" bestFit="1" customWidth="1"/>
    <col min="13845" max="14080" width="9" style="330"/>
    <col min="14081" max="14081" width="12.25" style="330" customWidth="1"/>
    <col min="14082" max="14084" width="13.625" style="330" customWidth="1"/>
    <col min="14085" max="14085" width="14.875" style="330" customWidth="1"/>
    <col min="14086" max="14086" width="13.625" style="330" customWidth="1"/>
    <col min="14087" max="14087" width="10.125" style="330" bestFit="1" customWidth="1"/>
    <col min="14088" max="14088" width="10.5" style="330" bestFit="1" customWidth="1"/>
    <col min="14089" max="14094" width="10.125" style="330" bestFit="1" customWidth="1"/>
    <col min="14095" max="14095" width="10.5" style="330" bestFit="1" customWidth="1"/>
    <col min="14096" max="14100" width="10.125" style="330" bestFit="1" customWidth="1"/>
    <col min="14101" max="14336" width="9" style="330"/>
    <col min="14337" max="14337" width="12.25" style="330" customWidth="1"/>
    <col min="14338" max="14340" width="13.625" style="330" customWidth="1"/>
    <col min="14341" max="14341" width="14.875" style="330" customWidth="1"/>
    <col min="14342" max="14342" width="13.625" style="330" customWidth="1"/>
    <col min="14343" max="14343" width="10.125" style="330" bestFit="1" customWidth="1"/>
    <col min="14344" max="14344" width="10.5" style="330" bestFit="1" customWidth="1"/>
    <col min="14345" max="14350" width="10.125" style="330" bestFit="1" customWidth="1"/>
    <col min="14351" max="14351" width="10.5" style="330" bestFit="1" customWidth="1"/>
    <col min="14352" max="14356" width="10.125" style="330" bestFit="1" customWidth="1"/>
    <col min="14357" max="14592" width="9" style="330"/>
    <col min="14593" max="14593" width="12.25" style="330" customWidth="1"/>
    <col min="14594" max="14596" width="13.625" style="330" customWidth="1"/>
    <col min="14597" max="14597" width="14.875" style="330" customWidth="1"/>
    <col min="14598" max="14598" width="13.625" style="330" customWidth="1"/>
    <col min="14599" max="14599" width="10.125" style="330" bestFit="1" customWidth="1"/>
    <col min="14600" max="14600" width="10.5" style="330" bestFit="1" customWidth="1"/>
    <col min="14601" max="14606" width="10.125" style="330" bestFit="1" customWidth="1"/>
    <col min="14607" max="14607" width="10.5" style="330" bestFit="1" customWidth="1"/>
    <col min="14608" max="14612" width="10.125" style="330" bestFit="1" customWidth="1"/>
    <col min="14613" max="14848" width="9" style="330"/>
    <col min="14849" max="14849" width="12.25" style="330" customWidth="1"/>
    <col min="14850" max="14852" width="13.625" style="330" customWidth="1"/>
    <col min="14853" max="14853" width="14.875" style="330" customWidth="1"/>
    <col min="14854" max="14854" width="13.625" style="330" customWidth="1"/>
    <col min="14855" max="14855" width="10.125" style="330" bestFit="1" customWidth="1"/>
    <col min="14856" max="14856" width="10.5" style="330" bestFit="1" customWidth="1"/>
    <col min="14857" max="14862" width="10.125" style="330" bestFit="1" customWidth="1"/>
    <col min="14863" max="14863" width="10.5" style="330" bestFit="1" customWidth="1"/>
    <col min="14864" max="14868" width="10.125" style="330" bestFit="1" customWidth="1"/>
    <col min="14869" max="15104" width="9" style="330"/>
    <col min="15105" max="15105" width="12.25" style="330" customWidth="1"/>
    <col min="15106" max="15108" width="13.625" style="330" customWidth="1"/>
    <col min="15109" max="15109" width="14.875" style="330" customWidth="1"/>
    <col min="15110" max="15110" width="13.625" style="330" customWidth="1"/>
    <col min="15111" max="15111" width="10.125" style="330" bestFit="1" customWidth="1"/>
    <col min="15112" max="15112" width="10.5" style="330" bestFit="1" customWidth="1"/>
    <col min="15113" max="15118" width="10.125" style="330" bestFit="1" customWidth="1"/>
    <col min="15119" max="15119" width="10.5" style="330" bestFit="1" customWidth="1"/>
    <col min="15120" max="15124" width="10.125" style="330" bestFit="1" customWidth="1"/>
    <col min="15125" max="15360" width="9" style="330"/>
    <col min="15361" max="15361" width="12.25" style="330" customWidth="1"/>
    <col min="15362" max="15364" width="13.625" style="330" customWidth="1"/>
    <col min="15365" max="15365" width="14.875" style="330" customWidth="1"/>
    <col min="15366" max="15366" width="13.625" style="330" customWidth="1"/>
    <col min="15367" max="15367" width="10.125" style="330" bestFit="1" customWidth="1"/>
    <col min="15368" max="15368" width="10.5" style="330" bestFit="1" customWidth="1"/>
    <col min="15369" max="15374" width="10.125" style="330" bestFit="1" customWidth="1"/>
    <col min="15375" max="15375" width="10.5" style="330" bestFit="1" customWidth="1"/>
    <col min="15376" max="15380" width="10.125" style="330" bestFit="1" customWidth="1"/>
    <col min="15381" max="15616" width="9" style="330"/>
    <col min="15617" max="15617" width="12.25" style="330" customWidth="1"/>
    <col min="15618" max="15620" width="13.625" style="330" customWidth="1"/>
    <col min="15621" max="15621" width="14.875" style="330" customWidth="1"/>
    <col min="15622" max="15622" width="13.625" style="330" customWidth="1"/>
    <col min="15623" max="15623" width="10.125" style="330" bestFit="1" customWidth="1"/>
    <col min="15624" max="15624" width="10.5" style="330" bestFit="1" customWidth="1"/>
    <col min="15625" max="15630" width="10.125" style="330" bestFit="1" customWidth="1"/>
    <col min="15631" max="15631" width="10.5" style="330" bestFit="1" customWidth="1"/>
    <col min="15632" max="15636" width="10.125" style="330" bestFit="1" customWidth="1"/>
    <col min="15637" max="15872" width="9" style="330"/>
    <col min="15873" max="15873" width="12.25" style="330" customWidth="1"/>
    <col min="15874" max="15876" width="13.625" style="330" customWidth="1"/>
    <col min="15877" max="15877" width="14.875" style="330" customWidth="1"/>
    <col min="15878" max="15878" width="13.625" style="330" customWidth="1"/>
    <col min="15879" max="15879" width="10.125" style="330" bestFit="1" customWidth="1"/>
    <col min="15880" max="15880" width="10.5" style="330" bestFit="1" customWidth="1"/>
    <col min="15881" max="15886" width="10.125" style="330" bestFit="1" customWidth="1"/>
    <col min="15887" max="15887" width="10.5" style="330" bestFit="1" customWidth="1"/>
    <col min="15888" max="15892" width="10.125" style="330" bestFit="1" customWidth="1"/>
    <col min="15893" max="16128" width="9" style="330"/>
    <col min="16129" max="16129" width="12.25" style="330" customWidth="1"/>
    <col min="16130" max="16132" width="13.625" style="330" customWidth="1"/>
    <col min="16133" max="16133" width="14.875" style="330" customWidth="1"/>
    <col min="16134" max="16134" width="13.625" style="330" customWidth="1"/>
    <col min="16135" max="16135" width="10.125" style="330" bestFit="1" customWidth="1"/>
    <col min="16136" max="16136" width="10.5" style="330" bestFit="1" customWidth="1"/>
    <col min="16137" max="16142" width="10.125" style="330" bestFit="1" customWidth="1"/>
    <col min="16143" max="16143" width="10.5" style="330" bestFit="1" customWidth="1"/>
    <col min="16144" max="16148" width="10.125" style="330" bestFit="1" customWidth="1"/>
    <col min="16149" max="16384" width="9" style="330"/>
  </cols>
  <sheetData>
    <row r="1" spans="1:6" ht="20.25" customHeight="1">
      <c r="A1" s="795" t="s">
        <v>742</v>
      </c>
      <c r="B1" s="795"/>
      <c r="C1" s="795"/>
      <c r="D1" s="795"/>
      <c r="E1" s="795"/>
      <c r="F1" s="795"/>
    </row>
    <row r="2" spans="1:6" ht="15" customHeight="1">
      <c r="A2" s="329"/>
      <c r="B2" s="469"/>
      <c r="C2" s="469"/>
      <c r="D2" s="469"/>
      <c r="E2" s="395" t="s">
        <v>167</v>
      </c>
      <c r="F2" s="469"/>
    </row>
    <row r="3" spans="1:6" s="73" customFormat="1" ht="20.25" customHeight="1">
      <c r="A3" s="228" t="s">
        <v>90</v>
      </c>
      <c r="B3" s="470"/>
      <c r="C3" s="470"/>
      <c r="D3" s="470"/>
      <c r="E3" s="470"/>
      <c r="F3" s="470"/>
    </row>
    <row r="4" spans="1:6" s="73" customFormat="1" ht="39.75" customHeight="1">
      <c r="A4" s="471" t="s">
        <v>743</v>
      </c>
      <c r="B4" s="437" t="s">
        <v>744</v>
      </c>
      <c r="C4" s="437" t="s">
        <v>745</v>
      </c>
      <c r="D4" s="437" t="s">
        <v>746</v>
      </c>
      <c r="E4" s="437" t="s">
        <v>747</v>
      </c>
      <c r="F4" s="438" t="s">
        <v>141</v>
      </c>
    </row>
    <row r="5" spans="1:6" s="73" customFormat="1" ht="24.75" customHeight="1">
      <c r="A5" s="8" t="s">
        <v>496</v>
      </c>
      <c r="B5" s="424">
        <v>1289</v>
      </c>
      <c r="C5" s="424">
        <v>759</v>
      </c>
      <c r="D5" s="424">
        <v>528</v>
      </c>
      <c r="E5" s="424">
        <v>2</v>
      </c>
      <c r="F5" s="423">
        <v>0</v>
      </c>
    </row>
    <row r="6" spans="1:6" s="73" customFormat="1" ht="24.75" customHeight="1">
      <c r="A6" s="70" t="s">
        <v>6</v>
      </c>
      <c r="B6" s="424">
        <v>1237</v>
      </c>
      <c r="C6" s="424">
        <v>708</v>
      </c>
      <c r="D6" s="424">
        <v>527</v>
      </c>
      <c r="E6" s="424">
        <v>2</v>
      </c>
      <c r="F6" s="423">
        <v>0</v>
      </c>
    </row>
    <row r="7" spans="1:6" s="73" customFormat="1" ht="24.75" customHeight="1">
      <c r="A7" s="70" t="s">
        <v>124</v>
      </c>
      <c r="B7" s="424">
        <v>1107</v>
      </c>
      <c r="C7" s="424">
        <v>613</v>
      </c>
      <c r="D7" s="424">
        <v>492</v>
      </c>
      <c r="E7" s="424">
        <v>2</v>
      </c>
      <c r="F7" s="423">
        <v>0</v>
      </c>
    </row>
    <row r="8" spans="1:6" s="73" customFormat="1" ht="24.75" customHeight="1">
      <c r="A8" s="74" t="s">
        <v>4</v>
      </c>
      <c r="B8" s="424">
        <f>SUM(C8:F8)</f>
        <v>1021</v>
      </c>
      <c r="C8" s="424">
        <v>538</v>
      </c>
      <c r="D8" s="424">
        <v>481</v>
      </c>
      <c r="E8" s="424">
        <v>2</v>
      </c>
      <c r="F8" s="423">
        <v>0</v>
      </c>
    </row>
    <row r="9" spans="1:6" s="73" customFormat="1" ht="24.75" customHeight="1">
      <c r="A9" s="74" t="s">
        <v>82</v>
      </c>
      <c r="B9" s="424">
        <v>1014</v>
      </c>
      <c r="C9" s="424">
        <v>529</v>
      </c>
      <c r="D9" s="424">
        <v>483</v>
      </c>
      <c r="E9" s="424">
        <v>2</v>
      </c>
      <c r="F9" s="423">
        <v>0</v>
      </c>
    </row>
    <row r="10" spans="1:6" s="73" customFormat="1" ht="24.75" customHeight="1">
      <c r="A10" s="74" t="s">
        <v>638</v>
      </c>
      <c r="B10" s="424">
        <v>934</v>
      </c>
      <c r="C10" s="424">
        <v>459</v>
      </c>
      <c r="D10" s="424">
        <v>473</v>
      </c>
      <c r="E10" s="424">
        <v>2</v>
      </c>
      <c r="F10" s="423">
        <v>0</v>
      </c>
    </row>
    <row r="11" spans="1:6" ht="21" customHeight="1">
      <c r="A11" s="62" t="s">
        <v>748</v>
      </c>
      <c r="B11" s="469"/>
      <c r="C11" s="469"/>
      <c r="D11" s="469"/>
      <c r="E11" s="469"/>
      <c r="F11" s="469"/>
    </row>
    <row r="12" spans="1:6" ht="20.25" customHeight="1">
      <c r="A12" s="62"/>
      <c r="B12" s="469"/>
      <c r="C12" s="469"/>
      <c r="D12" s="469"/>
      <c r="E12" s="469"/>
      <c r="F12" s="469"/>
    </row>
    <row r="13" spans="1:6">
      <c r="A13" s="329"/>
    </row>
    <row r="38" spans="1:6">
      <c r="A38" s="329"/>
      <c r="C38" s="469"/>
      <c r="D38" s="469"/>
      <c r="F38" s="469"/>
    </row>
    <row r="39" spans="1:6">
      <c r="A39" s="329"/>
      <c r="C39" s="469"/>
      <c r="D39" s="469"/>
      <c r="F39" s="469"/>
    </row>
    <row r="40" spans="1:6">
      <c r="A40" s="329"/>
      <c r="C40" s="469"/>
      <c r="D40" s="469"/>
      <c r="F40" s="469"/>
    </row>
  </sheetData>
  <mergeCells count="1">
    <mergeCell ref="A1:F1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F24" sqref="F24"/>
    </sheetView>
  </sheetViews>
  <sheetFormatPr defaultRowHeight="11.25"/>
  <cols>
    <col min="1" max="1" width="9" style="330"/>
    <col min="2" max="3" width="8.75" style="330" customWidth="1"/>
    <col min="4" max="15" width="7.625" style="330" customWidth="1"/>
    <col min="16" max="257" width="9" style="330"/>
    <col min="258" max="259" width="8.75" style="330" customWidth="1"/>
    <col min="260" max="271" width="7.625" style="330" customWidth="1"/>
    <col min="272" max="513" width="9" style="330"/>
    <col min="514" max="515" width="8.75" style="330" customWidth="1"/>
    <col min="516" max="527" width="7.625" style="330" customWidth="1"/>
    <col min="528" max="769" width="9" style="330"/>
    <col min="770" max="771" width="8.75" style="330" customWidth="1"/>
    <col min="772" max="783" width="7.625" style="330" customWidth="1"/>
    <col min="784" max="1025" width="9" style="330"/>
    <col min="1026" max="1027" width="8.75" style="330" customWidth="1"/>
    <col min="1028" max="1039" width="7.625" style="330" customWidth="1"/>
    <col min="1040" max="1281" width="9" style="330"/>
    <col min="1282" max="1283" width="8.75" style="330" customWidth="1"/>
    <col min="1284" max="1295" width="7.625" style="330" customWidth="1"/>
    <col min="1296" max="1537" width="9" style="330"/>
    <col min="1538" max="1539" width="8.75" style="330" customWidth="1"/>
    <col min="1540" max="1551" width="7.625" style="330" customWidth="1"/>
    <col min="1552" max="1793" width="9" style="330"/>
    <col min="1794" max="1795" width="8.75" style="330" customWidth="1"/>
    <col min="1796" max="1807" width="7.625" style="330" customWidth="1"/>
    <col min="1808" max="2049" width="9" style="330"/>
    <col min="2050" max="2051" width="8.75" style="330" customWidth="1"/>
    <col min="2052" max="2063" width="7.625" style="330" customWidth="1"/>
    <col min="2064" max="2305" width="9" style="330"/>
    <col min="2306" max="2307" width="8.75" style="330" customWidth="1"/>
    <col min="2308" max="2319" width="7.625" style="330" customWidth="1"/>
    <col min="2320" max="2561" width="9" style="330"/>
    <col min="2562" max="2563" width="8.75" style="330" customWidth="1"/>
    <col min="2564" max="2575" width="7.625" style="330" customWidth="1"/>
    <col min="2576" max="2817" width="9" style="330"/>
    <col min="2818" max="2819" width="8.75" style="330" customWidth="1"/>
    <col min="2820" max="2831" width="7.625" style="330" customWidth="1"/>
    <col min="2832" max="3073" width="9" style="330"/>
    <col min="3074" max="3075" width="8.75" style="330" customWidth="1"/>
    <col min="3076" max="3087" width="7.625" style="330" customWidth="1"/>
    <col min="3088" max="3329" width="9" style="330"/>
    <col min="3330" max="3331" width="8.75" style="330" customWidth="1"/>
    <col min="3332" max="3343" width="7.625" style="330" customWidth="1"/>
    <col min="3344" max="3585" width="9" style="330"/>
    <col min="3586" max="3587" width="8.75" style="330" customWidth="1"/>
    <col min="3588" max="3599" width="7.625" style="330" customWidth="1"/>
    <col min="3600" max="3841" width="9" style="330"/>
    <col min="3842" max="3843" width="8.75" style="330" customWidth="1"/>
    <col min="3844" max="3855" width="7.625" style="330" customWidth="1"/>
    <col min="3856" max="4097" width="9" style="330"/>
    <col min="4098" max="4099" width="8.75" style="330" customWidth="1"/>
    <col min="4100" max="4111" width="7.625" style="330" customWidth="1"/>
    <col min="4112" max="4353" width="9" style="330"/>
    <col min="4354" max="4355" width="8.75" style="330" customWidth="1"/>
    <col min="4356" max="4367" width="7.625" style="330" customWidth="1"/>
    <col min="4368" max="4609" width="9" style="330"/>
    <col min="4610" max="4611" width="8.75" style="330" customWidth="1"/>
    <col min="4612" max="4623" width="7.625" style="330" customWidth="1"/>
    <col min="4624" max="4865" width="9" style="330"/>
    <col min="4866" max="4867" width="8.75" style="330" customWidth="1"/>
    <col min="4868" max="4879" width="7.625" style="330" customWidth="1"/>
    <col min="4880" max="5121" width="9" style="330"/>
    <col min="5122" max="5123" width="8.75" style="330" customWidth="1"/>
    <col min="5124" max="5135" width="7.625" style="330" customWidth="1"/>
    <col min="5136" max="5377" width="9" style="330"/>
    <col min="5378" max="5379" width="8.75" style="330" customWidth="1"/>
    <col min="5380" max="5391" width="7.625" style="330" customWidth="1"/>
    <col min="5392" max="5633" width="9" style="330"/>
    <col min="5634" max="5635" width="8.75" style="330" customWidth="1"/>
    <col min="5636" max="5647" width="7.625" style="330" customWidth="1"/>
    <col min="5648" max="5889" width="9" style="330"/>
    <col min="5890" max="5891" width="8.75" style="330" customWidth="1"/>
    <col min="5892" max="5903" width="7.625" style="330" customWidth="1"/>
    <col min="5904" max="6145" width="9" style="330"/>
    <col min="6146" max="6147" width="8.75" style="330" customWidth="1"/>
    <col min="6148" max="6159" width="7.625" style="330" customWidth="1"/>
    <col min="6160" max="6401" width="9" style="330"/>
    <col min="6402" max="6403" width="8.75" style="330" customWidth="1"/>
    <col min="6404" max="6415" width="7.625" style="330" customWidth="1"/>
    <col min="6416" max="6657" width="9" style="330"/>
    <col min="6658" max="6659" width="8.75" style="330" customWidth="1"/>
    <col min="6660" max="6671" width="7.625" style="330" customWidth="1"/>
    <col min="6672" max="6913" width="9" style="330"/>
    <col min="6914" max="6915" width="8.75" style="330" customWidth="1"/>
    <col min="6916" max="6927" width="7.625" style="330" customWidth="1"/>
    <col min="6928" max="7169" width="9" style="330"/>
    <col min="7170" max="7171" width="8.75" style="330" customWidth="1"/>
    <col min="7172" max="7183" width="7.625" style="330" customWidth="1"/>
    <col min="7184" max="7425" width="9" style="330"/>
    <col min="7426" max="7427" width="8.75" style="330" customWidth="1"/>
    <col min="7428" max="7439" width="7.625" style="330" customWidth="1"/>
    <col min="7440" max="7681" width="9" style="330"/>
    <col min="7682" max="7683" width="8.75" style="330" customWidth="1"/>
    <col min="7684" max="7695" width="7.625" style="330" customWidth="1"/>
    <col min="7696" max="7937" width="9" style="330"/>
    <col min="7938" max="7939" width="8.75" style="330" customWidth="1"/>
    <col min="7940" max="7951" width="7.625" style="330" customWidth="1"/>
    <col min="7952" max="8193" width="9" style="330"/>
    <col min="8194" max="8195" width="8.75" style="330" customWidth="1"/>
    <col min="8196" max="8207" width="7.625" style="330" customWidth="1"/>
    <col min="8208" max="8449" width="9" style="330"/>
    <col min="8450" max="8451" width="8.75" style="330" customWidth="1"/>
    <col min="8452" max="8463" width="7.625" style="330" customWidth="1"/>
    <col min="8464" max="8705" width="9" style="330"/>
    <col min="8706" max="8707" width="8.75" style="330" customWidth="1"/>
    <col min="8708" max="8719" width="7.625" style="330" customWidth="1"/>
    <col min="8720" max="8961" width="9" style="330"/>
    <col min="8962" max="8963" width="8.75" style="330" customWidth="1"/>
    <col min="8964" max="8975" width="7.625" style="330" customWidth="1"/>
    <col min="8976" max="9217" width="9" style="330"/>
    <col min="9218" max="9219" width="8.75" style="330" customWidth="1"/>
    <col min="9220" max="9231" width="7.625" style="330" customWidth="1"/>
    <col min="9232" max="9473" width="9" style="330"/>
    <col min="9474" max="9475" width="8.75" style="330" customWidth="1"/>
    <col min="9476" max="9487" width="7.625" style="330" customWidth="1"/>
    <col min="9488" max="9729" width="9" style="330"/>
    <col min="9730" max="9731" width="8.75" style="330" customWidth="1"/>
    <col min="9732" max="9743" width="7.625" style="330" customWidth="1"/>
    <col min="9744" max="9985" width="9" style="330"/>
    <col min="9986" max="9987" width="8.75" style="330" customWidth="1"/>
    <col min="9988" max="9999" width="7.625" style="330" customWidth="1"/>
    <col min="10000" max="10241" width="9" style="330"/>
    <col min="10242" max="10243" width="8.75" style="330" customWidth="1"/>
    <col min="10244" max="10255" width="7.625" style="330" customWidth="1"/>
    <col min="10256" max="10497" width="9" style="330"/>
    <col min="10498" max="10499" width="8.75" style="330" customWidth="1"/>
    <col min="10500" max="10511" width="7.625" style="330" customWidth="1"/>
    <col min="10512" max="10753" width="9" style="330"/>
    <col min="10754" max="10755" width="8.75" style="330" customWidth="1"/>
    <col min="10756" max="10767" width="7.625" style="330" customWidth="1"/>
    <col min="10768" max="11009" width="9" style="330"/>
    <col min="11010" max="11011" width="8.75" style="330" customWidth="1"/>
    <col min="11012" max="11023" width="7.625" style="330" customWidth="1"/>
    <col min="11024" max="11265" width="9" style="330"/>
    <col min="11266" max="11267" width="8.75" style="330" customWidth="1"/>
    <col min="11268" max="11279" width="7.625" style="330" customWidth="1"/>
    <col min="11280" max="11521" width="9" style="330"/>
    <col min="11522" max="11523" width="8.75" style="330" customWidth="1"/>
    <col min="11524" max="11535" width="7.625" style="330" customWidth="1"/>
    <col min="11536" max="11777" width="9" style="330"/>
    <col min="11778" max="11779" width="8.75" style="330" customWidth="1"/>
    <col min="11780" max="11791" width="7.625" style="330" customWidth="1"/>
    <col min="11792" max="12033" width="9" style="330"/>
    <col min="12034" max="12035" width="8.75" style="330" customWidth="1"/>
    <col min="12036" max="12047" width="7.625" style="330" customWidth="1"/>
    <col min="12048" max="12289" width="9" style="330"/>
    <col min="12290" max="12291" width="8.75" style="330" customWidth="1"/>
    <col min="12292" max="12303" width="7.625" style="330" customWidth="1"/>
    <col min="12304" max="12545" width="9" style="330"/>
    <col min="12546" max="12547" width="8.75" style="330" customWidth="1"/>
    <col min="12548" max="12559" width="7.625" style="330" customWidth="1"/>
    <col min="12560" max="12801" width="9" style="330"/>
    <col min="12802" max="12803" width="8.75" style="330" customWidth="1"/>
    <col min="12804" max="12815" width="7.625" style="330" customWidth="1"/>
    <col min="12816" max="13057" width="9" style="330"/>
    <col min="13058" max="13059" width="8.75" style="330" customWidth="1"/>
    <col min="13060" max="13071" width="7.625" style="330" customWidth="1"/>
    <col min="13072" max="13313" width="9" style="330"/>
    <col min="13314" max="13315" width="8.75" style="330" customWidth="1"/>
    <col min="13316" max="13327" width="7.625" style="330" customWidth="1"/>
    <col min="13328" max="13569" width="9" style="330"/>
    <col min="13570" max="13571" width="8.75" style="330" customWidth="1"/>
    <col min="13572" max="13583" width="7.625" style="330" customWidth="1"/>
    <col min="13584" max="13825" width="9" style="330"/>
    <col min="13826" max="13827" width="8.75" style="330" customWidth="1"/>
    <col min="13828" max="13839" width="7.625" style="330" customWidth="1"/>
    <col min="13840" max="14081" width="9" style="330"/>
    <col min="14082" max="14083" width="8.75" style="330" customWidth="1"/>
    <col min="14084" max="14095" width="7.625" style="330" customWidth="1"/>
    <col min="14096" max="14337" width="9" style="330"/>
    <col min="14338" max="14339" width="8.75" style="330" customWidth="1"/>
    <col min="14340" max="14351" width="7.625" style="330" customWidth="1"/>
    <col min="14352" max="14593" width="9" style="330"/>
    <col min="14594" max="14595" width="8.75" style="330" customWidth="1"/>
    <col min="14596" max="14607" width="7.625" style="330" customWidth="1"/>
    <col min="14608" max="14849" width="9" style="330"/>
    <col min="14850" max="14851" width="8.75" style="330" customWidth="1"/>
    <col min="14852" max="14863" width="7.625" style="330" customWidth="1"/>
    <col min="14864" max="15105" width="9" style="330"/>
    <col min="15106" max="15107" width="8.75" style="330" customWidth="1"/>
    <col min="15108" max="15119" width="7.625" style="330" customWidth="1"/>
    <col min="15120" max="15361" width="9" style="330"/>
    <col min="15362" max="15363" width="8.75" style="330" customWidth="1"/>
    <col min="15364" max="15375" width="7.625" style="330" customWidth="1"/>
    <col min="15376" max="15617" width="9" style="330"/>
    <col min="15618" max="15619" width="8.75" style="330" customWidth="1"/>
    <col min="15620" max="15631" width="7.625" style="330" customWidth="1"/>
    <col min="15632" max="15873" width="9" style="330"/>
    <col min="15874" max="15875" width="8.75" style="330" customWidth="1"/>
    <col min="15876" max="15887" width="7.625" style="330" customWidth="1"/>
    <col min="15888" max="16129" width="9" style="330"/>
    <col min="16130" max="16131" width="8.75" style="330" customWidth="1"/>
    <col min="16132" max="16143" width="7.625" style="330" customWidth="1"/>
    <col min="16144" max="16384" width="9" style="330"/>
  </cols>
  <sheetData>
    <row r="1" spans="1:17" ht="20.25" customHeight="1">
      <c r="A1" s="795" t="s">
        <v>749</v>
      </c>
      <c r="B1" s="795"/>
      <c r="C1" s="795"/>
      <c r="D1" s="795"/>
      <c r="E1" s="795"/>
      <c r="F1" s="795"/>
      <c r="G1" s="795"/>
      <c r="H1" s="795"/>
      <c r="I1" s="472"/>
      <c r="J1" s="472"/>
      <c r="K1" s="329"/>
      <c r="L1" s="329"/>
    </row>
    <row r="2" spans="1:17" ht="1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7" s="73" customFormat="1" ht="20.25" customHeight="1">
      <c r="A3" s="228" t="s">
        <v>750</v>
      </c>
      <c r="B3" s="431"/>
      <c r="C3" s="228" t="s">
        <v>167</v>
      </c>
      <c r="D3" s="431"/>
      <c r="E3" s="431"/>
      <c r="F3" s="431"/>
      <c r="G3" s="431"/>
      <c r="H3" s="431"/>
      <c r="I3" s="431"/>
      <c r="J3" s="431"/>
      <c r="K3" s="431"/>
      <c r="L3" s="431"/>
    </row>
    <row r="4" spans="1:17" s="67" customFormat="1" ht="20.25" customHeight="1">
      <c r="A4" s="781" t="s">
        <v>751</v>
      </c>
      <c r="B4" s="754" t="s">
        <v>752</v>
      </c>
      <c r="C4" s="749"/>
      <c r="D4" s="749" t="s">
        <v>753</v>
      </c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50"/>
    </row>
    <row r="5" spans="1:17" s="67" customFormat="1" ht="20.25" customHeight="1">
      <c r="A5" s="781"/>
      <c r="B5" s="754" t="s">
        <v>754</v>
      </c>
      <c r="C5" s="749" t="s">
        <v>755</v>
      </c>
      <c r="D5" s="749" t="s">
        <v>96</v>
      </c>
      <c r="E5" s="749"/>
      <c r="F5" s="749"/>
      <c r="G5" s="749" t="s">
        <v>756</v>
      </c>
      <c r="H5" s="749"/>
      <c r="I5" s="749"/>
      <c r="J5" s="749" t="s">
        <v>757</v>
      </c>
      <c r="K5" s="749"/>
      <c r="L5" s="749"/>
      <c r="M5" s="749" t="s">
        <v>758</v>
      </c>
      <c r="N5" s="749"/>
      <c r="O5" s="750"/>
    </row>
    <row r="6" spans="1:17" s="67" customFormat="1" ht="20.25" customHeight="1">
      <c r="A6" s="781"/>
      <c r="B6" s="754"/>
      <c r="C6" s="749"/>
      <c r="D6" s="437" t="s">
        <v>759</v>
      </c>
      <c r="E6" s="437" t="s">
        <v>264</v>
      </c>
      <c r="F6" s="437" t="s">
        <v>755</v>
      </c>
      <c r="G6" s="437" t="s">
        <v>759</v>
      </c>
      <c r="H6" s="437" t="s">
        <v>264</v>
      </c>
      <c r="I6" s="437" t="s">
        <v>755</v>
      </c>
      <c r="J6" s="437" t="s">
        <v>759</v>
      </c>
      <c r="K6" s="437" t="s">
        <v>264</v>
      </c>
      <c r="L6" s="437" t="s">
        <v>755</v>
      </c>
      <c r="M6" s="437" t="s">
        <v>759</v>
      </c>
      <c r="N6" s="437" t="s">
        <v>264</v>
      </c>
      <c r="O6" s="438" t="s">
        <v>755</v>
      </c>
    </row>
    <row r="7" spans="1:17" s="73" customFormat="1" ht="24" customHeight="1">
      <c r="A7" s="70" t="s">
        <v>496</v>
      </c>
      <c r="B7" s="68">
        <v>21705</v>
      </c>
      <c r="C7" s="68">
        <v>212392</v>
      </c>
      <c r="D7" s="473">
        <v>478</v>
      </c>
      <c r="E7" s="473">
        <v>1156</v>
      </c>
      <c r="F7" s="473">
        <v>21170</v>
      </c>
      <c r="G7" s="473">
        <v>13</v>
      </c>
      <c r="H7" s="473">
        <v>37</v>
      </c>
      <c r="I7" s="473">
        <v>3190</v>
      </c>
      <c r="J7" s="473">
        <v>462</v>
      </c>
      <c r="K7" s="473">
        <v>1115</v>
      </c>
      <c r="L7" s="473">
        <v>17800</v>
      </c>
      <c r="M7" s="68">
        <v>3</v>
      </c>
      <c r="N7" s="68">
        <v>4</v>
      </c>
      <c r="O7" s="117">
        <v>180</v>
      </c>
      <c r="P7" s="374"/>
      <c r="Q7" s="374"/>
    </row>
    <row r="8" spans="1:17" s="73" customFormat="1" ht="24" customHeight="1">
      <c r="A8" s="70" t="s">
        <v>497</v>
      </c>
      <c r="B8" s="68">
        <v>18837</v>
      </c>
      <c r="C8" s="68">
        <v>206595</v>
      </c>
      <c r="D8" s="473">
        <v>602</v>
      </c>
      <c r="E8" s="473">
        <v>1326</v>
      </c>
      <c r="F8" s="473">
        <v>31580</v>
      </c>
      <c r="G8" s="473">
        <v>8</v>
      </c>
      <c r="H8" s="473">
        <v>17</v>
      </c>
      <c r="I8" s="473">
        <v>1880</v>
      </c>
      <c r="J8" s="473">
        <v>594</v>
      </c>
      <c r="K8" s="473">
        <v>1309</v>
      </c>
      <c r="L8" s="473">
        <v>29700</v>
      </c>
      <c r="M8" s="68">
        <v>0</v>
      </c>
      <c r="N8" s="68">
        <v>0</v>
      </c>
      <c r="O8" s="117">
        <v>0</v>
      </c>
      <c r="P8" s="374"/>
      <c r="Q8" s="374"/>
    </row>
    <row r="9" spans="1:17" s="73" customFormat="1" ht="24" customHeight="1">
      <c r="A9" s="70" t="s">
        <v>124</v>
      </c>
      <c r="B9" s="68">
        <v>17133</v>
      </c>
      <c r="C9" s="68">
        <v>197267</v>
      </c>
      <c r="D9" s="68">
        <v>698</v>
      </c>
      <c r="E9" s="68">
        <v>1749</v>
      </c>
      <c r="F9" s="68">
        <v>36380</v>
      </c>
      <c r="G9" s="68">
        <v>8</v>
      </c>
      <c r="H9" s="68">
        <v>24</v>
      </c>
      <c r="I9" s="68">
        <v>1880</v>
      </c>
      <c r="J9" s="68">
        <v>690</v>
      </c>
      <c r="K9" s="68">
        <v>1725</v>
      </c>
      <c r="L9" s="68">
        <v>34500</v>
      </c>
      <c r="M9" s="68">
        <v>0</v>
      </c>
      <c r="N9" s="68">
        <v>0</v>
      </c>
      <c r="O9" s="117">
        <v>0</v>
      </c>
      <c r="P9" s="374"/>
      <c r="Q9" s="374"/>
    </row>
    <row r="10" spans="1:17" s="73" customFormat="1" ht="24" customHeight="1">
      <c r="A10" s="74" t="s">
        <v>4</v>
      </c>
      <c r="B10" s="68">
        <v>15558</v>
      </c>
      <c r="C10" s="68">
        <v>186245</v>
      </c>
      <c r="D10" s="129">
        <f>G10+J10+M10</f>
        <v>934</v>
      </c>
      <c r="E10" s="129">
        <f>H10+K10+N10</f>
        <v>1989</v>
      </c>
      <c r="F10" s="129">
        <f>I10+L10+O10</f>
        <v>28036</v>
      </c>
      <c r="G10" s="129">
        <v>13</v>
      </c>
      <c r="H10" s="129">
        <v>32</v>
      </c>
      <c r="I10" s="129">
        <v>3055</v>
      </c>
      <c r="J10" s="68">
        <v>921</v>
      </c>
      <c r="K10" s="68">
        <v>1957</v>
      </c>
      <c r="L10" s="100">
        <v>24981</v>
      </c>
      <c r="M10" s="68">
        <v>0</v>
      </c>
      <c r="N10" s="68">
        <v>0</v>
      </c>
      <c r="O10" s="117">
        <v>0</v>
      </c>
      <c r="P10" s="374"/>
      <c r="Q10" s="374"/>
    </row>
    <row r="11" spans="1:17" s="73" customFormat="1" ht="24" customHeight="1">
      <c r="A11" s="74" t="s">
        <v>82</v>
      </c>
      <c r="B11" s="68">
        <v>15036</v>
      </c>
      <c r="C11" s="68">
        <v>194048</v>
      </c>
      <c r="D11" s="129">
        <v>994</v>
      </c>
      <c r="E11" s="129">
        <v>2237</v>
      </c>
      <c r="F11" s="129">
        <v>37370</v>
      </c>
      <c r="G11" s="129">
        <v>12</v>
      </c>
      <c r="H11" s="129">
        <v>23</v>
      </c>
      <c r="I11" s="129">
        <v>3000</v>
      </c>
      <c r="J11" s="68">
        <v>982</v>
      </c>
      <c r="K11" s="68">
        <v>2214</v>
      </c>
      <c r="L11" s="100">
        <v>34370</v>
      </c>
      <c r="M11" s="68">
        <v>0</v>
      </c>
      <c r="N11" s="68">
        <v>0</v>
      </c>
      <c r="O11" s="117">
        <v>0</v>
      </c>
      <c r="P11" s="374"/>
      <c r="Q11" s="374"/>
    </row>
    <row r="12" spans="1:17" s="73" customFormat="1" ht="24" customHeight="1">
      <c r="A12" s="74" t="s">
        <v>638</v>
      </c>
      <c r="B12" s="68">
        <v>14169</v>
      </c>
      <c r="C12" s="68">
        <v>175718</v>
      </c>
      <c r="D12" s="129">
        <v>1529</v>
      </c>
      <c r="E12" s="129">
        <v>2756</v>
      </c>
      <c r="F12" s="129">
        <v>51870</v>
      </c>
      <c r="G12" s="129">
        <v>7</v>
      </c>
      <c r="H12" s="129">
        <v>17</v>
      </c>
      <c r="I12" s="129">
        <v>1750</v>
      </c>
      <c r="J12" s="68">
        <v>1522</v>
      </c>
      <c r="K12" s="68">
        <v>2739</v>
      </c>
      <c r="L12" s="100">
        <v>50120</v>
      </c>
      <c r="M12" s="68">
        <v>0</v>
      </c>
      <c r="N12" s="68">
        <v>0</v>
      </c>
      <c r="O12" s="117">
        <v>0</v>
      </c>
      <c r="P12" s="374"/>
      <c r="Q12" s="374"/>
    </row>
    <row r="13" spans="1:17" ht="20.25" customHeight="1">
      <c r="A13" s="228" t="s">
        <v>760</v>
      </c>
      <c r="B13" s="329"/>
      <c r="C13" s="329"/>
      <c r="D13" s="329"/>
      <c r="E13" s="329"/>
      <c r="F13" s="329"/>
      <c r="G13" s="329"/>
      <c r="H13" s="62" t="s">
        <v>167</v>
      </c>
      <c r="I13" s="329"/>
      <c r="J13" s="62"/>
      <c r="K13" s="62"/>
      <c r="L13" s="329"/>
    </row>
    <row r="14" spans="1:17">
      <c r="A14" s="62" t="s">
        <v>167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</row>
  </sheetData>
  <mergeCells count="10">
    <mergeCell ref="A1:H1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J22" sqref="J22"/>
    </sheetView>
  </sheetViews>
  <sheetFormatPr defaultRowHeight="13.5"/>
  <cols>
    <col min="1" max="1" width="9" style="216"/>
    <col min="2" max="6" width="8.75" style="216" customWidth="1"/>
    <col min="7" max="7" width="9.625" style="216" customWidth="1"/>
    <col min="8" max="8" width="8.75" style="216" customWidth="1"/>
    <col min="9" max="16384" width="9" style="216"/>
  </cols>
  <sheetData>
    <row r="1" spans="1:9" ht="20.25" customHeight="1">
      <c r="A1" s="645" t="s">
        <v>314</v>
      </c>
      <c r="B1" s="645"/>
      <c r="C1" s="645"/>
      <c r="D1" s="645"/>
      <c r="E1" s="645"/>
      <c r="F1" s="645"/>
      <c r="G1" s="645"/>
      <c r="H1" s="1"/>
    </row>
    <row r="2" spans="1:9" ht="15" customHeight="1">
      <c r="A2" s="47"/>
      <c r="B2" s="47"/>
      <c r="C2" s="47"/>
      <c r="D2" s="47"/>
      <c r="E2" s="47"/>
      <c r="F2" s="47"/>
      <c r="G2" s="47"/>
      <c r="H2" s="1"/>
    </row>
    <row r="3" spans="1:9" ht="20.25" customHeight="1">
      <c r="A3" s="674" t="s">
        <v>315</v>
      </c>
      <c r="B3" s="674"/>
      <c r="C3" s="674"/>
      <c r="D3" s="674"/>
      <c r="E3" s="674"/>
      <c r="F3" s="674"/>
      <c r="G3" s="674"/>
      <c r="H3" s="674"/>
    </row>
    <row r="4" spans="1:9" ht="21" customHeight="1">
      <c r="A4" s="672" t="s">
        <v>316</v>
      </c>
      <c r="B4" s="69" t="s">
        <v>317</v>
      </c>
      <c r="C4" s="672" t="s">
        <v>318</v>
      </c>
      <c r="D4" s="672"/>
      <c r="E4" s="672"/>
      <c r="F4" s="672"/>
      <c r="G4" s="69" t="s">
        <v>319</v>
      </c>
      <c r="H4" s="124" t="s">
        <v>320</v>
      </c>
    </row>
    <row r="5" spans="1:9" ht="21" customHeight="1">
      <c r="A5" s="672"/>
      <c r="B5" s="672" t="s">
        <v>321</v>
      </c>
      <c r="C5" s="672" t="s">
        <v>321</v>
      </c>
      <c r="D5" s="684" t="s">
        <v>322</v>
      </c>
      <c r="E5" s="702"/>
      <c r="F5" s="699"/>
      <c r="G5" s="672" t="s">
        <v>321</v>
      </c>
      <c r="H5" s="678" t="s">
        <v>321</v>
      </c>
    </row>
    <row r="6" spans="1:9" ht="21" customHeight="1">
      <c r="A6" s="672"/>
      <c r="B6" s="672"/>
      <c r="C6" s="672"/>
      <c r="D6" s="217"/>
      <c r="E6" s="69" t="s">
        <v>323</v>
      </c>
      <c r="F6" s="69" t="s">
        <v>324</v>
      </c>
      <c r="G6" s="672"/>
      <c r="H6" s="678"/>
    </row>
    <row r="7" spans="1:9" ht="21" customHeight="1">
      <c r="A7" s="7" t="s">
        <v>325</v>
      </c>
      <c r="B7" s="72">
        <v>83</v>
      </c>
      <c r="C7" s="72">
        <v>1</v>
      </c>
      <c r="D7" s="72"/>
      <c r="E7" s="72"/>
      <c r="F7" s="72"/>
      <c r="G7" s="72">
        <v>77</v>
      </c>
      <c r="H7" s="72">
        <v>5</v>
      </c>
    </row>
    <row r="8" spans="1:9" ht="21" customHeight="1">
      <c r="A8" s="7" t="s">
        <v>326</v>
      </c>
      <c r="B8" s="218">
        <v>87</v>
      </c>
      <c r="C8" s="218">
        <v>1</v>
      </c>
      <c r="D8" s="218"/>
      <c r="E8" s="218"/>
      <c r="F8" s="218"/>
      <c r="G8" s="219">
        <v>79</v>
      </c>
      <c r="H8" s="219">
        <v>7</v>
      </c>
    </row>
    <row r="9" spans="1:9" ht="21" customHeight="1">
      <c r="A9" s="7" t="s">
        <v>327</v>
      </c>
      <c r="B9" s="218">
        <v>86</v>
      </c>
      <c r="C9" s="218">
        <v>1</v>
      </c>
      <c r="D9" s="218"/>
      <c r="E9" s="218"/>
      <c r="F9" s="218"/>
      <c r="G9" s="219">
        <v>78</v>
      </c>
      <c r="H9" s="219">
        <v>7</v>
      </c>
    </row>
    <row r="10" spans="1:9" ht="21" customHeight="1">
      <c r="A10" s="7" t="s">
        <v>328</v>
      </c>
      <c r="B10" s="85">
        <v>87</v>
      </c>
      <c r="C10" s="218">
        <v>1</v>
      </c>
      <c r="D10" s="218"/>
      <c r="E10" s="218"/>
      <c r="F10" s="218"/>
      <c r="G10" s="72">
        <v>79</v>
      </c>
      <c r="H10" s="219">
        <v>7</v>
      </c>
    </row>
    <row r="11" spans="1:9" ht="21" customHeight="1">
      <c r="A11" s="7" t="s">
        <v>329</v>
      </c>
      <c r="B11" s="85">
        <v>88</v>
      </c>
      <c r="C11" s="218">
        <v>1</v>
      </c>
      <c r="D11" s="72">
        <v>8</v>
      </c>
      <c r="E11" s="218">
        <v>2</v>
      </c>
      <c r="F11" s="218">
        <v>6</v>
      </c>
      <c r="G11" s="72">
        <v>80</v>
      </c>
      <c r="H11" s="218">
        <v>7</v>
      </c>
    </row>
    <row r="12" spans="1:9" ht="21" customHeight="1">
      <c r="A12" s="5" t="s">
        <v>330</v>
      </c>
      <c r="B12" s="86">
        <v>88</v>
      </c>
      <c r="C12" s="218">
        <v>1</v>
      </c>
      <c r="D12" s="220">
        <v>8</v>
      </c>
      <c r="E12" s="218">
        <v>2</v>
      </c>
      <c r="F12" s="218">
        <v>6</v>
      </c>
      <c r="G12" s="72">
        <v>80</v>
      </c>
      <c r="H12" s="218">
        <v>7</v>
      </c>
    </row>
    <row r="13" spans="1:9" ht="21" customHeight="1">
      <c r="A13" s="221"/>
      <c r="B13" s="222"/>
      <c r="C13" s="223"/>
      <c r="D13" s="223"/>
      <c r="E13" s="223"/>
      <c r="F13" s="223"/>
      <c r="G13" s="222"/>
      <c r="H13" s="223"/>
    </row>
    <row r="14" spans="1:9" ht="21" customHeight="1">
      <c r="A14" s="22" t="s">
        <v>331</v>
      </c>
      <c r="B14" s="224">
        <v>6</v>
      </c>
      <c r="C14" s="225"/>
      <c r="D14" s="225"/>
      <c r="E14" s="225"/>
      <c r="F14" s="225"/>
      <c r="G14" s="224">
        <v>5</v>
      </c>
      <c r="H14" s="224">
        <v>1</v>
      </c>
      <c r="I14" s="226"/>
    </row>
    <row r="15" spans="1:9" ht="21" customHeight="1">
      <c r="A15" s="22" t="s">
        <v>40</v>
      </c>
      <c r="B15" s="224">
        <v>5</v>
      </c>
      <c r="C15" s="225"/>
      <c r="D15" s="225"/>
      <c r="E15" s="225"/>
      <c r="F15" s="225"/>
      <c r="G15" s="224">
        <v>6</v>
      </c>
      <c r="H15" s="224"/>
      <c r="I15" s="226"/>
    </row>
    <row r="16" spans="1:9" ht="21" customHeight="1">
      <c r="A16" s="22" t="s">
        <v>332</v>
      </c>
      <c r="B16" s="224">
        <v>10</v>
      </c>
      <c r="C16" s="225"/>
      <c r="D16" s="225"/>
      <c r="E16" s="225"/>
      <c r="F16" s="225"/>
      <c r="G16" s="224">
        <v>9</v>
      </c>
      <c r="H16" s="224">
        <v>1</v>
      </c>
      <c r="I16" s="226"/>
    </row>
    <row r="17" spans="1:9" ht="21" customHeight="1">
      <c r="A17" s="22" t="s">
        <v>333</v>
      </c>
      <c r="B17" s="224">
        <v>5</v>
      </c>
      <c r="C17" s="225"/>
      <c r="D17" s="225"/>
      <c r="E17" s="225"/>
      <c r="F17" s="225"/>
      <c r="G17" s="224">
        <v>5</v>
      </c>
      <c r="H17" s="224"/>
      <c r="I17" s="226"/>
    </row>
    <row r="18" spans="1:9" ht="21" customHeight="1">
      <c r="A18" s="22" t="s">
        <v>37</v>
      </c>
      <c r="B18" s="224">
        <v>4</v>
      </c>
      <c r="C18" s="225"/>
      <c r="D18" s="225"/>
      <c r="E18" s="225"/>
      <c r="F18" s="225"/>
      <c r="G18" s="224">
        <v>4</v>
      </c>
      <c r="H18" s="224"/>
      <c r="I18" s="226"/>
    </row>
    <row r="19" spans="1:9" ht="21" customHeight="1">
      <c r="A19" s="22" t="s">
        <v>334</v>
      </c>
      <c r="B19" s="224">
        <v>5</v>
      </c>
      <c r="C19" s="225"/>
      <c r="D19" s="225"/>
      <c r="E19" s="225"/>
      <c r="F19" s="225"/>
      <c r="G19" s="224">
        <v>5</v>
      </c>
      <c r="H19" s="224"/>
      <c r="I19" s="226"/>
    </row>
    <row r="20" spans="1:9" ht="21" customHeight="1">
      <c r="A20" s="22" t="s">
        <v>335</v>
      </c>
      <c r="B20" s="224">
        <v>3</v>
      </c>
      <c r="C20" s="225"/>
      <c r="D20" s="225"/>
      <c r="E20" s="225"/>
      <c r="F20" s="225"/>
      <c r="G20" s="224">
        <v>2</v>
      </c>
      <c r="H20" s="224"/>
      <c r="I20" s="226"/>
    </row>
    <row r="21" spans="1:9" ht="21" customHeight="1">
      <c r="A21" s="22" t="s">
        <v>336</v>
      </c>
      <c r="B21" s="224">
        <v>3</v>
      </c>
      <c r="C21" s="225"/>
      <c r="D21" s="225"/>
      <c r="E21" s="225"/>
      <c r="F21" s="225"/>
      <c r="G21" s="224">
        <v>2</v>
      </c>
      <c r="H21" s="224">
        <v>1</v>
      </c>
      <c r="I21" s="226"/>
    </row>
    <row r="22" spans="1:9" ht="21" customHeight="1">
      <c r="A22" s="22" t="s">
        <v>337</v>
      </c>
      <c r="B22" s="224">
        <v>3</v>
      </c>
      <c r="C22" s="225"/>
      <c r="D22" s="225"/>
      <c r="E22" s="225"/>
      <c r="F22" s="225"/>
      <c r="G22" s="224">
        <v>3</v>
      </c>
      <c r="H22" s="224"/>
      <c r="I22" s="226"/>
    </row>
    <row r="23" spans="1:9" ht="21" customHeight="1">
      <c r="A23" s="22" t="s">
        <v>338</v>
      </c>
      <c r="B23" s="224">
        <v>3</v>
      </c>
      <c r="C23" s="224">
        <v>1</v>
      </c>
      <c r="D23" s="224">
        <v>8</v>
      </c>
      <c r="E23" s="224">
        <v>2</v>
      </c>
      <c r="F23" s="224">
        <v>6</v>
      </c>
      <c r="G23" s="224">
        <v>3</v>
      </c>
      <c r="H23" s="224"/>
      <c r="I23" s="226"/>
    </row>
    <row r="24" spans="1:9" ht="21" customHeight="1">
      <c r="A24" s="22" t="s">
        <v>339</v>
      </c>
      <c r="B24" s="224">
        <v>5</v>
      </c>
      <c r="C24" s="225"/>
      <c r="D24" s="225"/>
      <c r="E24" s="225"/>
      <c r="F24" s="225"/>
      <c r="G24" s="224">
        <v>4</v>
      </c>
      <c r="H24" s="224"/>
      <c r="I24" s="226"/>
    </row>
    <row r="25" spans="1:9" ht="21" customHeight="1">
      <c r="A25" s="22" t="s">
        <v>340</v>
      </c>
      <c r="B25" s="224">
        <v>6</v>
      </c>
      <c r="C25" s="225"/>
      <c r="D25" s="225"/>
      <c r="E25" s="225"/>
      <c r="F25" s="225"/>
      <c r="G25" s="224">
        <v>4</v>
      </c>
      <c r="H25" s="224">
        <v>2</v>
      </c>
      <c r="I25" s="226"/>
    </row>
    <row r="26" spans="1:9" ht="21" customHeight="1">
      <c r="A26" s="22" t="s">
        <v>341</v>
      </c>
      <c r="B26" s="224">
        <v>6</v>
      </c>
      <c r="C26" s="225"/>
      <c r="D26" s="225"/>
      <c r="E26" s="225"/>
      <c r="F26" s="225"/>
      <c r="G26" s="224">
        <v>6</v>
      </c>
      <c r="H26" s="224"/>
      <c r="I26" s="226"/>
    </row>
    <row r="27" spans="1:9" ht="21" customHeight="1">
      <c r="A27" s="22" t="s">
        <v>342</v>
      </c>
      <c r="B27" s="224">
        <v>2</v>
      </c>
      <c r="C27" s="225"/>
      <c r="D27" s="225"/>
      <c r="E27" s="225"/>
      <c r="F27" s="225"/>
      <c r="G27" s="224">
        <v>2</v>
      </c>
      <c r="H27" s="224"/>
      <c r="I27" s="226"/>
    </row>
    <row r="28" spans="1:9" ht="21" customHeight="1">
      <c r="A28" s="22" t="s">
        <v>343</v>
      </c>
      <c r="B28" s="224">
        <v>4</v>
      </c>
      <c r="C28" s="225"/>
      <c r="D28" s="225"/>
      <c r="E28" s="225"/>
      <c r="F28" s="225"/>
      <c r="G28" s="224">
        <v>3</v>
      </c>
      <c r="H28" s="224"/>
      <c r="I28" s="226"/>
    </row>
    <row r="29" spans="1:9" ht="21" customHeight="1">
      <c r="A29" s="22" t="s">
        <v>26</v>
      </c>
      <c r="B29" s="224">
        <v>13</v>
      </c>
      <c r="C29" s="225"/>
      <c r="D29" s="225"/>
      <c r="E29" s="225"/>
      <c r="F29" s="225"/>
      <c r="G29" s="224">
        <v>13</v>
      </c>
      <c r="H29" s="224">
        <v>1</v>
      </c>
      <c r="I29" s="226"/>
    </row>
    <row r="30" spans="1:9" ht="21" customHeight="1">
      <c r="A30" s="22" t="s">
        <v>344</v>
      </c>
      <c r="B30" s="224">
        <v>5</v>
      </c>
      <c r="C30" s="225"/>
      <c r="D30" s="225"/>
      <c r="E30" s="225"/>
      <c r="F30" s="225"/>
      <c r="G30" s="224">
        <v>4</v>
      </c>
      <c r="H30" s="224">
        <v>1</v>
      </c>
      <c r="I30" s="226"/>
    </row>
    <row r="31" spans="1:9" ht="12.75" customHeight="1">
      <c r="A31" s="227"/>
      <c r="B31" s="616"/>
      <c r="C31" s="616"/>
      <c r="D31" s="616"/>
      <c r="E31" s="616"/>
      <c r="F31" s="616"/>
      <c r="G31" s="616"/>
      <c r="H31" s="616"/>
    </row>
    <row r="32" spans="1:9" ht="21" customHeight="1">
      <c r="A32" s="2" t="s">
        <v>345</v>
      </c>
      <c r="B32" s="2"/>
      <c r="C32" s="2"/>
      <c r="D32" s="2"/>
      <c r="E32" s="2"/>
      <c r="F32" s="2"/>
      <c r="G32" s="2"/>
      <c r="H32" s="1"/>
    </row>
    <row r="33" spans="1:8" ht="21" customHeight="1">
      <c r="A33" s="1"/>
      <c r="B33" s="1"/>
      <c r="C33" s="1"/>
      <c r="D33" s="1"/>
      <c r="E33" s="1"/>
      <c r="F33" s="1"/>
      <c r="G33" s="1"/>
      <c r="H33" s="1"/>
    </row>
  </sheetData>
  <mergeCells count="9">
    <mergeCell ref="A1:G1"/>
    <mergeCell ref="A3:H3"/>
    <mergeCell ref="A4:A6"/>
    <mergeCell ref="C4:F4"/>
    <mergeCell ref="B5:B6"/>
    <mergeCell ref="C5:C6"/>
    <mergeCell ref="D5:F5"/>
    <mergeCell ref="G5:G6"/>
    <mergeCell ref="H5:H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35"/>
  <sheetViews>
    <sheetView topLeftCell="A7" workbookViewId="0">
      <selection sqref="A1:W1"/>
    </sheetView>
  </sheetViews>
  <sheetFormatPr defaultRowHeight="13.5"/>
  <cols>
    <col min="1" max="1" width="9" style="216"/>
    <col min="2" max="2" width="6.75" style="216" customWidth="1"/>
    <col min="3" max="3" width="6.625" style="216" customWidth="1"/>
    <col min="4" max="4" width="6.375" style="216" customWidth="1"/>
    <col min="5" max="6" width="6.125" style="216" customWidth="1"/>
    <col min="7" max="7" width="7.625" style="216" customWidth="1"/>
    <col min="8" max="9" width="6.125" style="216" customWidth="1"/>
    <col min="10" max="10" width="6.75" style="216" customWidth="1"/>
    <col min="11" max="11" width="6.375" style="216" customWidth="1"/>
    <col min="12" max="12" width="6.5" style="216" customWidth="1"/>
    <col min="13" max="14" width="6.125" style="216" customWidth="1"/>
    <col min="15" max="15" width="6.875" style="216" customWidth="1"/>
    <col min="16" max="17" width="6.125" style="216" customWidth="1"/>
    <col min="18" max="18" width="6.875" style="216" customWidth="1"/>
    <col min="19" max="19" width="6.375" style="216" customWidth="1"/>
    <col min="20" max="20" width="6.25" style="216" customWidth="1"/>
    <col min="21" max="22" width="6.125" style="216" customWidth="1"/>
    <col min="23" max="23" width="7.375" style="216" customWidth="1"/>
    <col min="24" max="25" width="6.125" style="216" customWidth="1"/>
    <col min="26" max="26" width="6.75" style="216" customWidth="1"/>
    <col min="27" max="30" width="6.125" style="216" customWidth="1"/>
    <col min="31" max="31" width="7.5" style="216" customWidth="1"/>
    <col min="32" max="33" width="6.125" style="216" customWidth="1"/>
    <col min="34" max="16384" width="9" style="216"/>
  </cols>
  <sheetData>
    <row r="1" spans="1:33" ht="20.25" customHeight="1">
      <c r="A1" s="645" t="s">
        <v>346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47"/>
      <c r="Y1" s="47"/>
      <c r="Z1" s="1"/>
      <c r="AA1" s="1"/>
      <c r="AB1" s="1"/>
      <c r="AC1" s="1"/>
      <c r="AD1" s="1"/>
      <c r="AE1" s="1"/>
    </row>
    <row r="2" spans="1:33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"/>
      <c r="AA2" s="1"/>
      <c r="AB2" s="1"/>
      <c r="AC2" s="1"/>
      <c r="AD2" s="1"/>
      <c r="AE2" s="1"/>
    </row>
    <row r="3" spans="1:33" ht="20.25" customHeight="1">
      <c r="A3" s="228" t="s">
        <v>347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"/>
      <c r="AA3" s="1"/>
      <c r="AB3" s="1"/>
      <c r="AC3" s="1"/>
      <c r="AD3" s="1"/>
      <c r="AE3" s="1"/>
    </row>
    <row r="4" spans="1:33" ht="21" customHeight="1">
      <c r="A4" s="699" t="s">
        <v>348</v>
      </c>
      <c r="B4" s="673" t="s">
        <v>349</v>
      </c>
      <c r="C4" s="690"/>
      <c r="D4" s="690"/>
      <c r="E4" s="690"/>
      <c r="F4" s="690"/>
      <c r="G4" s="690"/>
      <c r="H4" s="690"/>
      <c r="I4" s="691"/>
      <c r="J4" s="673" t="s">
        <v>350</v>
      </c>
      <c r="K4" s="690"/>
      <c r="L4" s="690"/>
      <c r="M4" s="690"/>
      <c r="N4" s="690"/>
      <c r="O4" s="690"/>
      <c r="P4" s="690"/>
      <c r="Q4" s="691"/>
      <c r="R4" s="673" t="s">
        <v>351</v>
      </c>
      <c r="S4" s="690"/>
      <c r="T4" s="690"/>
      <c r="U4" s="690"/>
      <c r="V4" s="690"/>
      <c r="W4" s="690"/>
      <c r="X4" s="690"/>
      <c r="Y4" s="691"/>
      <c r="Z4" s="673" t="s">
        <v>352</v>
      </c>
      <c r="AA4" s="690"/>
      <c r="AB4" s="690"/>
      <c r="AC4" s="690"/>
      <c r="AD4" s="690"/>
      <c r="AE4" s="690"/>
      <c r="AF4" s="690"/>
      <c r="AG4" s="691"/>
    </row>
    <row r="5" spans="1:33" ht="21" customHeight="1">
      <c r="A5" s="700"/>
      <c r="B5" s="681" t="s">
        <v>353</v>
      </c>
      <c r="C5" s="673" t="s">
        <v>354</v>
      </c>
      <c r="D5" s="690"/>
      <c r="E5" s="690"/>
      <c r="F5" s="691"/>
      <c r="G5" s="684" t="s">
        <v>355</v>
      </c>
      <c r="H5" s="702"/>
      <c r="I5" s="699"/>
      <c r="J5" s="681" t="s">
        <v>353</v>
      </c>
      <c r="K5" s="673" t="s">
        <v>354</v>
      </c>
      <c r="L5" s="690"/>
      <c r="M5" s="690"/>
      <c r="N5" s="691"/>
      <c r="O5" s="684" t="s">
        <v>355</v>
      </c>
      <c r="P5" s="702"/>
      <c r="Q5" s="699"/>
      <c r="R5" s="681" t="s">
        <v>353</v>
      </c>
      <c r="S5" s="673" t="s">
        <v>354</v>
      </c>
      <c r="T5" s="690"/>
      <c r="U5" s="690"/>
      <c r="V5" s="691"/>
      <c r="W5" s="684" t="s">
        <v>355</v>
      </c>
      <c r="X5" s="702"/>
      <c r="Y5" s="699"/>
      <c r="Z5" s="672" t="s">
        <v>353</v>
      </c>
      <c r="AA5" s="672" t="s">
        <v>354</v>
      </c>
      <c r="AB5" s="672"/>
      <c r="AC5" s="672"/>
      <c r="AD5" s="672"/>
      <c r="AE5" s="681" t="s">
        <v>355</v>
      </c>
      <c r="AF5" s="672"/>
      <c r="AG5" s="672"/>
    </row>
    <row r="6" spans="1:33" ht="21" customHeight="1">
      <c r="A6" s="700"/>
      <c r="B6" s="694"/>
      <c r="C6" s="681" t="s">
        <v>356</v>
      </c>
      <c r="D6" s="684" t="s">
        <v>357</v>
      </c>
      <c r="E6" s="690"/>
      <c r="F6" s="691"/>
      <c r="G6" s="229"/>
      <c r="H6" s="681" t="s">
        <v>76</v>
      </c>
      <c r="I6" s="681" t="s">
        <v>77</v>
      </c>
      <c r="J6" s="694"/>
      <c r="K6" s="681" t="s">
        <v>356</v>
      </c>
      <c r="L6" s="684" t="s">
        <v>357</v>
      </c>
      <c r="M6" s="702"/>
      <c r="N6" s="699"/>
      <c r="O6" s="694"/>
      <c r="P6" s="681" t="s">
        <v>76</v>
      </c>
      <c r="Q6" s="681" t="s">
        <v>77</v>
      </c>
      <c r="R6" s="694"/>
      <c r="S6" s="69" t="s">
        <v>356</v>
      </c>
      <c r="T6" s="684" t="s">
        <v>357</v>
      </c>
      <c r="U6" s="690"/>
      <c r="V6" s="691"/>
      <c r="W6" s="694"/>
      <c r="X6" s="681" t="s">
        <v>76</v>
      </c>
      <c r="Y6" s="681" t="s">
        <v>77</v>
      </c>
      <c r="Z6" s="672"/>
      <c r="AA6" s="672" t="s">
        <v>356</v>
      </c>
      <c r="AB6" s="681" t="s">
        <v>357</v>
      </c>
      <c r="AC6" s="672"/>
      <c r="AD6" s="672"/>
      <c r="AE6" s="694"/>
      <c r="AF6" s="796" t="s">
        <v>76</v>
      </c>
      <c r="AG6" s="676" t="s">
        <v>77</v>
      </c>
    </row>
    <row r="7" spans="1:33" ht="21" customHeight="1">
      <c r="A7" s="701"/>
      <c r="B7" s="682"/>
      <c r="C7" s="682"/>
      <c r="D7" s="135"/>
      <c r="E7" s="69" t="s">
        <v>76</v>
      </c>
      <c r="F7" s="69" t="s">
        <v>77</v>
      </c>
      <c r="G7" s="217"/>
      <c r="H7" s="682"/>
      <c r="I7" s="682"/>
      <c r="J7" s="682"/>
      <c r="K7" s="682"/>
      <c r="L7" s="217"/>
      <c r="M7" s="69" t="s">
        <v>76</v>
      </c>
      <c r="N7" s="69" t="s">
        <v>77</v>
      </c>
      <c r="O7" s="682"/>
      <c r="P7" s="682"/>
      <c r="Q7" s="682"/>
      <c r="R7" s="682"/>
      <c r="S7" s="69"/>
      <c r="T7" s="135"/>
      <c r="U7" s="69" t="s">
        <v>76</v>
      </c>
      <c r="V7" s="69" t="s">
        <v>77</v>
      </c>
      <c r="W7" s="682"/>
      <c r="X7" s="682"/>
      <c r="Y7" s="682"/>
      <c r="Z7" s="672"/>
      <c r="AA7" s="672"/>
      <c r="AB7" s="135"/>
      <c r="AC7" s="69" t="s">
        <v>76</v>
      </c>
      <c r="AD7" s="69" t="s">
        <v>77</v>
      </c>
      <c r="AE7" s="682"/>
      <c r="AF7" s="796"/>
      <c r="AG7" s="797"/>
    </row>
    <row r="8" spans="1:33" ht="21" customHeight="1">
      <c r="A8" s="89" t="s">
        <v>107</v>
      </c>
      <c r="B8" s="218">
        <v>1</v>
      </c>
      <c r="C8" s="218">
        <v>100</v>
      </c>
      <c r="D8" s="218">
        <v>57</v>
      </c>
      <c r="E8" s="218"/>
      <c r="F8" s="218"/>
      <c r="G8" s="218">
        <v>15</v>
      </c>
      <c r="H8" s="218"/>
      <c r="I8" s="218"/>
      <c r="J8" s="218">
        <v>1</v>
      </c>
      <c r="K8" s="218">
        <v>100</v>
      </c>
      <c r="L8" s="218">
        <v>57</v>
      </c>
      <c r="M8" s="218"/>
      <c r="N8" s="218"/>
      <c r="O8" s="218">
        <v>15</v>
      </c>
      <c r="P8" s="218"/>
      <c r="Q8" s="218"/>
      <c r="R8" s="72">
        <v>0</v>
      </c>
      <c r="S8" s="72">
        <v>0</v>
      </c>
      <c r="T8" s="72">
        <v>0</v>
      </c>
      <c r="U8" s="72"/>
      <c r="V8" s="72"/>
      <c r="W8" s="72">
        <v>0</v>
      </c>
      <c r="X8" s="72"/>
      <c r="Y8" s="72"/>
      <c r="Z8" s="72">
        <v>0</v>
      </c>
      <c r="AA8" s="72">
        <v>0</v>
      </c>
      <c r="AB8" s="72">
        <v>0</v>
      </c>
      <c r="AC8" s="71"/>
      <c r="AD8" s="71"/>
      <c r="AE8" s="71">
        <v>0</v>
      </c>
      <c r="AF8" s="230"/>
      <c r="AG8" s="231"/>
    </row>
    <row r="9" spans="1:33" ht="21" customHeight="1">
      <c r="A9" s="89" t="s">
        <v>108</v>
      </c>
      <c r="B9" s="232">
        <v>1</v>
      </c>
      <c r="C9" s="232">
        <v>100</v>
      </c>
      <c r="D9" s="232">
        <v>60</v>
      </c>
      <c r="E9" s="232"/>
      <c r="F9" s="232"/>
      <c r="G9" s="232">
        <v>15</v>
      </c>
      <c r="H9" s="232"/>
      <c r="I9" s="232"/>
      <c r="J9" s="232">
        <v>1</v>
      </c>
      <c r="K9" s="232">
        <v>100</v>
      </c>
      <c r="L9" s="232">
        <v>60</v>
      </c>
      <c r="M9" s="232"/>
      <c r="N9" s="232"/>
      <c r="O9" s="232">
        <v>15</v>
      </c>
      <c r="P9" s="232"/>
      <c r="Q9" s="232"/>
      <c r="R9" s="72">
        <v>0</v>
      </c>
      <c r="S9" s="72">
        <v>0</v>
      </c>
      <c r="T9" s="72">
        <v>0</v>
      </c>
      <c r="U9" s="72"/>
      <c r="V9" s="72"/>
      <c r="W9" s="72">
        <v>0</v>
      </c>
      <c r="X9" s="72"/>
      <c r="Y9" s="72"/>
      <c r="Z9" s="72">
        <v>0</v>
      </c>
      <c r="AA9" s="72">
        <v>0</v>
      </c>
      <c r="AB9" s="72">
        <v>0</v>
      </c>
      <c r="AC9" s="71"/>
      <c r="AD9" s="71"/>
      <c r="AE9" s="71">
        <v>0</v>
      </c>
      <c r="AF9" s="230"/>
      <c r="AG9" s="231"/>
    </row>
    <row r="10" spans="1:33" ht="21" customHeight="1">
      <c r="A10" s="8" t="s">
        <v>42</v>
      </c>
      <c r="B10" s="218">
        <v>1</v>
      </c>
      <c r="C10" s="218">
        <v>100</v>
      </c>
      <c r="D10" s="218">
        <v>74</v>
      </c>
      <c r="E10" s="218"/>
      <c r="F10" s="218"/>
      <c r="G10" s="218">
        <v>15</v>
      </c>
      <c r="H10" s="218"/>
      <c r="I10" s="218"/>
      <c r="J10" s="218">
        <v>1</v>
      </c>
      <c r="K10" s="218">
        <v>100</v>
      </c>
      <c r="L10" s="218">
        <v>74</v>
      </c>
      <c r="M10" s="218"/>
      <c r="N10" s="218"/>
      <c r="O10" s="218">
        <v>15</v>
      </c>
      <c r="P10" s="218"/>
      <c r="Q10" s="218"/>
      <c r="R10" s="72">
        <v>0</v>
      </c>
      <c r="S10" s="72">
        <v>0</v>
      </c>
      <c r="T10" s="72">
        <v>0</v>
      </c>
      <c r="U10" s="72"/>
      <c r="V10" s="72"/>
      <c r="W10" s="72">
        <v>0</v>
      </c>
      <c r="X10" s="72"/>
      <c r="Y10" s="72"/>
      <c r="Z10" s="72">
        <v>0</v>
      </c>
      <c r="AA10" s="72">
        <v>0</v>
      </c>
      <c r="AB10" s="72">
        <v>0</v>
      </c>
      <c r="AC10" s="71"/>
      <c r="AD10" s="71"/>
      <c r="AE10" s="71">
        <v>0</v>
      </c>
      <c r="AF10" s="230"/>
      <c r="AG10" s="231"/>
    </row>
    <row r="11" spans="1:33" ht="21" customHeight="1">
      <c r="A11" s="7" t="s">
        <v>109</v>
      </c>
      <c r="B11" s="129">
        <v>1</v>
      </c>
      <c r="C11" s="218">
        <v>100</v>
      </c>
      <c r="D11" s="218">
        <v>71</v>
      </c>
      <c r="E11" s="218"/>
      <c r="F11" s="218"/>
      <c r="G11" s="218">
        <v>15</v>
      </c>
      <c r="H11" s="218"/>
      <c r="I11" s="218"/>
      <c r="J11" s="218">
        <v>1</v>
      </c>
      <c r="K11" s="218">
        <v>100</v>
      </c>
      <c r="L11" s="218">
        <v>71</v>
      </c>
      <c r="M11" s="218"/>
      <c r="N11" s="218"/>
      <c r="O11" s="218">
        <v>15</v>
      </c>
      <c r="P11" s="218"/>
      <c r="Q11" s="218"/>
      <c r="R11" s="165">
        <v>0</v>
      </c>
      <c r="S11" s="165">
        <v>0</v>
      </c>
      <c r="T11" s="165">
        <v>0</v>
      </c>
      <c r="U11" s="165"/>
      <c r="V11" s="165"/>
      <c r="W11" s="165">
        <v>0</v>
      </c>
      <c r="X11" s="165"/>
      <c r="Y11" s="165"/>
      <c r="Z11" s="165">
        <v>0</v>
      </c>
      <c r="AA11" s="165">
        <v>0</v>
      </c>
      <c r="AB11" s="165">
        <v>0</v>
      </c>
      <c r="AC11" s="225"/>
      <c r="AD11" s="225"/>
      <c r="AE11" s="225">
        <v>0</v>
      </c>
      <c r="AF11" s="230"/>
      <c r="AG11" s="231"/>
    </row>
    <row r="12" spans="1:33" ht="21" customHeight="1">
      <c r="A12" s="7" t="s">
        <v>110</v>
      </c>
      <c r="B12" s="129">
        <v>1</v>
      </c>
      <c r="C12" s="218">
        <v>71</v>
      </c>
      <c r="D12" s="218">
        <v>70</v>
      </c>
      <c r="E12" s="218"/>
      <c r="F12" s="218"/>
      <c r="G12" s="218">
        <v>14</v>
      </c>
      <c r="H12" s="218"/>
      <c r="I12" s="218"/>
      <c r="J12" s="218">
        <v>1</v>
      </c>
      <c r="K12" s="218">
        <v>71</v>
      </c>
      <c r="L12" s="218">
        <v>70</v>
      </c>
      <c r="M12" s="218"/>
      <c r="N12" s="218"/>
      <c r="O12" s="218">
        <v>14</v>
      </c>
      <c r="P12" s="218"/>
      <c r="Q12" s="218"/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</row>
    <row r="13" spans="1:33" ht="21" customHeight="1">
      <c r="A13" s="5" t="s">
        <v>63</v>
      </c>
      <c r="B13" s="233">
        <f>SUM(B15:B31)</f>
        <v>1</v>
      </c>
      <c r="C13" s="233">
        <f t="shared" ref="C13:AG13" si="0">SUM(C15:C31)</f>
        <v>71</v>
      </c>
      <c r="D13" s="233">
        <f t="shared" si="0"/>
        <v>55</v>
      </c>
      <c r="E13" s="233">
        <f t="shared" si="0"/>
        <v>28</v>
      </c>
      <c r="F13" s="233">
        <f t="shared" si="0"/>
        <v>27</v>
      </c>
      <c r="G13" s="233">
        <f t="shared" si="0"/>
        <v>13</v>
      </c>
      <c r="H13" s="233">
        <f t="shared" si="0"/>
        <v>0</v>
      </c>
      <c r="I13" s="233">
        <f t="shared" si="0"/>
        <v>0</v>
      </c>
      <c r="J13" s="233">
        <f t="shared" si="0"/>
        <v>1</v>
      </c>
      <c r="K13" s="233">
        <f t="shared" si="0"/>
        <v>71</v>
      </c>
      <c r="L13" s="233">
        <f t="shared" si="0"/>
        <v>55</v>
      </c>
      <c r="M13" s="233">
        <f t="shared" si="0"/>
        <v>28</v>
      </c>
      <c r="N13" s="233">
        <f t="shared" si="0"/>
        <v>27</v>
      </c>
      <c r="O13" s="233">
        <f t="shared" si="0"/>
        <v>13</v>
      </c>
      <c r="P13" s="233">
        <f t="shared" si="0"/>
        <v>0</v>
      </c>
      <c r="Q13" s="233">
        <f t="shared" si="0"/>
        <v>0</v>
      </c>
      <c r="R13" s="233">
        <f t="shared" si="0"/>
        <v>0</v>
      </c>
      <c r="S13" s="233">
        <f t="shared" si="0"/>
        <v>0</v>
      </c>
      <c r="T13" s="233">
        <f t="shared" si="0"/>
        <v>0</v>
      </c>
      <c r="U13" s="233">
        <f t="shared" si="0"/>
        <v>0</v>
      </c>
      <c r="V13" s="233">
        <f t="shared" si="0"/>
        <v>0</v>
      </c>
      <c r="W13" s="233">
        <f t="shared" si="0"/>
        <v>0</v>
      </c>
      <c r="X13" s="233">
        <f t="shared" si="0"/>
        <v>0</v>
      </c>
      <c r="Y13" s="233">
        <f t="shared" si="0"/>
        <v>0</v>
      </c>
      <c r="Z13" s="233">
        <f t="shared" si="0"/>
        <v>0</v>
      </c>
      <c r="AA13" s="233">
        <f t="shared" si="0"/>
        <v>0</v>
      </c>
      <c r="AB13" s="233">
        <f t="shared" si="0"/>
        <v>0</v>
      </c>
      <c r="AC13" s="233">
        <f t="shared" si="0"/>
        <v>0</v>
      </c>
      <c r="AD13" s="233">
        <f t="shared" si="0"/>
        <v>0</v>
      </c>
      <c r="AE13" s="233">
        <f t="shared" si="0"/>
        <v>0</v>
      </c>
      <c r="AF13" s="233">
        <f t="shared" si="0"/>
        <v>0</v>
      </c>
      <c r="AG13" s="233">
        <f t="shared" si="0"/>
        <v>0</v>
      </c>
    </row>
    <row r="14" spans="1:33" ht="15" customHeight="1">
      <c r="A14" s="147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76"/>
      <c r="M14" s="76"/>
      <c r="N14" s="76"/>
      <c r="O14" s="234"/>
      <c r="P14" s="234"/>
      <c r="Q14" s="234"/>
      <c r="R14" s="234"/>
      <c r="S14" s="234"/>
      <c r="T14" s="76"/>
      <c r="U14" s="76"/>
      <c r="V14" s="76"/>
      <c r="W14" s="234"/>
      <c r="X14" s="234"/>
      <c r="Y14" s="234"/>
      <c r="Z14" s="234"/>
      <c r="AA14" s="234"/>
      <c r="AB14" s="234"/>
      <c r="AC14" s="234"/>
      <c r="AD14" s="234"/>
      <c r="AE14" s="234"/>
      <c r="AF14" s="235"/>
      <c r="AG14" s="236"/>
    </row>
    <row r="15" spans="1:33" ht="21" customHeight="1">
      <c r="A15" s="22" t="s">
        <v>41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225"/>
      <c r="AD15" s="225"/>
      <c r="AE15" s="225"/>
      <c r="AF15" s="230"/>
      <c r="AG15" s="231"/>
    </row>
    <row r="16" spans="1:33" ht="21" customHeight="1">
      <c r="A16" s="22" t="s">
        <v>40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225"/>
      <c r="AD16" s="225"/>
      <c r="AE16" s="225"/>
      <c r="AF16" s="230"/>
      <c r="AG16" s="231"/>
    </row>
    <row r="17" spans="1:33" ht="21" customHeight="1">
      <c r="A17" s="22" t="s">
        <v>39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225"/>
      <c r="AD17" s="225"/>
      <c r="AE17" s="225"/>
      <c r="AF17" s="230"/>
      <c r="AG17" s="231"/>
    </row>
    <row r="18" spans="1:33" ht="21" customHeight="1">
      <c r="A18" s="22" t="s">
        <v>358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225"/>
      <c r="AD18" s="225"/>
      <c r="AE18" s="225"/>
      <c r="AF18" s="230"/>
      <c r="AG18" s="231"/>
    </row>
    <row r="19" spans="1:33" ht="21" customHeight="1">
      <c r="A19" s="22" t="s">
        <v>37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225"/>
      <c r="AD19" s="225"/>
      <c r="AE19" s="225"/>
      <c r="AF19" s="230"/>
      <c r="AG19" s="231"/>
    </row>
    <row r="20" spans="1:33" ht="21" customHeight="1">
      <c r="A20" s="22" t="s">
        <v>359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225"/>
      <c r="AD20" s="225"/>
      <c r="AE20" s="225"/>
      <c r="AF20" s="230"/>
      <c r="AG20" s="231"/>
    </row>
    <row r="21" spans="1:33" ht="21" customHeight="1">
      <c r="A21" s="22" t="s">
        <v>35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225"/>
      <c r="AD21" s="225"/>
      <c r="AE21" s="225"/>
      <c r="AF21" s="230"/>
      <c r="AG21" s="231"/>
    </row>
    <row r="22" spans="1:33" ht="21" customHeight="1">
      <c r="A22" s="22" t="s">
        <v>360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225"/>
      <c r="AD22" s="225"/>
      <c r="AE22" s="225"/>
      <c r="AF22" s="230"/>
      <c r="AG22" s="231"/>
    </row>
    <row r="23" spans="1:33" ht="21" customHeight="1">
      <c r="A23" s="22" t="s">
        <v>33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225"/>
      <c r="AD23" s="225"/>
      <c r="AE23" s="225"/>
      <c r="AF23" s="230"/>
      <c r="AG23" s="231"/>
    </row>
    <row r="24" spans="1:33" ht="21" customHeight="1">
      <c r="A24" s="22" t="s">
        <v>361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225"/>
      <c r="AD24" s="225"/>
      <c r="AE24" s="225"/>
      <c r="AF24" s="230"/>
      <c r="AG24" s="231"/>
    </row>
    <row r="25" spans="1:33" ht="21" customHeight="1">
      <c r="A25" s="22" t="s">
        <v>31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225"/>
      <c r="AD25" s="225"/>
      <c r="AE25" s="225"/>
      <c r="AF25" s="230"/>
      <c r="AG25" s="231"/>
    </row>
    <row r="26" spans="1:33" ht="21" customHeight="1">
      <c r="A26" s="22" t="s">
        <v>362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225"/>
      <c r="AD26" s="225"/>
      <c r="AE26" s="225"/>
      <c r="AF26" s="230"/>
      <c r="AG26" s="231"/>
    </row>
    <row r="27" spans="1:33" ht="21" customHeight="1">
      <c r="A27" s="22" t="s">
        <v>29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225"/>
      <c r="AD27" s="225"/>
      <c r="AE27" s="225"/>
      <c r="AF27" s="230"/>
      <c r="AG27" s="231"/>
    </row>
    <row r="28" spans="1:33" ht="21" customHeight="1">
      <c r="A28" s="22" t="s">
        <v>363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225"/>
      <c r="AD28" s="225"/>
      <c r="AE28" s="225"/>
      <c r="AF28" s="230"/>
      <c r="AG28" s="231"/>
    </row>
    <row r="29" spans="1:33" ht="21" customHeight="1">
      <c r="A29" s="22" t="s">
        <v>27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225"/>
      <c r="AD29" s="225"/>
      <c r="AE29" s="225"/>
      <c r="AF29" s="230"/>
      <c r="AG29" s="231"/>
    </row>
    <row r="30" spans="1:33" ht="21" customHeight="1">
      <c r="A30" s="22" t="s">
        <v>26</v>
      </c>
      <c r="B30" s="218">
        <v>1</v>
      </c>
      <c r="C30" s="218">
        <v>71</v>
      </c>
      <c r="D30" s="218">
        <v>55</v>
      </c>
      <c r="E30" s="218">
        <v>28</v>
      </c>
      <c r="F30" s="218">
        <v>27</v>
      </c>
      <c r="G30" s="218">
        <v>13</v>
      </c>
      <c r="H30" s="218">
        <v>0</v>
      </c>
      <c r="I30" s="218">
        <v>0</v>
      </c>
      <c r="J30" s="218">
        <v>1</v>
      </c>
      <c r="K30" s="218">
        <v>71</v>
      </c>
      <c r="L30" s="218">
        <v>55</v>
      </c>
      <c r="M30" s="218">
        <v>28</v>
      </c>
      <c r="N30" s="218">
        <v>27</v>
      </c>
      <c r="O30" s="218">
        <v>13</v>
      </c>
      <c r="P30" s="218"/>
      <c r="Q30" s="218"/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225">
        <v>0</v>
      </c>
      <c r="AD30" s="225">
        <v>0</v>
      </c>
      <c r="AE30" s="225">
        <v>0</v>
      </c>
      <c r="AF30" s="230">
        <v>0</v>
      </c>
      <c r="AG30" s="231">
        <v>0</v>
      </c>
    </row>
    <row r="31" spans="1:33" ht="21" customHeight="1">
      <c r="A31" s="237" t="s">
        <v>25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225"/>
      <c r="AD31" s="225"/>
      <c r="AE31" s="225"/>
      <c r="AF31" s="230"/>
      <c r="AG31" s="231"/>
    </row>
    <row r="32" spans="1:33" ht="14.25" customHeight="1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</row>
    <row r="33" spans="1:31" ht="21" customHeight="1">
      <c r="A33" s="798" t="s">
        <v>364</v>
      </c>
      <c r="B33" s="798"/>
      <c r="C33" s="239"/>
      <c r="D33" s="239"/>
      <c r="E33" s="239"/>
      <c r="F33" s="239"/>
      <c r="G33" s="239"/>
      <c r="H33" s="239"/>
      <c r="I33" s="2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mergeCells count="37">
    <mergeCell ref="A33:B33"/>
    <mergeCell ref="Y6:Y7"/>
    <mergeCell ref="AA6:AA7"/>
    <mergeCell ref="AB6:AD6"/>
    <mergeCell ref="AE6:AE7"/>
    <mergeCell ref="A1:W1"/>
    <mergeCell ref="A4:A7"/>
    <mergeCell ref="B4:I4"/>
    <mergeCell ref="J4:Q4"/>
    <mergeCell ref="R4:Y4"/>
    <mergeCell ref="W5:Y5"/>
    <mergeCell ref="Q6:Q7"/>
    <mergeCell ref="T6:V6"/>
    <mergeCell ref="W6:W7"/>
    <mergeCell ref="X6:X7"/>
    <mergeCell ref="C6:C7"/>
    <mergeCell ref="D6:F6"/>
    <mergeCell ref="H6:H7"/>
    <mergeCell ref="I6:I7"/>
    <mergeCell ref="K6:K7"/>
    <mergeCell ref="L6:N6"/>
    <mergeCell ref="Z4:AG4"/>
    <mergeCell ref="B5:B7"/>
    <mergeCell ref="C5:F5"/>
    <mergeCell ref="G5:I5"/>
    <mergeCell ref="J5:J7"/>
    <mergeCell ref="Z5:Z7"/>
    <mergeCell ref="AF6:AF7"/>
    <mergeCell ref="AG6:AG7"/>
    <mergeCell ref="AA5:AD5"/>
    <mergeCell ref="AE5:AG5"/>
    <mergeCell ref="O6:O7"/>
    <mergeCell ref="P6:P7"/>
    <mergeCell ref="K5:N5"/>
    <mergeCell ref="O5:Q5"/>
    <mergeCell ref="R5:R7"/>
    <mergeCell ref="S5:V5"/>
  </mergeCells>
  <phoneticPr fontId="3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opLeftCell="A10" workbookViewId="0">
      <selection activeCell="N34" sqref="N34"/>
    </sheetView>
  </sheetViews>
  <sheetFormatPr defaultRowHeight="13.5"/>
  <cols>
    <col min="1" max="1" width="9" style="216"/>
    <col min="2" max="2" width="7.125" style="216" customWidth="1"/>
    <col min="3" max="3" width="7.375" style="216" customWidth="1"/>
    <col min="4" max="4" width="6.875" style="216" customWidth="1"/>
    <col min="5" max="6" width="6.25" style="216" customWidth="1"/>
    <col min="7" max="7" width="8.125" style="216" customWidth="1"/>
    <col min="8" max="9" width="6.25" style="216" customWidth="1"/>
    <col min="10" max="11" width="7.125" style="216" customWidth="1"/>
    <col min="12" max="12" width="7.375" style="216" customWidth="1"/>
    <col min="13" max="14" width="6.25" style="216" customWidth="1"/>
    <col min="15" max="15" width="7.875" style="216" customWidth="1"/>
    <col min="16" max="17" width="6.25" style="216" customWidth="1"/>
    <col min="18" max="18" width="7.125" style="216" customWidth="1"/>
    <col min="19" max="19" width="6.5" style="216" customWidth="1"/>
    <col min="20" max="20" width="7" style="216" customWidth="1"/>
    <col min="21" max="22" width="6.25" style="216" customWidth="1"/>
    <col min="23" max="23" width="7.5" style="216" customWidth="1"/>
    <col min="24" max="25" width="6.25" style="216" customWidth="1"/>
    <col min="26" max="26" width="7.5" style="216" customWidth="1"/>
    <col min="27" max="28" width="6.5" style="216" customWidth="1"/>
    <col min="29" max="30" width="6.25" style="216" customWidth="1"/>
    <col min="31" max="31" width="7.375" style="216" customWidth="1"/>
    <col min="32" max="33" width="6.25" style="216" customWidth="1"/>
    <col min="34" max="16384" width="9" style="216"/>
  </cols>
  <sheetData>
    <row r="1" spans="1:37" ht="20.25" customHeight="1">
      <c r="A1" s="645" t="s">
        <v>365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47"/>
      <c r="Y1" s="47"/>
      <c r="Z1" s="1"/>
      <c r="AA1" s="1"/>
      <c r="AB1" s="1"/>
      <c r="AC1" s="1"/>
      <c r="AD1" s="1"/>
      <c r="AE1" s="1"/>
      <c r="AF1" s="1"/>
      <c r="AG1" s="1"/>
      <c r="AH1" s="1"/>
    </row>
    <row r="2" spans="1:37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"/>
      <c r="AA2" s="1"/>
      <c r="AB2" s="1"/>
      <c r="AC2" s="1"/>
      <c r="AD2" s="1"/>
      <c r="AE2" s="1"/>
      <c r="AF2" s="1"/>
      <c r="AG2" s="1"/>
      <c r="AH2" s="1"/>
    </row>
    <row r="3" spans="1:37" ht="20.25" customHeight="1">
      <c r="A3" s="228" t="s">
        <v>347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"/>
      <c r="AA3" s="1"/>
      <c r="AB3" s="1"/>
      <c r="AC3" s="1"/>
      <c r="AD3" s="1"/>
      <c r="AE3" s="1"/>
      <c r="AF3" s="1"/>
      <c r="AG3" s="1"/>
      <c r="AH3" s="1"/>
    </row>
    <row r="4" spans="1:37" ht="21" customHeight="1">
      <c r="A4" s="699" t="s">
        <v>348</v>
      </c>
      <c r="B4" s="673" t="s">
        <v>349</v>
      </c>
      <c r="C4" s="690"/>
      <c r="D4" s="690"/>
      <c r="E4" s="690"/>
      <c r="F4" s="690"/>
      <c r="G4" s="690"/>
      <c r="H4" s="690"/>
      <c r="I4" s="691"/>
      <c r="J4" s="673" t="s">
        <v>366</v>
      </c>
      <c r="K4" s="690"/>
      <c r="L4" s="690"/>
      <c r="M4" s="690"/>
      <c r="N4" s="690"/>
      <c r="O4" s="690"/>
      <c r="P4" s="690"/>
      <c r="Q4" s="691"/>
      <c r="R4" s="673" t="s">
        <v>367</v>
      </c>
      <c r="S4" s="690"/>
      <c r="T4" s="690"/>
      <c r="U4" s="690"/>
      <c r="V4" s="690"/>
      <c r="W4" s="690"/>
      <c r="X4" s="690"/>
      <c r="Y4" s="691"/>
      <c r="Z4" s="693" t="s">
        <v>368</v>
      </c>
      <c r="AA4" s="799"/>
      <c r="AB4" s="799"/>
      <c r="AC4" s="799"/>
      <c r="AD4" s="799"/>
      <c r="AE4" s="799"/>
      <c r="AF4" s="799"/>
      <c r="AG4" s="799"/>
      <c r="AH4" s="1"/>
    </row>
    <row r="5" spans="1:37" ht="21" customHeight="1">
      <c r="A5" s="700"/>
      <c r="B5" s="681" t="s">
        <v>353</v>
      </c>
      <c r="C5" s="673" t="s">
        <v>354</v>
      </c>
      <c r="D5" s="690"/>
      <c r="E5" s="690"/>
      <c r="F5" s="691"/>
      <c r="G5" s="684" t="s">
        <v>355</v>
      </c>
      <c r="H5" s="702"/>
      <c r="I5" s="699"/>
      <c r="J5" s="681" t="s">
        <v>353</v>
      </c>
      <c r="K5" s="673" t="s">
        <v>354</v>
      </c>
      <c r="L5" s="690"/>
      <c r="M5" s="690"/>
      <c r="N5" s="691"/>
      <c r="O5" s="684" t="s">
        <v>355</v>
      </c>
      <c r="P5" s="702"/>
      <c r="Q5" s="699"/>
      <c r="R5" s="681" t="s">
        <v>353</v>
      </c>
      <c r="S5" s="673" t="s">
        <v>354</v>
      </c>
      <c r="T5" s="690"/>
      <c r="U5" s="690"/>
      <c r="V5" s="691"/>
      <c r="W5" s="684" t="s">
        <v>355</v>
      </c>
      <c r="X5" s="702"/>
      <c r="Y5" s="699"/>
      <c r="Z5" s="681" t="s">
        <v>353</v>
      </c>
      <c r="AA5" s="684" t="s">
        <v>354</v>
      </c>
      <c r="AB5" s="702"/>
      <c r="AC5" s="702"/>
      <c r="AD5" s="699"/>
      <c r="AE5" s="684" t="s">
        <v>355</v>
      </c>
      <c r="AF5" s="702"/>
      <c r="AG5" s="699"/>
      <c r="AH5" s="1"/>
    </row>
    <row r="6" spans="1:37" ht="21" customHeight="1">
      <c r="A6" s="700"/>
      <c r="B6" s="694"/>
      <c r="C6" s="681" t="s">
        <v>356</v>
      </c>
      <c r="D6" s="684" t="s">
        <v>357</v>
      </c>
      <c r="E6" s="690"/>
      <c r="F6" s="691"/>
      <c r="G6" s="229"/>
      <c r="H6" s="681" t="s">
        <v>76</v>
      </c>
      <c r="I6" s="681" t="s">
        <v>77</v>
      </c>
      <c r="J6" s="694"/>
      <c r="K6" s="681" t="s">
        <v>356</v>
      </c>
      <c r="L6" s="684" t="s">
        <v>357</v>
      </c>
      <c r="M6" s="690"/>
      <c r="N6" s="691"/>
      <c r="O6" s="229"/>
      <c r="P6" s="681" t="s">
        <v>76</v>
      </c>
      <c r="Q6" s="681" t="s">
        <v>77</v>
      </c>
      <c r="R6" s="694"/>
      <c r="S6" s="681" t="s">
        <v>356</v>
      </c>
      <c r="T6" s="684" t="s">
        <v>357</v>
      </c>
      <c r="U6" s="690"/>
      <c r="V6" s="691"/>
      <c r="W6" s="229"/>
      <c r="X6" s="681" t="s">
        <v>76</v>
      </c>
      <c r="Y6" s="681" t="s">
        <v>77</v>
      </c>
      <c r="Z6" s="694"/>
      <c r="AA6" s="681" t="s">
        <v>356</v>
      </c>
      <c r="AB6" s="684" t="s">
        <v>357</v>
      </c>
      <c r="AC6" s="690"/>
      <c r="AD6" s="691"/>
      <c r="AE6" s="240"/>
      <c r="AF6" s="681" t="s">
        <v>76</v>
      </c>
      <c r="AG6" s="681" t="s">
        <v>77</v>
      </c>
      <c r="AH6" s="1"/>
    </row>
    <row r="7" spans="1:37" ht="21" customHeight="1">
      <c r="A7" s="701"/>
      <c r="B7" s="682"/>
      <c r="C7" s="682"/>
      <c r="D7" s="135"/>
      <c r="E7" s="69" t="s">
        <v>76</v>
      </c>
      <c r="F7" s="69" t="s">
        <v>77</v>
      </c>
      <c r="G7" s="135"/>
      <c r="H7" s="682"/>
      <c r="I7" s="682"/>
      <c r="J7" s="682"/>
      <c r="K7" s="682"/>
      <c r="L7" s="135"/>
      <c r="M7" s="69" t="s">
        <v>76</v>
      </c>
      <c r="N7" s="69" t="s">
        <v>77</v>
      </c>
      <c r="O7" s="135"/>
      <c r="P7" s="682"/>
      <c r="Q7" s="682"/>
      <c r="R7" s="682"/>
      <c r="S7" s="682"/>
      <c r="T7" s="135"/>
      <c r="U7" s="69" t="s">
        <v>76</v>
      </c>
      <c r="V7" s="69" t="s">
        <v>77</v>
      </c>
      <c r="W7" s="135"/>
      <c r="X7" s="682"/>
      <c r="Y7" s="682"/>
      <c r="Z7" s="682"/>
      <c r="AA7" s="682"/>
      <c r="AB7" s="135"/>
      <c r="AC7" s="48" t="s">
        <v>76</v>
      </c>
      <c r="AD7" s="48" t="s">
        <v>77</v>
      </c>
      <c r="AE7" s="48"/>
      <c r="AF7" s="682"/>
      <c r="AG7" s="682"/>
      <c r="AH7" s="1"/>
    </row>
    <row r="8" spans="1:37" ht="21" customHeight="1">
      <c r="A8" s="89" t="s">
        <v>107</v>
      </c>
      <c r="B8" s="218">
        <v>7</v>
      </c>
      <c r="C8" s="218">
        <v>502</v>
      </c>
      <c r="D8" s="218">
        <v>417</v>
      </c>
      <c r="E8" s="218"/>
      <c r="F8" s="218"/>
      <c r="G8" s="218">
        <v>260</v>
      </c>
      <c r="H8" s="218"/>
      <c r="I8" s="218"/>
      <c r="J8" s="218">
        <v>5</v>
      </c>
      <c r="K8" s="218">
        <v>251</v>
      </c>
      <c r="L8" s="218">
        <v>203</v>
      </c>
      <c r="M8" s="218"/>
      <c r="N8" s="218"/>
      <c r="O8" s="218">
        <v>106</v>
      </c>
      <c r="P8" s="218"/>
      <c r="Q8" s="218"/>
      <c r="R8" s="72">
        <v>1</v>
      </c>
      <c r="S8" s="72">
        <v>9</v>
      </c>
      <c r="T8" s="72">
        <v>9</v>
      </c>
      <c r="U8" s="72"/>
      <c r="V8" s="72"/>
      <c r="W8" s="72">
        <v>5</v>
      </c>
      <c r="X8" s="72"/>
      <c r="Y8" s="72"/>
      <c r="Z8" s="72">
        <v>1</v>
      </c>
      <c r="AA8" s="72">
        <v>242</v>
      </c>
      <c r="AB8" s="72">
        <v>205</v>
      </c>
      <c r="AC8" s="71"/>
      <c r="AD8" s="71"/>
      <c r="AE8" s="71">
        <v>149</v>
      </c>
      <c r="AF8" s="72"/>
      <c r="AG8" s="72"/>
      <c r="AH8" s="73"/>
    </row>
    <row r="9" spans="1:37" ht="21" customHeight="1">
      <c r="A9" s="241" t="s">
        <v>108</v>
      </c>
      <c r="B9" s="242">
        <v>13</v>
      </c>
      <c r="C9" s="232">
        <v>552</v>
      </c>
      <c r="D9" s="232">
        <v>503</v>
      </c>
      <c r="E9" s="232"/>
      <c r="F9" s="232"/>
      <c r="G9" s="232">
        <v>307</v>
      </c>
      <c r="H9" s="232"/>
      <c r="I9" s="232"/>
      <c r="J9" s="232">
        <v>4</v>
      </c>
      <c r="K9" s="232">
        <v>241</v>
      </c>
      <c r="L9" s="232">
        <v>212</v>
      </c>
      <c r="M9" s="232"/>
      <c r="N9" s="232"/>
      <c r="O9" s="232">
        <v>102</v>
      </c>
      <c r="P9" s="232"/>
      <c r="Q9" s="232"/>
      <c r="R9" s="243">
        <v>8</v>
      </c>
      <c r="S9" s="243">
        <v>69</v>
      </c>
      <c r="T9" s="243">
        <v>56</v>
      </c>
      <c r="U9" s="243"/>
      <c r="V9" s="243"/>
      <c r="W9" s="243">
        <v>47</v>
      </c>
      <c r="X9" s="243"/>
      <c r="Y9" s="243"/>
      <c r="Z9" s="243">
        <v>1</v>
      </c>
      <c r="AA9" s="243">
        <v>242</v>
      </c>
      <c r="AB9" s="243">
        <v>235</v>
      </c>
      <c r="AC9" s="244"/>
      <c r="AD9" s="244"/>
      <c r="AE9" s="244">
        <v>158</v>
      </c>
      <c r="AF9" s="72"/>
      <c r="AG9" s="72"/>
      <c r="AH9" s="73"/>
    </row>
    <row r="10" spans="1:37" ht="21" customHeight="1">
      <c r="A10" s="8" t="s">
        <v>42</v>
      </c>
      <c r="B10" s="245">
        <f>J10+R10+Z10</f>
        <v>16</v>
      </c>
      <c r="C10" s="245">
        <f>K10+S10+AA10</f>
        <v>759</v>
      </c>
      <c r="D10" s="245">
        <f>L10+T10+AB10</f>
        <v>655</v>
      </c>
      <c r="E10" s="245"/>
      <c r="F10" s="245"/>
      <c r="G10" s="245">
        <f>O10+W10+AE10</f>
        <v>402</v>
      </c>
      <c r="H10" s="245"/>
      <c r="I10" s="245"/>
      <c r="J10" s="218">
        <v>8</v>
      </c>
      <c r="K10" s="218">
        <v>457</v>
      </c>
      <c r="L10" s="218">
        <v>380</v>
      </c>
      <c r="M10" s="218"/>
      <c r="N10" s="218"/>
      <c r="O10" s="218">
        <v>205</v>
      </c>
      <c r="P10" s="218"/>
      <c r="Q10" s="218"/>
      <c r="R10" s="72">
        <v>7</v>
      </c>
      <c r="S10" s="72">
        <v>60</v>
      </c>
      <c r="T10" s="72">
        <v>51</v>
      </c>
      <c r="U10" s="72"/>
      <c r="V10" s="72"/>
      <c r="W10" s="72">
        <v>36</v>
      </c>
      <c r="X10" s="72"/>
      <c r="Y10" s="72"/>
      <c r="Z10" s="72">
        <v>1</v>
      </c>
      <c r="AA10" s="72">
        <v>242</v>
      </c>
      <c r="AB10" s="72">
        <v>224</v>
      </c>
      <c r="AC10" s="71"/>
      <c r="AD10" s="71"/>
      <c r="AE10" s="71">
        <v>161</v>
      </c>
      <c r="AF10" s="72"/>
      <c r="AG10" s="72"/>
      <c r="AH10" s="73"/>
    </row>
    <row r="11" spans="1:37" ht="21" customHeight="1">
      <c r="A11" s="7" t="s">
        <v>109</v>
      </c>
      <c r="B11" s="129">
        <v>21</v>
      </c>
      <c r="C11" s="129">
        <v>866</v>
      </c>
      <c r="D11" s="129">
        <v>687</v>
      </c>
      <c r="E11" s="129"/>
      <c r="F11" s="129"/>
      <c r="G11" s="129">
        <v>432</v>
      </c>
      <c r="H11" s="129"/>
      <c r="I11" s="129"/>
      <c r="J11" s="218">
        <v>9</v>
      </c>
      <c r="K11" s="218">
        <v>535</v>
      </c>
      <c r="L11" s="218">
        <v>407</v>
      </c>
      <c r="M11" s="218"/>
      <c r="N11" s="218"/>
      <c r="O11" s="218">
        <v>221</v>
      </c>
      <c r="P11" s="218"/>
      <c r="Q11" s="218"/>
      <c r="R11" s="165">
        <v>11</v>
      </c>
      <c r="S11" s="165">
        <v>89</v>
      </c>
      <c r="T11" s="165">
        <v>73</v>
      </c>
      <c r="U11" s="165"/>
      <c r="V11" s="165"/>
      <c r="W11" s="165">
        <v>57</v>
      </c>
      <c r="X11" s="165"/>
      <c r="Y11" s="165"/>
      <c r="Z11" s="165">
        <v>1</v>
      </c>
      <c r="AA11" s="165">
        <v>242</v>
      </c>
      <c r="AB11" s="165">
        <v>207</v>
      </c>
      <c r="AC11" s="225"/>
      <c r="AD11" s="225"/>
      <c r="AE11" s="225">
        <v>154</v>
      </c>
      <c r="AF11" s="165"/>
      <c r="AG11" s="165"/>
      <c r="AH11" s="73"/>
    </row>
    <row r="12" spans="1:37" ht="21" customHeight="1">
      <c r="A12" s="7" t="s">
        <v>110</v>
      </c>
      <c r="B12" s="129">
        <v>24</v>
      </c>
      <c r="C12" s="129">
        <v>774</v>
      </c>
      <c r="D12" s="129">
        <v>627</v>
      </c>
      <c r="E12" s="129"/>
      <c r="F12" s="129"/>
      <c r="G12" s="129">
        <v>356</v>
      </c>
      <c r="H12" s="129"/>
      <c r="I12" s="129"/>
      <c r="J12" s="218">
        <v>10</v>
      </c>
      <c r="K12" s="218">
        <v>654</v>
      </c>
      <c r="L12" s="218">
        <v>529</v>
      </c>
      <c r="M12" s="218"/>
      <c r="N12" s="218"/>
      <c r="O12" s="218">
        <v>291</v>
      </c>
      <c r="P12" s="218"/>
      <c r="Q12" s="218"/>
      <c r="R12" s="165">
        <v>14</v>
      </c>
      <c r="S12" s="165">
        <v>120</v>
      </c>
      <c r="T12" s="165">
        <v>98</v>
      </c>
      <c r="U12" s="165"/>
      <c r="V12" s="165"/>
      <c r="W12" s="165">
        <v>65</v>
      </c>
      <c r="X12" s="225"/>
      <c r="Y12" s="225"/>
      <c r="Z12" s="800" t="s">
        <v>369</v>
      </c>
      <c r="AA12" s="801"/>
      <c r="AB12" s="801"/>
      <c r="AC12" s="801"/>
      <c r="AD12" s="801"/>
      <c r="AE12" s="801"/>
      <c r="AF12" s="165"/>
      <c r="AG12" s="165"/>
      <c r="AH12" s="73"/>
    </row>
    <row r="13" spans="1:37" ht="21" customHeight="1">
      <c r="A13" s="5" t="s">
        <v>63</v>
      </c>
      <c r="B13" s="233">
        <f>SUM(B15:B31)</f>
        <v>39</v>
      </c>
      <c r="C13" s="233">
        <f t="shared" ref="C13:W13" si="0">SUM(C15:C31)</f>
        <v>801</v>
      </c>
      <c r="D13" s="233">
        <f t="shared" si="0"/>
        <v>636</v>
      </c>
      <c r="E13" s="233">
        <f t="shared" si="0"/>
        <v>146</v>
      </c>
      <c r="F13" s="233">
        <f t="shared" si="0"/>
        <v>490</v>
      </c>
      <c r="G13" s="233">
        <f t="shared" si="0"/>
        <v>406</v>
      </c>
      <c r="H13" s="233">
        <f t="shared" si="0"/>
        <v>0</v>
      </c>
      <c r="I13" s="233">
        <f t="shared" si="0"/>
        <v>0</v>
      </c>
      <c r="J13" s="233">
        <f t="shared" si="0"/>
        <v>10</v>
      </c>
      <c r="K13" s="233">
        <f t="shared" si="0"/>
        <v>543</v>
      </c>
      <c r="L13" s="233">
        <f t="shared" si="0"/>
        <v>420</v>
      </c>
      <c r="M13" s="233">
        <f t="shared" si="0"/>
        <v>100</v>
      </c>
      <c r="N13" s="233">
        <f t="shared" si="0"/>
        <v>320</v>
      </c>
      <c r="O13" s="233">
        <f t="shared" si="0"/>
        <v>262</v>
      </c>
      <c r="P13" s="233">
        <f t="shared" si="0"/>
        <v>0</v>
      </c>
      <c r="Q13" s="233">
        <f t="shared" si="0"/>
        <v>0</v>
      </c>
      <c r="R13" s="233">
        <f t="shared" si="0"/>
        <v>29</v>
      </c>
      <c r="S13" s="233">
        <f t="shared" si="0"/>
        <v>258</v>
      </c>
      <c r="T13" s="233">
        <f t="shared" si="0"/>
        <v>216</v>
      </c>
      <c r="U13" s="233">
        <f t="shared" si="0"/>
        <v>46</v>
      </c>
      <c r="V13" s="233">
        <f t="shared" si="0"/>
        <v>170</v>
      </c>
      <c r="W13" s="233">
        <f t="shared" si="0"/>
        <v>144</v>
      </c>
      <c r="X13" s="225"/>
      <c r="Y13" s="225"/>
      <c r="Z13" s="165"/>
      <c r="AA13" s="165"/>
      <c r="AB13" s="165"/>
      <c r="AC13" s="165"/>
      <c r="AD13" s="165"/>
      <c r="AE13" s="165"/>
      <c r="AF13" s="165"/>
      <c r="AG13" s="165"/>
      <c r="AH13" s="73"/>
    </row>
    <row r="14" spans="1:37" s="250" customFormat="1" ht="15" customHeight="1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249"/>
      <c r="AJ14" s="249"/>
      <c r="AK14" s="249"/>
    </row>
    <row r="15" spans="1:37" ht="21" customHeight="1">
      <c r="A15" s="22" t="s">
        <v>41</v>
      </c>
      <c r="B15" s="129">
        <f t="shared" ref="B15:I31" si="1">J15+R15</f>
        <v>5</v>
      </c>
      <c r="C15" s="129">
        <f t="shared" si="1"/>
        <v>45</v>
      </c>
      <c r="D15" s="129">
        <f t="shared" si="1"/>
        <v>37</v>
      </c>
      <c r="E15" s="129">
        <f t="shared" si="1"/>
        <v>11</v>
      </c>
      <c r="F15" s="129">
        <f t="shared" si="1"/>
        <v>26</v>
      </c>
      <c r="G15" s="129">
        <f t="shared" si="1"/>
        <v>25</v>
      </c>
      <c r="H15" s="129">
        <f t="shared" si="1"/>
        <v>0</v>
      </c>
      <c r="I15" s="129">
        <f t="shared" si="1"/>
        <v>0</v>
      </c>
      <c r="J15" s="251"/>
      <c r="K15" s="251"/>
      <c r="L15" s="251"/>
      <c r="M15" s="251"/>
      <c r="N15" s="251"/>
      <c r="O15" s="251"/>
      <c r="P15" s="251"/>
      <c r="Q15" s="252"/>
      <c r="R15" s="253">
        <v>5</v>
      </c>
      <c r="S15" s="253">
        <v>45</v>
      </c>
      <c r="T15" s="253">
        <v>37</v>
      </c>
      <c r="U15" s="253">
        <v>11</v>
      </c>
      <c r="V15" s="253">
        <v>26</v>
      </c>
      <c r="W15" s="254">
        <v>25</v>
      </c>
      <c r="X15" s="251"/>
      <c r="Y15" s="251"/>
      <c r="Z15" s="251"/>
      <c r="AA15" s="251"/>
      <c r="AB15" s="165"/>
      <c r="AC15" s="165"/>
      <c r="AD15" s="165"/>
      <c r="AE15" s="165"/>
      <c r="AF15" s="165"/>
      <c r="AG15" s="165"/>
      <c r="AH15" s="1"/>
    </row>
    <row r="16" spans="1:37" ht="21" customHeight="1">
      <c r="A16" s="22" t="s">
        <v>40</v>
      </c>
      <c r="B16" s="129">
        <f t="shared" si="1"/>
        <v>0</v>
      </c>
      <c r="C16" s="129">
        <f t="shared" si="1"/>
        <v>0</v>
      </c>
      <c r="D16" s="129">
        <f t="shared" si="1"/>
        <v>0</v>
      </c>
      <c r="E16" s="129">
        <f t="shared" si="1"/>
        <v>0</v>
      </c>
      <c r="F16" s="129">
        <f t="shared" si="1"/>
        <v>0</v>
      </c>
      <c r="G16" s="129">
        <f t="shared" si="1"/>
        <v>0</v>
      </c>
      <c r="H16" s="129"/>
      <c r="I16" s="129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5"/>
      <c r="X16" s="251"/>
      <c r="Y16" s="251"/>
      <c r="Z16" s="251"/>
      <c r="AA16" s="251"/>
      <c r="AB16" s="165"/>
      <c r="AC16" s="165"/>
      <c r="AD16" s="165"/>
      <c r="AE16" s="165"/>
      <c r="AF16" s="165"/>
      <c r="AG16" s="165"/>
      <c r="AH16" s="1"/>
    </row>
    <row r="17" spans="1:34" ht="21" customHeight="1">
      <c r="A17" s="22" t="s">
        <v>39</v>
      </c>
      <c r="B17" s="129">
        <f t="shared" si="1"/>
        <v>0</v>
      </c>
      <c r="C17" s="129">
        <f t="shared" si="1"/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/>
      <c r="I17" s="129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5"/>
      <c r="X17" s="251"/>
      <c r="Y17" s="251"/>
      <c r="Z17" s="251"/>
      <c r="AA17" s="251"/>
      <c r="AB17" s="165"/>
      <c r="AC17" s="165"/>
      <c r="AD17" s="165"/>
      <c r="AE17" s="165"/>
      <c r="AF17" s="165"/>
      <c r="AG17" s="165"/>
      <c r="AH17" s="1"/>
    </row>
    <row r="18" spans="1:34" ht="21" customHeight="1">
      <c r="A18" s="22" t="s">
        <v>358</v>
      </c>
      <c r="B18" s="129">
        <f t="shared" si="1"/>
        <v>0</v>
      </c>
      <c r="C18" s="129">
        <f t="shared" si="1"/>
        <v>0</v>
      </c>
      <c r="D18" s="129">
        <f t="shared" si="1"/>
        <v>0</v>
      </c>
      <c r="E18" s="129">
        <f t="shared" si="1"/>
        <v>0</v>
      </c>
      <c r="F18" s="129">
        <f t="shared" si="1"/>
        <v>0</v>
      </c>
      <c r="G18" s="129">
        <f t="shared" si="1"/>
        <v>0</v>
      </c>
      <c r="H18" s="129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5"/>
      <c r="X18" s="251"/>
      <c r="Y18" s="251"/>
      <c r="Z18" s="251"/>
      <c r="AA18" s="251"/>
      <c r="AB18" s="165"/>
      <c r="AC18" s="165"/>
      <c r="AD18" s="165"/>
      <c r="AE18" s="165"/>
      <c r="AF18" s="165"/>
      <c r="AG18" s="165"/>
      <c r="AH18" s="1"/>
    </row>
    <row r="19" spans="1:34" ht="21" customHeight="1">
      <c r="A19" s="22" t="s">
        <v>37</v>
      </c>
      <c r="B19" s="129">
        <f t="shared" si="1"/>
        <v>3</v>
      </c>
      <c r="C19" s="129">
        <f t="shared" si="1"/>
        <v>117</v>
      </c>
      <c r="D19" s="129">
        <f t="shared" si="1"/>
        <v>106</v>
      </c>
      <c r="E19" s="129">
        <f t="shared" si="1"/>
        <v>20</v>
      </c>
      <c r="F19" s="129">
        <f t="shared" si="1"/>
        <v>86</v>
      </c>
      <c r="G19" s="129">
        <f t="shared" si="1"/>
        <v>63</v>
      </c>
      <c r="H19" s="129"/>
      <c r="I19" s="251"/>
      <c r="J19" s="129">
        <v>1</v>
      </c>
      <c r="K19" s="129">
        <v>99</v>
      </c>
      <c r="L19" s="129">
        <v>87</v>
      </c>
      <c r="M19" s="129">
        <v>16</v>
      </c>
      <c r="N19" s="129">
        <v>71</v>
      </c>
      <c r="O19" s="129">
        <v>53</v>
      </c>
      <c r="P19" s="251"/>
      <c r="Q19" s="230"/>
      <c r="R19" s="256">
        <v>2</v>
      </c>
      <c r="S19" s="251">
        <v>18</v>
      </c>
      <c r="T19" s="251">
        <v>19</v>
      </c>
      <c r="U19" s="251">
        <v>4</v>
      </c>
      <c r="V19" s="251">
        <v>15</v>
      </c>
      <c r="W19" s="255">
        <v>10</v>
      </c>
      <c r="X19" s="251"/>
      <c r="Y19" s="251"/>
      <c r="Z19" s="251"/>
      <c r="AA19" s="251"/>
      <c r="AB19" s="165"/>
      <c r="AC19" s="165"/>
      <c r="AD19" s="165"/>
      <c r="AE19" s="165"/>
      <c r="AF19" s="165"/>
      <c r="AG19" s="165"/>
      <c r="AH19" s="1"/>
    </row>
    <row r="20" spans="1:34" ht="21" customHeight="1">
      <c r="A20" s="22" t="s">
        <v>359</v>
      </c>
      <c r="B20" s="129">
        <f t="shared" si="1"/>
        <v>1</v>
      </c>
      <c r="C20" s="129">
        <f t="shared" si="1"/>
        <v>9</v>
      </c>
      <c r="D20" s="129">
        <f t="shared" si="1"/>
        <v>1</v>
      </c>
      <c r="E20" s="129">
        <f t="shared" si="1"/>
        <v>0</v>
      </c>
      <c r="F20" s="129">
        <f t="shared" si="1"/>
        <v>1</v>
      </c>
      <c r="G20" s="129">
        <f t="shared" si="1"/>
        <v>3</v>
      </c>
      <c r="H20" s="129"/>
      <c r="I20" s="251"/>
      <c r="J20" s="251"/>
      <c r="K20" s="251"/>
      <c r="L20" s="251"/>
      <c r="M20" s="251"/>
      <c r="N20" s="251"/>
      <c r="O20" s="251"/>
      <c r="P20" s="251"/>
      <c r="Q20" s="230"/>
      <c r="R20" s="256">
        <v>1</v>
      </c>
      <c r="S20" s="251">
        <v>9</v>
      </c>
      <c r="T20" s="251">
        <v>1</v>
      </c>
      <c r="U20" s="251">
        <v>0</v>
      </c>
      <c r="V20" s="251">
        <v>1</v>
      </c>
      <c r="W20" s="255">
        <v>3</v>
      </c>
      <c r="X20" s="251"/>
      <c r="Y20" s="251"/>
      <c r="Z20" s="251"/>
      <c r="AA20" s="251"/>
      <c r="AB20" s="165"/>
      <c r="AC20" s="165"/>
      <c r="AD20" s="165"/>
      <c r="AE20" s="165"/>
      <c r="AF20" s="165"/>
      <c r="AG20" s="165"/>
      <c r="AH20" s="1"/>
    </row>
    <row r="21" spans="1:34" ht="21" customHeight="1">
      <c r="A21" s="22" t="s">
        <v>35</v>
      </c>
      <c r="B21" s="129">
        <f t="shared" si="1"/>
        <v>0</v>
      </c>
      <c r="C21" s="129">
        <f t="shared" si="1"/>
        <v>0</v>
      </c>
      <c r="D21" s="129">
        <f t="shared" si="1"/>
        <v>0</v>
      </c>
      <c r="E21" s="129">
        <f t="shared" si="1"/>
        <v>0</v>
      </c>
      <c r="F21" s="129">
        <f t="shared" si="1"/>
        <v>0</v>
      </c>
      <c r="G21" s="129">
        <f t="shared" si="1"/>
        <v>0</v>
      </c>
      <c r="H21" s="129"/>
      <c r="I21" s="251"/>
      <c r="J21" s="251"/>
      <c r="K21" s="251"/>
      <c r="L21" s="251"/>
      <c r="M21" s="251"/>
      <c r="N21" s="251"/>
      <c r="O21" s="251"/>
      <c r="P21" s="251"/>
      <c r="Q21" s="230"/>
      <c r="R21" s="256"/>
      <c r="S21" s="251"/>
      <c r="T21" s="251"/>
      <c r="U21" s="251"/>
      <c r="V21" s="251"/>
      <c r="W21" s="255"/>
      <c r="X21" s="251"/>
      <c r="Y21" s="251"/>
      <c r="Z21" s="251"/>
      <c r="AA21" s="251"/>
      <c r="AB21" s="165"/>
      <c r="AC21" s="165"/>
      <c r="AD21" s="165"/>
      <c r="AE21" s="165"/>
      <c r="AF21" s="165"/>
      <c r="AG21" s="165"/>
      <c r="AH21" s="1"/>
    </row>
    <row r="22" spans="1:34" ht="21" customHeight="1">
      <c r="A22" s="22" t="s">
        <v>360</v>
      </c>
      <c r="B22" s="129">
        <f t="shared" si="1"/>
        <v>0</v>
      </c>
      <c r="C22" s="129">
        <f t="shared" si="1"/>
        <v>0</v>
      </c>
      <c r="D22" s="129">
        <f t="shared" si="1"/>
        <v>0</v>
      </c>
      <c r="E22" s="129">
        <f t="shared" si="1"/>
        <v>0</v>
      </c>
      <c r="F22" s="129">
        <f t="shared" si="1"/>
        <v>0</v>
      </c>
      <c r="G22" s="129">
        <f t="shared" si="1"/>
        <v>0</v>
      </c>
      <c r="H22" s="129"/>
      <c r="I22" s="251"/>
      <c r="J22" s="251"/>
      <c r="K22" s="251"/>
      <c r="L22" s="251"/>
      <c r="M22" s="251"/>
      <c r="N22" s="251"/>
      <c r="O22" s="251"/>
      <c r="P22" s="251"/>
      <c r="Q22" s="230"/>
      <c r="R22" s="256"/>
      <c r="S22" s="251"/>
      <c r="T22" s="251"/>
      <c r="U22" s="251"/>
      <c r="V22" s="251"/>
      <c r="W22" s="255"/>
      <c r="X22" s="251"/>
      <c r="Y22" s="251"/>
      <c r="Z22" s="251"/>
      <c r="AA22" s="251"/>
      <c r="AB22" s="165"/>
      <c r="AC22" s="165"/>
      <c r="AD22" s="165"/>
      <c r="AE22" s="165"/>
      <c r="AF22" s="165"/>
      <c r="AG22" s="165"/>
      <c r="AH22" s="1"/>
    </row>
    <row r="23" spans="1:34" ht="21" customHeight="1">
      <c r="A23" s="22" t="s">
        <v>33</v>
      </c>
      <c r="B23" s="129">
        <f t="shared" si="1"/>
        <v>1</v>
      </c>
      <c r="C23" s="129">
        <f t="shared" si="1"/>
        <v>48</v>
      </c>
      <c r="D23" s="129">
        <f t="shared" si="1"/>
        <v>20</v>
      </c>
      <c r="E23" s="129">
        <f t="shared" si="1"/>
        <v>9</v>
      </c>
      <c r="F23" s="129">
        <f t="shared" si="1"/>
        <v>11</v>
      </c>
      <c r="G23" s="129">
        <f t="shared" si="1"/>
        <v>14</v>
      </c>
      <c r="H23" s="129"/>
      <c r="I23" s="251"/>
      <c r="J23" s="251">
        <v>1</v>
      </c>
      <c r="K23" s="251">
        <v>48</v>
      </c>
      <c r="L23" s="251">
        <v>20</v>
      </c>
      <c r="M23" s="251">
        <v>9</v>
      </c>
      <c r="N23" s="251">
        <v>11</v>
      </c>
      <c r="O23" s="251">
        <v>14</v>
      </c>
      <c r="P23" s="251"/>
      <c r="Q23" s="230"/>
      <c r="R23" s="256"/>
      <c r="S23" s="251"/>
      <c r="T23" s="251"/>
      <c r="U23" s="251"/>
      <c r="V23" s="251"/>
      <c r="W23" s="255"/>
      <c r="X23" s="251"/>
      <c r="Y23" s="251"/>
      <c r="Z23" s="251"/>
      <c r="AA23" s="251"/>
      <c r="AB23" s="165"/>
      <c r="AC23" s="165"/>
      <c r="AD23" s="165"/>
      <c r="AE23" s="165"/>
      <c r="AF23" s="165"/>
      <c r="AG23" s="165"/>
      <c r="AH23" s="1"/>
    </row>
    <row r="24" spans="1:34" ht="21" customHeight="1">
      <c r="A24" s="22" t="s">
        <v>361</v>
      </c>
      <c r="B24" s="129">
        <f t="shared" si="1"/>
        <v>1</v>
      </c>
      <c r="C24" s="129">
        <f t="shared" si="1"/>
        <v>9</v>
      </c>
      <c r="D24" s="129">
        <f t="shared" si="1"/>
        <v>7</v>
      </c>
      <c r="E24" s="129">
        <f t="shared" si="1"/>
        <v>0</v>
      </c>
      <c r="F24" s="129">
        <f t="shared" si="1"/>
        <v>7</v>
      </c>
      <c r="G24" s="129">
        <f t="shared" si="1"/>
        <v>5</v>
      </c>
      <c r="H24" s="129"/>
      <c r="I24" s="251"/>
      <c r="J24" s="251"/>
      <c r="K24" s="251"/>
      <c r="L24" s="251"/>
      <c r="M24" s="251"/>
      <c r="N24" s="251"/>
      <c r="O24" s="251"/>
      <c r="P24" s="251"/>
      <c r="Q24" s="230"/>
      <c r="R24" s="257">
        <v>1</v>
      </c>
      <c r="S24" s="253">
        <v>9</v>
      </c>
      <c r="T24" s="253">
        <v>7</v>
      </c>
      <c r="U24" s="253">
        <v>0</v>
      </c>
      <c r="V24" s="253">
        <v>7</v>
      </c>
      <c r="W24" s="254">
        <v>5</v>
      </c>
      <c r="X24" s="251"/>
      <c r="Y24" s="251"/>
      <c r="Z24" s="251"/>
      <c r="AA24" s="251"/>
      <c r="AB24" s="165"/>
      <c r="AC24" s="165"/>
      <c r="AD24" s="165"/>
      <c r="AE24" s="165"/>
      <c r="AF24" s="165"/>
      <c r="AG24" s="165"/>
      <c r="AH24" s="1"/>
    </row>
    <row r="25" spans="1:34" ht="21" customHeight="1">
      <c r="A25" s="22" t="s">
        <v>31</v>
      </c>
      <c r="B25" s="129">
        <f t="shared" si="1"/>
        <v>0</v>
      </c>
      <c r="C25" s="129">
        <f t="shared" si="1"/>
        <v>0</v>
      </c>
      <c r="D25" s="129">
        <f t="shared" si="1"/>
        <v>0</v>
      </c>
      <c r="E25" s="129">
        <f t="shared" si="1"/>
        <v>0</v>
      </c>
      <c r="F25" s="129">
        <f t="shared" si="1"/>
        <v>0</v>
      </c>
      <c r="G25" s="129">
        <f t="shared" si="1"/>
        <v>0</v>
      </c>
      <c r="H25" s="129"/>
      <c r="I25" s="251"/>
      <c r="J25" s="251"/>
      <c r="K25" s="251"/>
      <c r="L25" s="251"/>
      <c r="M25" s="251"/>
      <c r="N25" s="251"/>
      <c r="O25" s="251"/>
      <c r="P25" s="251"/>
      <c r="Q25" s="230"/>
      <c r="R25" s="256"/>
      <c r="S25" s="251"/>
      <c r="T25" s="251"/>
      <c r="U25" s="251"/>
      <c r="V25" s="251"/>
      <c r="W25" s="255"/>
      <c r="X25" s="251"/>
      <c r="Y25" s="251"/>
      <c r="Z25" s="251"/>
      <c r="AA25" s="251"/>
      <c r="AB25" s="165"/>
      <c r="AC25" s="165"/>
      <c r="AD25" s="165"/>
      <c r="AE25" s="165"/>
      <c r="AF25" s="165"/>
      <c r="AG25" s="165"/>
      <c r="AH25" s="1"/>
    </row>
    <row r="26" spans="1:34" ht="21" customHeight="1">
      <c r="A26" s="22" t="s">
        <v>362</v>
      </c>
      <c r="B26" s="129">
        <f t="shared" si="1"/>
        <v>2</v>
      </c>
      <c r="C26" s="129">
        <f t="shared" si="1"/>
        <v>60</v>
      </c>
      <c r="D26" s="129">
        <f t="shared" si="1"/>
        <v>49</v>
      </c>
      <c r="E26" s="129">
        <f t="shared" si="1"/>
        <v>10</v>
      </c>
      <c r="F26" s="129">
        <f t="shared" si="1"/>
        <v>39</v>
      </c>
      <c r="G26" s="129">
        <f t="shared" si="1"/>
        <v>29</v>
      </c>
      <c r="H26" s="129"/>
      <c r="I26" s="251"/>
      <c r="J26" s="251">
        <v>2</v>
      </c>
      <c r="K26" s="251">
        <v>60</v>
      </c>
      <c r="L26" s="251">
        <v>49</v>
      </c>
      <c r="M26" s="251">
        <v>10</v>
      </c>
      <c r="N26" s="251">
        <v>39</v>
      </c>
      <c r="O26" s="251">
        <v>29</v>
      </c>
      <c r="P26" s="251"/>
      <c r="Q26" s="230"/>
      <c r="R26" s="256"/>
      <c r="S26" s="251"/>
      <c r="T26" s="251"/>
      <c r="U26" s="251"/>
      <c r="V26" s="251"/>
      <c r="W26" s="255"/>
      <c r="X26" s="251"/>
      <c r="Y26" s="251"/>
      <c r="Z26" s="251"/>
      <c r="AA26" s="251"/>
      <c r="AB26" s="165"/>
      <c r="AC26" s="165"/>
      <c r="AD26" s="165"/>
      <c r="AE26" s="165"/>
      <c r="AF26" s="165"/>
      <c r="AG26" s="165"/>
      <c r="AH26" s="1"/>
    </row>
    <row r="27" spans="1:34" ht="21" customHeight="1">
      <c r="A27" s="22" t="s">
        <v>29</v>
      </c>
      <c r="B27" s="129">
        <f t="shared" si="1"/>
        <v>8</v>
      </c>
      <c r="C27" s="129">
        <f t="shared" si="1"/>
        <v>72</v>
      </c>
      <c r="D27" s="129">
        <f t="shared" si="1"/>
        <v>72</v>
      </c>
      <c r="E27" s="129">
        <f t="shared" si="1"/>
        <v>10</v>
      </c>
      <c r="F27" s="129">
        <f t="shared" si="1"/>
        <v>62</v>
      </c>
      <c r="G27" s="129">
        <f t="shared" si="1"/>
        <v>45</v>
      </c>
      <c r="H27" s="129"/>
      <c r="I27" s="251"/>
      <c r="J27" s="251"/>
      <c r="K27" s="251"/>
      <c r="L27" s="251"/>
      <c r="M27" s="251"/>
      <c r="N27" s="251"/>
      <c r="O27" s="251"/>
      <c r="P27" s="251"/>
      <c r="Q27" s="230"/>
      <c r="R27" s="256">
        <v>8</v>
      </c>
      <c r="S27" s="251">
        <v>72</v>
      </c>
      <c r="T27" s="251">
        <v>72</v>
      </c>
      <c r="U27" s="251">
        <v>10</v>
      </c>
      <c r="V27" s="251">
        <v>62</v>
      </c>
      <c r="W27" s="255">
        <v>45</v>
      </c>
      <c r="X27" s="251"/>
      <c r="Y27" s="251"/>
      <c r="Z27" s="251"/>
      <c r="AA27" s="251"/>
      <c r="AB27" s="165"/>
      <c r="AC27" s="165"/>
      <c r="AD27" s="165"/>
      <c r="AE27" s="165"/>
      <c r="AF27" s="165"/>
      <c r="AG27" s="165"/>
      <c r="AH27" s="1"/>
    </row>
    <row r="28" spans="1:34" ht="21" customHeight="1">
      <c r="A28" s="22" t="s">
        <v>363</v>
      </c>
      <c r="B28" s="129">
        <f t="shared" si="1"/>
        <v>3</v>
      </c>
      <c r="C28" s="129">
        <f t="shared" si="1"/>
        <v>27</v>
      </c>
      <c r="D28" s="129">
        <f t="shared" si="1"/>
        <v>11</v>
      </c>
      <c r="E28" s="129">
        <f t="shared" si="1"/>
        <v>6</v>
      </c>
      <c r="F28" s="129">
        <f t="shared" si="1"/>
        <v>5</v>
      </c>
      <c r="G28" s="129">
        <f t="shared" si="1"/>
        <v>11</v>
      </c>
      <c r="H28" s="129"/>
      <c r="I28" s="251"/>
      <c r="J28" s="251"/>
      <c r="K28" s="251"/>
      <c r="L28" s="251"/>
      <c r="M28" s="251"/>
      <c r="N28" s="251"/>
      <c r="O28" s="251"/>
      <c r="P28" s="251"/>
      <c r="Q28" s="230"/>
      <c r="R28" s="256">
        <v>3</v>
      </c>
      <c r="S28" s="251">
        <v>27</v>
      </c>
      <c r="T28" s="251">
        <v>11</v>
      </c>
      <c r="U28" s="251">
        <v>6</v>
      </c>
      <c r="V28" s="251">
        <v>5</v>
      </c>
      <c r="W28" s="255">
        <v>11</v>
      </c>
      <c r="X28" s="251"/>
      <c r="Y28" s="251"/>
      <c r="Z28" s="251"/>
      <c r="AA28" s="251"/>
      <c r="AB28" s="165"/>
      <c r="AC28" s="165"/>
      <c r="AD28" s="165"/>
      <c r="AE28" s="165"/>
      <c r="AF28" s="165"/>
      <c r="AG28" s="165"/>
      <c r="AH28" s="1"/>
    </row>
    <row r="29" spans="1:34" ht="21" customHeight="1">
      <c r="A29" s="22" t="s">
        <v>27</v>
      </c>
      <c r="B29" s="129">
        <f t="shared" si="1"/>
        <v>0</v>
      </c>
      <c r="C29" s="129">
        <f t="shared" si="1"/>
        <v>0</v>
      </c>
      <c r="D29" s="129">
        <f t="shared" si="1"/>
        <v>0</v>
      </c>
      <c r="E29" s="129">
        <f t="shared" si="1"/>
        <v>0</v>
      </c>
      <c r="F29" s="129">
        <f t="shared" si="1"/>
        <v>0</v>
      </c>
      <c r="G29" s="129">
        <f t="shared" si="1"/>
        <v>0</v>
      </c>
      <c r="H29" s="129"/>
      <c r="I29" s="251"/>
      <c r="J29" s="251"/>
      <c r="K29" s="251"/>
      <c r="L29" s="251"/>
      <c r="M29" s="251"/>
      <c r="N29" s="251"/>
      <c r="O29" s="251"/>
      <c r="P29" s="251"/>
      <c r="Q29" s="230"/>
      <c r="R29" s="256"/>
      <c r="S29" s="251"/>
      <c r="T29" s="251"/>
      <c r="U29" s="251"/>
      <c r="V29" s="251"/>
      <c r="W29" s="255"/>
      <c r="X29" s="251"/>
      <c r="Y29" s="251"/>
      <c r="Z29" s="251"/>
      <c r="AA29" s="251"/>
      <c r="AB29" s="165"/>
      <c r="AC29" s="165"/>
      <c r="AD29" s="165"/>
      <c r="AE29" s="165"/>
      <c r="AF29" s="165"/>
      <c r="AG29" s="165"/>
      <c r="AH29" s="1"/>
    </row>
    <row r="30" spans="1:34" ht="21" customHeight="1">
      <c r="A30" s="22" t="s">
        <v>26</v>
      </c>
      <c r="B30" s="129">
        <f t="shared" si="1"/>
        <v>11</v>
      </c>
      <c r="C30" s="129">
        <f t="shared" si="1"/>
        <v>330</v>
      </c>
      <c r="D30" s="129">
        <f t="shared" si="1"/>
        <v>269</v>
      </c>
      <c r="E30" s="129">
        <f t="shared" si="1"/>
        <v>66</v>
      </c>
      <c r="F30" s="129">
        <f t="shared" si="1"/>
        <v>203</v>
      </c>
      <c r="G30" s="129">
        <f t="shared" si="1"/>
        <v>171</v>
      </c>
      <c r="H30" s="129"/>
      <c r="I30" s="251"/>
      <c r="J30" s="251">
        <v>4</v>
      </c>
      <c r="K30" s="251">
        <v>270</v>
      </c>
      <c r="L30" s="251">
        <v>219</v>
      </c>
      <c r="M30" s="251">
        <v>56</v>
      </c>
      <c r="N30" s="251">
        <v>163</v>
      </c>
      <c r="O30" s="251">
        <v>136</v>
      </c>
      <c r="P30" s="251"/>
      <c r="Q30" s="230"/>
      <c r="R30" s="257">
        <v>7</v>
      </c>
      <c r="S30" s="253">
        <v>60</v>
      </c>
      <c r="T30" s="253">
        <v>50</v>
      </c>
      <c r="U30" s="253">
        <v>10</v>
      </c>
      <c r="V30" s="253">
        <v>40</v>
      </c>
      <c r="W30" s="254">
        <v>35</v>
      </c>
      <c r="X30" s="251"/>
      <c r="Y30" s="251"/>
      <c r="Z30" s="165"/>
      <c r="AA30" s="165"/>
      <c r="AB30" s="165"/>
      <c r="AC30" s="165"/>
      <c r="AD30" s="165"/>
      <c r="AE30" s="165"/>
      <c r="AF30" s="165"/>
      <c r="AG30" s="165"/>
      <c r="AH30" s="1"/>
    </row>
    <row r="31" spans="1:34" ht="21" customHeight="1">
      <c r="A31" s="237" t="s">
        <v>25</v>
      </c>
      <c r="B31" s="129">
        <f t="shared" si="1"/>
        <v>4</v>
      </c>
      <c r="C31" s="129">
        <f>K31+S31</f>
        <v>84</v>
      </c>
      <c r="D31" s="129">
        <f>L31+T31</f>
        <v>64</v>
      </c>
      <c r="E31" s="129">
        <f>M31+U31</f>
        <v>14</v>
      </c>
      <c r="F31" s="129">
        <f>N31+V31</f>
        <v>50</v>
      </c>
      <c r="G31" s="129">
        <f>O31+W31</f>
        <v>40</v>
      </c>
      <c r="H31" s="258"/>
      <c r="I31" s="258"/>
      <c r="J31" s="259">
        <v>2</v>
      </c>
      <c r="K31" s="259">
        <v>66</v>
      </c>
      <c r="L31" s="259">
        <v>45</v>
      </c>
      <c r="M31" s="259">
        <v>9</v>
      </c>
      <c r="N31" s="259">
        <v>36</v>
      </c>
      <c r="O31" s="259">
        <v>30</v>
      </c>
      <c r="P31" s="260"/>
      <c r="Q31" s="230"/>
      <c r="R31" s="257">
        <v>2</v>
      </c>
      <c r="S31" s="253">
        <v>18</v>
      </c>
      <c r="T31" s="253">
        <v>19</v>
      </c>
      <c r="U31" s="253">
        <v>5</v>
      </c>
      <c r="V31" s="253">
        <v>14</v>
      </c>
      <c r="W31" s="254">
        <v>10</v>
      </c>
      <c r="X31" s="251"/>
      <c r="Y31" s="251"/>
      <c r="Z31" s="251"/>
      <c r="AA31" s="251"/>
      <c r="AB31" s="165"/>
      <c r="AC31" s="165"/>
      <c r="AD31" s="165"/>
      <c r="AE31" s="165"/>
      <c r="AF31" s="165"/>
      <c r="AG31" s="165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0.25" customHeight="1">
      <c r="A33" s="644" t="s">
        <v>364</v>
      </c>
      <c r="B33" s="644"/>
      <c r="C33" s="239"/>
      <c r="D33" s="239"/>
      <c r="E33" s="239"/>
      <c r="F33" s="239"/>
      <c r="G33" s="239"/>
      <c r="H33" s="239"/>
      <c r="I33" s="2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mergeCells count="36">
    <mergeCell ref="Z12:AE12"/>
    <mergeCell ref="Z5:Z7"/>
    <mergeCell ref="A33:B33"/>
    <mergeCell ref="AA5:AD5"/>
    <mergeCell ref="AE5:AG5"/>
    <mergeCell ref="C6:C7"/>
    <mergeCell ref="D6:F6"/>
    <mergeCell ref="H6:H7"/>
    <mergeCell ref="I6:I7"/>
    <mergeCell ref="K6:K7"/>
    <mergeCell ref="L6:N6"/>
    <mergeCell ref="P6:P7"/>
    <mergeCell ref="Q6:Q7"/>
    <mergeCell ref="K5:N5"/>
    <mergeCell ref="O5:Q5"/>
    <mergeCell ref="R5:R7"/>
    <mergeCell ref="A1:W1"/>
    <mergeCell ref="A4:A7"/>
    <mergeCell ref="B4:I4"/>
    <mergeCell ref="J4:Q4"/>
    <mergeCell ref="R4:Y4"/>
    <mergeCell ref="Z4:AG4"/>
    <mergeCell ref="B5:B7"/>
    <mergeCell ref="C5:F5"/>
    <mergeCell ref="G5:I5"/>
    <mergeCell ref="J5:J7"/>
    <mergeCell ref="S6:S7"/>
    <mergeCell ref="T6:V6"/>
    <mergeCell ref="X6:X7"/>
    <mergeCell ref="Y6:Y7"/>
    <mergeCell ref="AA6:AA7"/>
    <mergeCell ref="AB6:AD6"/>
    <mergeCell ref="AF6:AF7"/>
    <mergeCell ref="AG6:AG7"/>
    <mergeCell ref="S5:V5"/>
    <mergeCell ref="W5:Y5"/>
  </mergeCells>
  <phoneticPr fontId="3" type="noConversion"/>
  <pageMargins left="0.75" right="0.75" top="1" bottom="1" header="0.5" footer="0.5"/>
  <pageSetup paperSize="9" scale="6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opLeftCell="A4" workbookViewId="0">
      <selection activeCell="J22" sqref="J22"/>
    </sheetView>
  </sheetViews>
  <sheetFormatPr defaultRowHeight="11.25"/>
  <cols>
    <col min="1" max="1" width="9" style="591"/>
    <col min="2" max="4" width="8.25" style="591" customWidth="1"/>
    <col min="5" max="5" width="8" style="591" customWidth="1"/>
    <col min="6" max="6" width="8.25" style="591" customWidth="1"/>
    <col min="7" max="7" width="8" style="591" customWidth="1"/>
    <col min="8" max="8" width="8.625" style="591" customWidth="1"/>
    <col min="9" max="9" width="8.25" style="591" customWidth="1"/>
    <col min="10" max="10" width="7.625" style="591" customWidth="1"/>
    <col min="11" max="11" width="7.875" style="591" customWidth="1"/>
    <col min="12" max="12" width="7.5" style="591" customWidth="1"/>
    <col min="13" max="13" width="8" style="591" customWidth="1"/>
    <col min="14" max="14" width="7.625" style="591" customWidth="1"/>
    <col min="15" max="15" width="7.375" style="591" customWidth="1"/>
    <col min="16" max="16" width="7.125" style="591" customWidth="1"/>
    <col min="17" max="18" width="7.875" style="591" customWidth="1"/>
    <col min="19" max="20" width="7.25" style="591" customWidth="1"/>
    <col min="21" max="21" width="8.25" style="591" customWidth="1"/>
    <col min="22" max="22" width="7.875" style="591" customWidth="1"/>
    <col min="23" max="24" width="7.25" style="591" customWidth="1"/>
    <col min="25" max="25" width="7.875" style="591" customWidth="1"/>
    <col min="26" max="16384" width="9" style="591"/>
  </cols>
  <sheetData>
    <row r="1" spans="1:25" ht="20.25" customHeight="1">
      <c r="A1" s="802" t="s">
        <v>854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598"/>
      <c r="O1" s="598"/>
      <c r="P1" s="598"/>
      <c r="Q1" s="598"/>
      <c r="R1" s="598"/>
      <c r="S1" s="598"/>
      <c r="T1" s="598"/>
      <c r="U1" s="598"/>
    </row>
    <row r="2" spans="1:25" ht="1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98"/>
      <c r="O2" s="598"/>
      <c r="P2" s="598"/>
      <c r="Q2" s="598"/>
      <c r="R2" s="598"/>
      <c r="S2" s="598"/>
      <c r="T2" s="598"/>
      <c r="U2" s="598"/>
    </row>
    <row r="3" spans="1:25" ht="20.25" customHeight="1">
      <c r="A3" s="599" t="s">
        <v>855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W3" s="803" t="s">
        <v>856</v>
      </c>
      <c r="X3" s="803"/>
      <c r="Y3" s="803"/>
    </row>
    <row r="4" spans="1:25" ht="24.95" customHeight="1">
      <c r="A4" s="804" t="s">
        <v>857</v>
      </c>
      <c r="B4" s="807" t="s">
        <v>858</v>
      </c>
      <c r="C4" s="807"/>
      <c r="D4" s="807"/>
      <c r="E4" s="807"/>
      <c r="F4" s="808" t="s">
        <v>859</v>
      </c>
      <c r="G4" s="809"/>
      <c r="H4" s="809"/>
      <c r="I4" s="810"/>
      <c r="J4" s="808" t="s">
        <v>860</v>
      </c>
      <c r="K4" s="809"/>
      <c r="L4" s="809"/>
      <c r="M4" s="810"/>
      <c r="N4" s="808" t="s">
        <v>861</v>
      </c>
      <c r="O4" s="809"/>
      <c r="P4" s="809"/>
      <c r="Q4" s="809"/>
      <c r="R4" s="808" t="s">
        <v>862</v>
      </c>
      <c r="S4" s="809"/>
      <c r="T4" s="809"/>
      <c r="U4" s="809"/>
      <c r="V4" s="807" t="s">
        <v>863</v>
      </c>
      <c r="W4" s="807"/>
      <c r="X4" s="807"/>
      <c r="Y4" s="807"/>
    </row>
    <row r="5" spans="1:25" ht="24.95" customHeight="1">
      <c r="A5" s="805"/>
      <c r="B5" s="811" t="s">
        <v>371</v>
      </c>
      <c r="C5" s="808" t="s">
        <v>836</v>
      </c>
      <c r="D5" s="810"/>
      <c r="E5" s="813" t="s">
        <v>837</v>
      </c>
      <c r="F5" s="811" t="s">
        <v>371</v>
      </c>
      <c r="G5" s="808" t="s">
        <v>836</v>
      </c>
      <c r="H5" s="810"/>
      <c r="I5" s="813" t="s">
        <v>837</v>
      </c>
      <c r="J5" s="811" t="s">
        <v>371</v>
      </c>
      <c r="K5" s="808" t="s">
        <v>836</v>
      </c>
      <c r="L5" s="810"/>
      <c r="M5" s="813" t="s">
        <v>837</v>
      </c>
      <c r="N5" s="811" t="s">
        <v>371</v>
      </c>
      <c r="O5" s="808" t="s">
        <v>836</v>
      </c>
      <c r="P5" s="810"/>
      <c r="Q5" s="814" t="s">
        <v>837</v>
      </c>
      <c r="R5" s="811" t="s">
        <v>371</v>
      </c>
      <c r="S5" s="808" t="s">
        <v>836</v>
      </c>
      <c r="T5" s="810"/>
      <c r="U5" s="814" t="s">
        <v>837</v>
      </c>
      <c r="V5" s="807" t="s">
        <v>371</v>
      </c>
      <c r="W5" s="807" t="s">
        <v>836</v>
      </c>
      <c r="X5" s="807"/>
      <c r="Y5" s="813" t="s">
        <v>837</v>
      </c>
    </row>
    <row r="6" spans="1:25" ht="24.95" customHeight="1">
      <c r="A6" s="806"/>
      <c r="B6" s="812"/>
      <c r="C6" s="600" t="s">
        <v>838</v>
      </c>
      <c r="D6" s="600" t="s">
        <v>839</v>
      </c>
      <c r="E6" s="807"/>
      <c r="F6" s="812"/>
      <c r="G6" s="600" t="s">
        <v>838</v>
      </c>
      <c r="H6" s="600" t="s">
        <v>839</v>
      </c>
      <c r="I6" s="807"/>
      <c r="J6" s="812"/>
      <c r="K6" s="600" t="s">
        <v>840</v>
      </c>
      <c r="L6" s="600" t="s">
        <v>839</v>
      </c>
      <c r="M6" s="807"/>
      <c r="N6" s="812"/>
      <c r="O6" s="600" t="s">
        <v>840</v>
      </c>
      <c r="P6" s="600" t="s">
        <v>839</v>
      </c>
      <c r="Q6" s="808"/>
      <c r="R6" s="812"/>
      <c r="S6" s="600" t="s">
        <v>840</v>
      </c>
      <c r="T6" s="600" t="s">
        <v>839</v>
      </c>
      <c r="U6" s="808"/>
      <c r="V6" s="807"/>
      <c r="W6" s="600" t="s">
        <v>840</v>
      </c>
      <c r="X6" s="600" t="s">
        <v>839</v>
      </c>
      <c r="Y6" s="807"/>
    </row>
    <row r="7" spans="1:25" ht="24.95" customHeight="1">
      <c r="A7" s="601" t="s">
        <v>841</v>
      </c>
      <c r="B7" s="265">
        <f>F7+J7+N7+R7</f>
        <v>10</v>
      </c>
      <c r="C7" s="265">
        <v>63</v>
      </c>
      <c r="D7" s="265">
        <v>427</v>
      </c>
      <c r="E7" s="265">
        <v>136</v>
      </c>
      <c r="F7" s="266">
        <v>4</v>
      </c>
      <c r="G7" s="266">
        <v>0</v>
      </c>
      <c r="H7" s="266">
        <v>372</v>
      </c>
      <c r="I7" s="266">
        <v>88</v>
      </c>
      <c r="J7" s="265">
        <v>2</v>
      </c>
      <c r="K7" s="265">
        <v>47</v>
      </c>
      <c r="L7" s="265">
        <v>40</v>
      </c>
      <c r="M7" s="265">
        <v>13</v>
      </c>
      <c r="N7" s="265">
        <v>1</v>
      </c>
      <c r="O7" s="265">
        <v>16</v>
      </c>
      <c r="P7" s="265">
        <v>15</v>
      </c>
      <c r="Q7" s="267">
        <v>6</v>
      </c>
      <c r="R7" s="265">
        <v>3</v>
      </c>
      <c r="S7" s="265">
        <v>0</v>
      </c>
      <c r="T7" s="265">
        <v>0</v>
      </c>
      <c r="U7" s="267">
        <v>29</v>
      </c>
      <c r="V7" s="602"/>
      <c r="W7" s="602"/>
      <c r="X7" s="602"/>
      <c r="Y7" s="602"/>
    </row>
    <row r="8" spans="1:25" s="604" customFormat="1" ht="24.95" customHeight="1">
      <c r="A8" s="601" t="s">
        <v>842</v>
      </c>
      <c r="B8" s="268">
        <v>10</v>
      </c>
      <c r="C8" s="268">
        <v>63</v>
      </c>
      <c r="D8" s="268">
        <v>512</v>
      </c>
      <c r="E8" s="268">
        <v>165</v>
      </c>
      <c r="F8" s="268">
        <v>4</v>
      </c>
      <c r="G8" s="268">
        <v>0</v>
      </c>
      <c r="H8" s="268">
        <v>337</v>
      </c>
      <c r="I8" s="268">
        <v>79</v>
      </c>
      <c r="J8" s="268">
        <v>2</v>
      </c>
      <c r="K8" s="268">
        <v>47</v>
      </c>
      <c r="L8" s="268">
        <v>40</v>
      </c>
      <c r="M8" s="268">
        <v>15</v>
      </c>
      <c r="N8" s="268">
        <v>1</v>
      </c>
      <c r="O8" s="268">
        <v>16</v>
      </c>
      <c r="P8" s="268">
        <v>15</v>
      </c>
      <c r="Q8" s="268">
        <v>6</v>
      </c>
      <c r="R8" s="268">
        <v>3</v>
      </c>
      <c r="S8" s="268">
        <v>0</v>
      </c>
      <c r="T8" s="268">
        <v>127</v>
      </c>
      <c r="U8" s="269">
        <v>65</v>
      </c>
      <c r="V8" s="603"/>
      <c r="W8" s="603"/>
      <c r="X8" s="603"/>
      <c r="Y8" s="603"/>
    </row>
    <row r="9" spans="1:25" s="604" customFormat="1" ht="24.95" customHeight="1">
      <c r="A9" s="567" t="s">
        <v>843</v>
      </c>
      <c r="B9" s="270">
        <v>18</v>
      </c>
      <c r="C9" s="271">
        <v>59</v>
      </c>
      <c r="D9" s="271">
        <v>559</v>
      </c>
      <c r="E9" s="270">
        <v>235</v>
      </c>
      <c r="F9" s="271">
        <v>8</v>
      </c>
      <c r="G9" s="271">
        <v>0</v>
      </c>
      <c r="H9" s="271">
        <v>331</v>
      </c>
      <c r="I9" s="270">
        <v>138</v>
      </c>
      <c r="J9" s="271">
        <v>3</v>
      </c>
      <c r="K9" s="271">
        <v>59</v>
      </c>
      <c r="L9" s="271">
        <v>53</v>
      </c>
      <c r="M9" s="271">
        <v>20</v>
      </c>
      <c r="N9" s="271">
        <v>0</v>
      </c>
      <c r="O9" s="271">
        <v>0</v>
      </c>
      <c r="P9" s="271">
        <v>0</v>
      </c>
      <c r="Q9" s="271">
        <v>0</v>
      </c>
      <c r="R9" s="271">
        <v>7</v>
      </c>
      <c r="S9" s="271">
        <v>0</v>
      </c>
      <c r="T9" s="271">
        <v>175</v>
      </c>
      <c r="U9" s="272">
        <v>77</v>
      </c>
      <c r="V9" s="603"/>
      <c r="W9" s="603"/>
      <c r="X9" s="603"/>
      <c r="Y9" s="603"/>
    </row>
    <row r="10" spans="1:25" s="604" customFormat="1" ht="24.95" customHeight="1">
      <c r="A10" s="569" t="s">
        <v>844</v>
      </c>
      <c r="B10" s="593">
        <v>18</v>
      </c>
      <c r="C10" s="593">
        <v>59</v>
      </c>
      <c r="D10" s="593">
        <v>416</v>
      </c>
      <c r="E10" s="593">
        <v>296</v>
      </c>
      <c r="F10" s="270">
        <v>8</v>
      </c>
      <c r="G10" s="270">
        <v>0</v>
      </c>
      <c r="H10" s="270">
        <v>336</v>
      </c>
      <c r="I10" s="270">
        <v>183</v>
      </c>
      <c r="J10" s="270">
        <v>3</v>
      </c>
      <c r="K10" s="270">
        <v>59</v>
      </c>
      <c r="L10" s="270">
        <v>56</v>
      </c>
      <c r="M10" s="270">
        <v>18</v>
      </c>
      <c r="N10" s="270">
        <v>0</v>
      </c>
      <c r="O10" s="270">
        <v>0</v>
      </c>
      <c r="P10" s="270">
        <v>0</v>
      </c>
      <c r="Q10" s="270">
        <v>0</v>
      </c>
      <c r="R10" s="270">
        <v>7</v>
      </c>
      <c r="S10" s="270">
        <v>0</v>
      </c>
      <c r="T10" s="270">
        <v>24</v>
      </c>
      <c r="U10" s="272">
        <v>95</v>
      </c>
      <c r="V10" s="603"/>
      <c r="W10" s="603"/>
      <c r="X10" s="603"/>
      <c r="Y10" s="603"/>
    </row>
    <row r="11" spans="1:25" s="604" customFormat="1" ht="24.95" customHeight="1">
      <c r="A11" s="569" t="s">
        <v>845</v>
      </c>
      <c r="B11" s="594">
        <v>13</v>
      </c>
      <c r="C11" s="594">
        <v>82</v>
      </c>
      <c r="D11" s="594">
        <v>116</v>
      </c>
      <c r="E11" s="594">
        <v>164</v>
      </c>
      <c r="F11" s="332">
        <v>5</v>
      </c>
      <c r="G11" s="332">
        <v>0</v>
      </c>
      <c r="H11" s="332">
        <v>43</v>
      </c>
      <c r="I11" s="332">
        <v>82</v>
      </c>
      <c r="J11" s="595">
        <v>4</v>
      </c>
      <c r="K11" s="595">
        <v>82</v>
      </c>
      <c r="L11" s="595">
        <v>62</v>
      </c>
      <c r="M11" s="595">
        <v>25</v>
      </c>
      <c r="N11" s="595">
        <v>0</v>
      </c>
      <c r="O11" s="595">
        <v>0</v>
      </c>
      <c r="P11" s="595">
        <v>0</v>
      </c>
      <c r="Q11" s="595">
        <v>0</v>
      </c>
      <c r="R11" s="594">
        <v>4</v>
      </c>
      <c r="S11" s="594">
        <v>0</v>
      </c>
      <c r="T11" s="594">
        <v>11</v>
      </c>
      <c r="U11" s="596">
        <v>57</v>
      </c>
      <c r="V11" s="603"/>
      <c r="W11" s="603"/>
      <c r="X11" s="603"/>
      <c r="Y11" s="603"/>
    </row>
    <row r="12" spans="1:25" s="604" customFormat="1" ht="24.95" customHeight="1">
      <c r="A12" s="605" t="s">
        <v>864</v>
      </c>
      <c r="B12" s="594">
        <v>16</v>
      </c>
      <c r="C12" s="594">
        <v>82</v>
      </c>
      <c r="D12" s="594">
        <v>473</v>
      </c>
      <c r="E12" s="594">
        <v>107</v>
      </c>
      <c r="F12" s="597">
        <v>5</v>
      </c>
      <c r="G12" s="597">
        <v>0</v>
      </c>
      <c r="H12" s="597">
        <v>38</v>
      </c>
      <c r="I12" s="597">
        <v>52</v>
      </c>
      <c r="J12" s="595">
        <v>4</v>
      </c>
      <c r="K12" s="595">
        <v>82</v>
      </c>
      <c r="L12" s="595">
        <v>69</v>
      </c>
      <c r="M12" s="595">
        <v>21</v>
      </c>
      <c r="N12" s="595">
        <v>0</v>
      </c>
      <c r="O12" s="595">
        <v>0</v>
      </c>
      <c r="P12" s="595">
        <v>0</v>
      </c>
      <c r="Q12" s="595">
        <v>0</v>
      </c>
      <c r="R12" s="594">
        <v>4</v>
      </c>
      <c r="S12" s="594">
        <v>0</v>
      </c>
      <c r="T12" s="594">
        <v>5</v>
      </c>
      <c r="U12" s="594">
        <v>25</v>
      </c>
      <c r="V12" s="594">
        <v>3</v>
      </c>
      <c r="W12" s="594">
        <v>0</v>
      </c>
      <c r="X12" s="594">
        <v>361</v>
      </c>
      <c r="Y12" s="594">
        <v>9</v>
      </c>
    </row>
    <row r="13" spans="1:25" s="604" customFormat="1" ht="27.75" customHeight="1"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</row>
    <row r="14" spans="1:25" ht="35.1" customHeight="1">
      <c r="A14" s="606" t="s">
        <v>846</v>
      </c>
      <c r="B14" s="275">
        <f>SUM(F14+J14+N14+R14+V14)</f>
        <v>2</v>
      </c>
      <c r="C14" s="275">
        <f t="shared" ref="C14:E20" si="0">SUM(G14+K14+O14+S14+W14)</f>
        <v>0</v>
      </c>
      <c r="D14" s="275">
        <v>131</v>
      </c>
      <c r="E14" s="275">
        <v>28</v>
      </c>
      <c r="F14" s="275">
        <v>1</v>
      </c>
      <c r="G14" s="276"/>
      <c r="H14" s="275">
        <v>15</v>
      </c>
      <c r="I14" s="275">
        <v>15</v>
      </c>
      <c r="J14" s="276"/>
      <c r="K14" s="276"/>
      <c r="L14" s="276"/>
      <c r="M14" s="276"/>
      <c r="N14" s="276"/>
      <c r="O14" s="276"/>
      <c r="P14" s="276"/>
      <c r="Q14" s="276"/>
      <c r="R14" s="275"/>
      <c r="S14" s="276"/>
      <c r="T14" s="275"/>
      <c r="U14" s="275"/>
      <c r="V14" s="602">
        <v>1</v>
      </c>
      <c r="W14" s="602"/>
      <c r="X14" s="602">
        <v>120</v>
      </c>
      <c r="Y14" s="602">
        <v>3</v>
      </c>
    </row>
    <row r="15" spans="1:25" ht="35.1" customHeight="1">
      <c r="A15" s="606" t="s">
        <v>847</v>
      </c>
      <c r="B15" s="275">
        <f t="shared" ref="B15:B20" si="1">SUM(F15+J15+N15+R15+V15)</f>
        <v>3</v>
      </c>
      <c r="C15" s="275">
        <f t="shared" si="0"/>
        <v>0</v>
      </c>
      <c r="D15" s="275">
        <v>140</v>
      </c>
      <c r="E15" s="275">
        <v>22</v>
      </c>
      <c r="F15" s="275">
        <v>1</v>
      </c>
      <c r="G15" s="276"/>
      <c r="H15" s="275">
        <v>12</v>
      </c>
      <c r="I15" s="275">
        <v>13</v>
      </c>
      <c r="J15" s="276"/>
      <c r="K15" s="276"/>
      <c r="L15" s="276"/>
      <c r="M15" s="276"/>
      <c r="N15" s="276"/>
      <c r="O15" s="276"/>
      <c r="P15" s="276"/>
      <c r="Q15" s="276"/>
      <c r="R15" s="275">
        <v>1</v>
      </c>
      <c r="S15" s="276"/>
      <c r="T15" s="275">
        <v>3</v>
      </c>
      <c r="U15" s="350">
        <v>10</v>
      </c>
      <c r="V15" s="278">
        <v>1</v>
      </c>
      <c r="W15" s="602"/>
      <c r="X15" s="278">
        <v>121</v>
      </c>
      <c r="Y15" s="602">
        <v>3</v>
      </c>
    </row>
    <row r="16" spans="1:25" ht="35.1" customHeight="1">
      <c r="A16" s="606" t="s">
        <v>848</v>
      </c>
      <c r="B16" s="275">
        <f t="shared" si="1"/>
        <v>3</v>
      </c>
      <c r="C16" s="275">
        <f t="shared" si="0"/>
        <v>35</v>
      </c>
      <c r="D16" s="275">
        <f t="shared" si="0"/>
        <v>42</v>
      </c>
      <c r="E16" s="275">
        <v>11</v>
      </c>
      <c r="F16" s="276">
        <v>1</v>
      </c>
      <c r="G16" s="276"/>
      <c r="H16" s="276">
        <v>0</v>
      </c>
      <c r="I16" s="276">
        <v>6</v>
      </c>
      <c r="J16" s="275">
        <v>1</v>
      </c>
      <c r="K16" s="275">
        <v>35</v>
      </c>
      <c r="L16" s="275">
        <v>42</v>
      </c>
      <c r="M16" s="275">
        <v>6</v>
      </c>
      <c r="N16" s="276"/>
      <c r="O16" s="276"/>
      <c r="P16" s="276"/>
      <c r="Q16" s="276"/>
      <c r="R16" s="276">
        <v>1</v>
      </c>
      <c r="S16" s="276">
        <v>0</v>
      </c>
      <c r="T16" s="276">
        <v>0</v>
      </c>
      <c r="U16" s="592">
        <v>2</v>
      </c>
      <c r="V16" s="602"/>
      <c r="W16" s="602"/>
      <c r="X16" s="602"/>
      <c r="Y16" s="602"/>
    </row>
    <row r="17" spans="1:25" ht="35.1" customHeight="1">
      <c r="A17" s="606" t="s">
        <v>849</v>
      </c>
      <c r="B17" s="275">
        <f t="shared" si="1"/>
        <v>3</v>
      </c>
      <c r="C17" s="275">
        <f t="shared" si="0"/>
        <v>19</v>
      </c>
      <c r="D17" s="275">
        <f t="shared" si="0"/>
        <v>23</v>
      </c>
      <c r="E17" s="275">
        <v>11</v>
      </c>
      <c r="F17" s="276">
        <v>1</v>
      </c>
      <c r="G17" s="276"/>
      <c r="H17" s="275">
        <v>4</v>
      </c>
      <c r="I17" s="275">
        <v>5</v>
      </c>
      <c r="J17" s="275">
        <v>1</v>
      </c>
      <c r="K17" s="275">
        <v>19</v>
      </c>
      <c r="L17" s="275">
        <v>19</v>
      </c>
      <c r="M17" s="275">
        <v>6</v>
      </c>
      <c r="N17" s="276"/>
      <c r="O17" s="276"/>
      <c r="P17" s="276"/>
      <c r="Q17" s="276"/>
      <c r="R17" s="276">
        <v>1</v>
      </c>
      <c r="S17" s="276"/>
      <c r="T17" s="276">
        <v>0</v>
      </c>
      <c r="U17" s="592">
        <v>2</v>
      </c>
      <c r="V17" s="602"/>
      <c r="W17" s="602"/>
      <c r="X17" s="602"/>
      <c r="Y17" s="602"/>
    </row>
    <row r="18" spans="1:25" ht="35.1" customHeight="1">
      <c r="A18" s="606" t="s">
        <v>850</v>
      </c>
      <c r="B18" s="275">
        <f t="shared" si="1"/>
        <v>1</v>
      </c>
      <c r="C18" s="275">
        <f t="shared" si="0"/>
        <v>0</v>
      </c>
      <c r="D18" s="275">
        <f t="shared" si="0"/>
        <v>120</v>
      </c>
      <c r="E18" s="275">
        <f t="shared" si="0"/>
        <v>3</v>
      </c>
      <c r="F18" s="276"/>
      <c r="G18" s="276"/>
      <c r="H18" s="275"/>
      <c r="I18" s="275"/>
      <c r="J18" s="275"/>
      <c r="K18" s="275"/>
      <c r="L18" s="275"/>
      <c r="M18" s="275"/>
      <c r="N18" s="276"/>
      <c r="O18" s="276"/>
      <c r="P18" s="276"/>
      <c r="Q18" s="276"/>
      <c r="R18" s="276"/>
      <c r="S18" s="276"/>
      <c r="T18" s="276"/>
      <c r="U18" s="592"/>
      <c r="V18" s="602">
        <v>1</v>
      </c>
      <c r="W18" s="602"/>
      <c r="X18" s="602">
        <v>120</v>
      </c>
      <c r="Y18" s="602">
        <v>3</v>
      </c>
    </row>
    <row r="19" spans="1:25" ht="35.1" customHeight="1">
      <c r="A19" s="606" t="s">
        <v>851</v>
      </c>
      <c r="B19" s="275">
        <f t="shared" si="1"/>
        <v>3</v>
      </c>
      <c r="C19" s="275">
        <f t="shared" si="0"/>
        <v>12</v>
      </c>
      <c r="D19" s="275">
        <f t="shared" si="0"/>
        <v>17</v>
      </c>
      <c r="E19" s="275">
        <v>29</v>
      </c>
      <c r="F19" s="276">
        <v>1</v>
      </c>
      <c r="G19" s="276"/>
      <c r="H19" s="275">
        <v>7</v>
      </c>
      <c r="I19" s="275">
        <v>13</v>
      </c>
      <c r="J19" s="275">
        <v>1</v>
      </c>
      <c r="K19" s="275">
        <v>12</v>
      </c>
      <c r="L19" s="275">
        <v>8</v>
      </c>
      <c r="M19" s="275">
        <v>6</v>
      </c>
      <c r="N19" s="276"/>
      <c r="O19" s="276"/>
      <c r="P19" s="276"/>
      <c r="Q19" s="276"/>
      <c r="R19" s="276">
        <v>1</v>
      </c>
      <c r="S19" s="276"/>
      <c r="T19" s="276">
        <v>2</v>
      </c>
      <c r="U19" s="592">
        <v>11</v>
      </c>
      <c r="V19" s="602"/>
      <c r="W19" s="602"/>
      <c r="X19" s="602"/>
      <c r="Y19" s="602"/>
    </row>
    <row r="20" spans="1:25" ht="35.1" customHeight="1">
      <c r="A20" s="606" t="s">
        <v>852</v>
      </c>
      <c r="B20" s="275">
        <f t="shared" si="1"/>
        <v>1</v>
      </c>
      <c r="C20" s="275">
        <f t="shared" si="0"/>
        <v>16</v>
      </c>
      <c r="D20" s="275">
        <f t="shared" si="0"/>
        <v>0</v>
      </c>
      <c r="E20" s="275">
        <f t="shared" si="0"/>
        <v>3</v>
      </c>
      <c r="F20" s="275"/>
      <c r="G20" s="276"/>
      <c r="H20" s="275"/>
      <c r="I20" s="275"/>
      <c r="J20" s="275">
        <v>1</v>
      </c>
      <c r="K20" s="275">
        <v>16</v>
      </c>
      <c r="L20" s="275">
        <v>0</v>
      </c>
      <c r="M20" s="275">
        <v>3</v>
      </c>
      <c r="N20" s="276"/>
      <c r="O20" s="276"/>
      <c r="P20" s="276"/>
      <c r="Q20" s="276"/>
      <c r="R20" s="276"/>
      <c r="S20" s="276"/>
      <c r="T20" s="276"/>
      <c r="U20" s="592"/>
      <c r="V20" s="602"/>
      <c r="W20" s="602"/>
      <c r="X20" s="602"/>
      <c r="Y20" s="602"/>
    </row>
    <row r="21" spans="1:25" ht="15" customHeight="1"/>
    <row r="22" spans="1:25" ht="20.25" customHeight="1">
      <c r="A22" s="562" t="s">
        <v>853</v>
      </c>
    </row>
  </sheetData>
  <mergeCells count="27">
    <mergeCell ref="Y5:Y6"/>
    <mergeCell ref="Q5:Q6"/>
    <mergeCell ref="S5:T5"/>
    <mergeCell ref="U5:U6"/>
    <mergeCell ref="V5:V6"/>
    <mergeCell ref="W5:X5"/>
    <mergeCell ref="J5:J6"/>
    <mergeCell ref="K5:L5"/>
    <mergeCell ref="M5:M6"/>
    <mergeCell ref="N5:N6"/>
    <mergeCell ref="O5:P5"/>
    <mergeCell ref="A1:M1"/>
    <mergeCell ref="W3:Y3"/>
    <mergeCell ref="A4:A6"/>
    <mergeCell ref="B4:E4"/>
    <mergeCell ref="F4:I4"/>
    <mergeCell ref="J4:M4"/>
    <mergeCell ref="N4:Q4"/>
    <mergeCell ref="R4:U4"/>
    <mergeCell ref="V4:Y4"/>
    <mergeCell ref="B5:B6"/>
    <mergeCell ref="R5:R6"/>
    <mergeCell ref="C5:D5"/>
    <mergeCell ref="E5:E6"/>
    <mergeCell ref="F5:F6"/>
    <mergeCell ref="G5:H5"/>
    <mergeCell ref="I5:I6"/>
  </mergeCells>
  <phoneticPr fontId="3" type="noConversion"/>
  <pageMargins left="0.75" right="0.75" top="1" bottom="1" header="0.5" footer="0.5"/>
  <pageSetup paperSize="9" scale="6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7"/>
  <sheetViews>
    <sheetView topLeftCell="A10" workbookViewId="0">
      <selection activeCell="O31" sqref="O31"/>
    </sheetView>
  </sheetViews>
  <sheetFormatPr defaultRowHeight="13.5"/>
  <cols>
    <col min="1" max="1" width="9" style="216"/>
    <col min="2" max="4" width="8.5" style="216" customWidth="1"/>
    <col min="5" max="7" width="8.375" style="216" customWidth="1"/>
    <col min="8" max="8" width="7.875" style="216" customWidth="1"/>
    <col min="9" max="10" width="8.25" style="216" customWidth="1"/>
    <col min="11" max="257" width="9" style="216"/>
    <col min="258" max="260" width="8.5" style="216" customWidth="1"/>
    <col min="261" max="263" width="8.375" style="216" customWidth="1"/>
    <col min="264" max="264" width="7.875" style="216" customWidth="1"/>
    <col min="265" max="266" width="8.25" style="216" customWidth="1"/>
    <col min="267" max="513" width="9" style="216"/>
    <col min="514" max="516" width="8.5" style="216" customWidth="1"/>
    <col min="517" max="519" width="8.375" style="216" customWidth="1"/>
    <col min="520" max="520" width="7.875" style="216" customWidth="1"/>
    <col min="521" max="522" width="8.25" style="216" customWidth="1"/>
    <col min="523" max="769" width="9" style="216"/>
    <col min="770" max="772" width="8.5" style="216" customWidth="1"/>
    <col min="773" max="775" width="8.375" style="216" customWidth="1"/>
    <col min="776" max="776" width="7.875" style="216" customWidth="1"/>
    <col min="777" max="778" width="8.25" style="216" customWidth="1"/>
    <col min="779" max="1025" width="9" style="216"/>
    <col min="1026" max="1028" width="8.5" style="216" customWidth="1"/>
    <col min="1029" max="1031" width="8.375" style="216" customWidth="1"/>
    <col min="1032" max="1032" width="7.875" style="216" customWidth="1"/>
    <col min="1033" max="1034" width="8.25" style="216" customWidth="1"/>
    <col min="1035" max="1281" width="9" style="216"/>
    <col min="1282" max="1284" width="8.5" style="216" customWidth="1"/>
    <col min="1285" max="1287" width="8.375" style="216" customWidth="1"/>
    <col min="1288" max="1288" width="7.875" style="216" customWidth="1"/>
    <col min="1289" max="1290" width="8.25" style="216" customWidth="1"/>
    <col min="1291" max="1537" width="9" style="216"/>
    <col min="1538" max="1540" width="8.5" style="216" customWidth="1"/>
    <col min="1541" max="1543" width="8.375" style="216" customWidth="1"/>
    <col min="1544" max="1544" width="7.875" style="216" customWidth="1"/>
    <col min="1545" max="1546" width="8.25" style="216" customWidth="1"/>
    <col min="1547" max="1793" width="9" style="216"/>
    <col min="1794" max="1796" width="8.5" style="216" customWidth="1"/>
    <col min="1797" max="1799" width="8.375" style="216" customWidth="1"/>
    <col min="1800" max="1800" width="7.875" style="216" customWidth="1"/>
    <col min="1801" max="1802" width="8.25" style="216" customWidth="1"/>
    <col min="1803" max="2049" width="9" style="216"/>
    <col min="2050" max="2052" width="8.5" style="216" customWidth="1"/>
    <col min="2053" max="2055" width="8.375" style="216" customWidth="1"/>
    <col min="2056" max="2056" width="7.875" style="216" customWidth="1"/>
    <col min="2057" max="2058" width="8.25" style="216" customWidth="1"/>
    <col min="2059" max="2305" width="9" style="216"/>
    <col min="2306" max="2308" width="8.5" style="216" customWidth="1"/>
    <col min="2309" max="2311" width="8.375" style="216" customWidth="1"/>
    <col min="2312" max="2312" width="7.875" style="216" customWidth="1"/>
    <col min="2313" max="2314" width="8.25" style="216" customWidth="1"/>
    <col min="2315" max="2561" width="9" style="216"/>
    <col min="2562" max="2564" width="8.5" style="216" customWidth="1"/>
    <col min="2565" max="2567" width="8.375" style="216" customWidth="1"/>
    <col min="2568" max="2568" width="7.875" style="216" customWidth="1"/>
    <col min="2569" max="2570" width="8.25" style="216" customWidth="1"/>
    <col min="2571" max="2817" width="9" style="216"/>
    <col min="2818" max="2820" width="8.5" style="216" customWidth="1"/>
    <col min="2821" max="2823" width="8.375" style="216" customWidth="1"/>
    <col min="2824" max="2824" width="7.875" style="216" customWidth="1"/>
    <col min="2825" max="2826" width="8.25" style="216" customWidth="1"/>
    <col min="2827" max="3073" width="9" style="216"/>
    <col min="3074" max="3076" width="8.5" style="216" customWidth="1"/>
    <col min="3077" max="3079" width="8.375" style="216" customWidth="1"/>
    <col min="3080" max="3080" width="7.875" style="216" customWidth="1"/>
    <col min="3081" max="3082" width="8.25" style="216" customWidth="1"/>
    <col min="3083" max="3329" width="9" style="216"/>
    <col min="3330" max="3332" width="8.5" style="216" customWidth="1"/>
    <col min="3333" max="3335" width="8.375" style="216" customWidth="1"/>
    <col min="3336" max="3336" width="7.875" style="216" customWidth="1"/>
    <col min="3337" max="3338" width="8.25" style="216" customWidth="1"/>
    <col min="3339" max="3585" width="9" style="216"/>
    <col min="3586" max="3588" width="8.5" style="216" customWidth="1"/>
    <col min="3589" max="3591" width="8.375" style="216" customWidth="1"/>
    <col min="3592" max="3592" width="7.875" style="216" customWidth="1"/>
    <col min="3593" max="3594" width="8.25" style="216" customWidth="1"/>
    <col min="3595" max="3841" width="9" style="216"/>
    <col min="3842" max="3844" width="8.5" style="216" customWidth="1"/>
    <col min="3845" max="3847" width="8.375" style="216" customWidth="1"/>
    <col min="3848" max="3848" width="7.875" style="216" customWidth="1"/>
    <col min="3849" max="3850" width="8.25" style="216" customWidth="1"/>
    <col min="3851" max="4097" width="9" style="216"/>
    <col min="4098" max="4100" width="8.5" style="216" customWidth="1"/>
    <col min="4101" max="4103" width="8.375" style="216" customWidth="1"/>
    <col min="4104" max="4104" width="7.875" style="216" customWidth="1"/>
    <col min="4105" max="4106" width="8.25" style="216" customWidth="1"/>
    <col min="4107" max="4353" width="9" style="216"/>
    <col min="4354" max="4356" width="8.5" style="216" customWidth="1"/>
    <col min="4357" max="4359" width="8.375" style="216" customWidth="1"/>
    <col min="4360" max="4360" width="7.875" style="216" customWidth="1"/>
    <col min="4361" max="4362" width="8.25" style="216" customWidth="1"/>
    <col min="4363" max="4609" width="9" style="216"/>
    <col min="4610" max="4612" width="8.5" style="216" customWidth="1"/>
    <col min="4613" max="4615" width="8.375" style="216" customWidth="1"/>
    <col min="4616" max="4616" width="7.875" style="216" customWidth="1"/>
    <col min="4617" max="4618" width="8.25" style="216" customWidth="1"/>
    <col min="4619" max="4865" width="9" style="216"/>
    <col min="4866" max="4868" width="8.5" style="216" customWidth="1"/>
    <col min="4869" max="4871" width="8.375" style="216" customWidth="1"/>
    <col min="4872" max="4872" width="7.875" style="216" customWidth="1"/>
    <col min="4873" max="4874" width="8.25" style="216" customWidth="1"/>
    <col min="4875" max="5121" width="9" style="216"/>
    <col min="5122" max="5124" width="8.5" style="216" customWidth="1"/>
    <col min="5125" max="5127" width="8.375" style="216" customWidth="1"/>
    <col min="5128" max="5128" width="7.875" style="216" customWidth="1"/>
    <col min="5129" max="5130" width="8.25" style="216" customWidth="1"/>
    <col min="5131" max="5377" width="9" style="216"/>
    <col min="5378" max="5380" width="8.5" style="216" customWidth="1"/>
    <col min="5381" max="5383" width="8.375" style="216" customWidth="1"/>
    <col min="5384" max="5384" width="7.875" style="216" customWidth="1"/>
    <col min="5385" max="5386" width="8.25" style="216" customWidth="1"/>
    <col min="5387" max="5633" width="9" style="216"/>
    <col min="5634" max="5636" width="8.5" style="216" customWidth="1"/>
    <col min="5637" max="5639" width="8.375" style="216" customWidth="1"/>
    <col min="5640" max="5640" width="7.875" style="216" customWidth="1"/>
    <col min="5641" max="5642" width="8.25" style="216" customWidth="1"/>
    <col min="5643" max="5889" width="9" style="216"/>
    <col min="5890" max="5892" width="8.5" style="216" customWidth="1"/>
    <col min="5893" max="5895" width="8.375" style="216" customWidth="1"/>
    <col min="5896" max="5896" width="7.875" style="216" customWidth="1"/>
    <col min="5897" max="5898" width="8.25" style="216" customWidth="1"/>
    <col min="5899" max="6145" width="9" style="216"/>
    <col min="6146" max="6148" width="8.5" style="216" customWidth="1"/>
    <col min="6149" max="6151" width="8.375" style="216" customWidth="1"/>
    <col min="6152" max="6152" width="7.875" style="216" customWidth="1"/>
    <col min="6153" max="6154" width="8.25" style="216" customWidth="1"/>
    <col min="6155" max="6401" width="9" style="216"/>
    <col min="6402" max="6404" width="8.5" style="216" customWidth="1"/>
    <col min="6405" max="6407" width="8.375" style="216" customWidth="1"/>
    <col min="6408" max="6408" width="7.875" style="216" customWidth="1"/>
    <col min="6409" max="6410" width="8.25" style="216" customWidth="1"/>
    <col min="6411" max="6657" width="9" style="216"/>
    <col min="6658" max="6660" width="8.5" style="216" customWidth="1"/>
    <col min="6661" max="6663" width="8.375" style="216" customWidth="1"/>
    <col min="6664" max="6664" width="7.875" style="216" customWidth="1"/>
    <col min="6665" max="6666" width="8.25" style="216" customWidth="1"/>
    <col min="6667" max="6913" width="9" style="216"/>
    <col min="6914" max="6916" width="8.5" style="216" customWidth="1"/>
    <col min="6917" max="6919" width="8.375" style="216" customWidth="1"/>
    <col min="6920" max="6920" width="7.875" style="216" customWidth="1"/>
    <col min="6921" max="6922" width="8.25" style="216" customWidth="1"/>
    <col min="6923" max="7169" width="9" style="216"/>
    <col min="7170" max="7172" width="8.5" style="216" customWidth="1"/>
    <col min="7173" max="7175" width="8.375" style="216" customWidth="1"/>
    <col min="7176" max="7176" width="7.875" style="216" customWidth="1"/>
    <col min="7177" max="7178" width="8.25" style="216" customWidth="1"/>
    <col min="7179" max="7425" width="9" style="216"/>
    <col min="7426" max="7428" width="8.5" style="216" customWidth="1"/>
    <col min="7429" max="7431" width="8.375" style="216" customWidth="1"/>
    <col min="7432" max="7432" width="7.875" style="216" customWidth="1"/>
    <col min="7433" max="7434" width="8.25" style="216" customWidth="1"/>
    <col min="7435" max="7681" width="9" style="216"/>
    <col min="7682" max="7684" width="8.5" style="216" customWidth="1"/>
    <col min="7685" max="7687" width="8.375" style="216" customWidth="1"/>
    <col min="7688" max="7688" width="7.875" style="216" customWidth="1"/>
    <col min="7689" max="7690" width="8.25" style="216" customWidth="1"/>
    <col min="7691" max="7937" width="9" style="216"/>
    <col min="7938" max="7940" width="8.5" style="216" customWidth="1"/>
    <col min="7941" max="7943" width="8.375" style="216" customWidth="1"/>
    <col min="7944" max="7944" width="7.875" style="216" customWidth="1"/>
    <col min="7945" max="7946" width="8.25" style="216" customWidth="1"/>
    <col min="7947" max="8193" width="9" style="216"/>
    <col min="8194" max="8196" width="8.5" style="216" customWidth="1"/>
    <col min="8197" max="8199" width="8.375" style="216" customWidth="1"/>
    <col min="8200" max="8200" width="7.875" style="216" customWidth="1"/>
    <col min="8201" max="8202" width="8.25" style="216" customWidth="1"/>
    <col min="8203" max="8449" width="9" style="216"/>
    <col min="8450" max="8452" width="8.5" style="216" customWidth="1"/>
    <col min="8453" max="8455" width="8.375" style="216" customWidth="1"/>
    <col min="8456" max="8456" width="7.875" style="216" customWidth="1"/>
    <col min="8457" max="8458" width="8.25" style="216" customWidth="1"/>
    <col min="8459" max="8705" width="9" style="216"/>
    <col min="8706" max="8708" width="8.5" style="216" customWidth="1"/>
    <col min="8709" max="8711" width="8.375" style="216" customWidth="1"/>
    <col min="8712" max="8712" width="7.875" style="216" customWidth="1"/>
    <col min="8713" max="8714" width="8.25" style="216" customWidth="1"/>
    <col min="8715" max="8961" width="9" style="216"/>
    <col min="8962" max="8964" width="8.5" style="216" customWidth="1"/>
    <col min="8965" max="8967" width="8.375" style="216" customWidth="1"/>
    <col min="8968" max="8968" width="7.875" style="216" customWidth="1"/>
    <col min="8969" max="8970" width="8.25" style="216" customWidth="1"/>
    <col min="8971" max="9217" width="9" style="216"/>
    <col min="9218" max="9220" width="8.5" style="216" customWidth="1"/>
    <col min="9221" max="9223" width="8.375" style="216" customWidth="1"/>
    <col min="9224" max="9224" width="7.875" style="216" customWidth="1"/>
    <col min="9225" max="9226" width="8.25" style="216" customWidth="1"/>
    <col min="9227" max="9473" width="9" style="216"/>
    <col min="9474" max="9476" width="8.5" style="216" customWidth="1"/>
    <col min="9477" max="9479" width="8.375" style="216" customWidth="1"/>
    <col min="9480" max="9480" width="7.875" style="216" customWidth="1"/>
    <col min="9481" max="9482" width="8.25" style="216" customWidth="1"/>
    <col min="9483" max="9729" width="9" style="216"/>
    <col min="9730" max="9732" width="8.5" style="216" customWidth="1"/>
    <col min="9733" max="9735" width="8.375" style="216" customWidth="1"/>
    <col min="9736" max="9736" width="7.875" style="216" customWidth="1"/>
    <col min="9737" max="9738" width="8.25" style="216" customWidth="1"/>
    <col min="9739" max="9985" width="9" style="216"/>
    <col min="9986" max="9988" width="8.5" style="216" customWidth="1"/>
    <col min="9989" max="9991" width="8.375" style="216" customWidth="1"/>
    <col min="9992" max="9992" width="7.875" style="216" customWidth="1"/>
    <col min="9993" max="9994" width="8.25" style="216" customWidth="1"/>
    <col min="9995" max="10241" width="9" style="216"/>
    <col min="10242" max="10244" width="8.5" style="216" customWidth="1"/>
    <col min="10245" max="10247" width="8.375" style="216" customWidth="1"/>
    <col min="10248" max="10248" width="7.875" style="216" customWidth="1"/>
    <col min="10249" max="10250" width="8.25" style="216" customWidth="1"/>
    <col min="10251" max="10497" width="9" style="216"/>
    <col min="10498" max="10500" width="8.5" style="216" customWidth="1"/>
    <col min="10501" max="10503" width="8.375" style="216" customWidth="1"/>
    <col min="10504" max="10504" width="7.875" style="216" customWidth="1"/>
    <col min="10505" max="10506" width="8.25" style="216" customWidth="1"/>
    <col min="10507" max="10753" width="9" style="216"/>
    <col min="10754" max="10756" width="8.5" style="216" customWidth="1"/>
    <col min="10757" max="10759" width="8.375" style="216" customWidth="1"/>
    <col min="10760" max="10760" width="7.875" style="216" customWidth="1"/>
    <col min="10761" max="10762" width="8.25" style="216" customWidth="1"/>
    <col min="10763" max="11009" width="9" style="216"/>
    <col min="11010" max="11012" width="8.5" style="216" customWidth="1"/>
    <col min="11013" max="11015" width="8.375" style="216" customWidth="1"/>
    <col min="11016" max="11016" width="7.875" style="216" customWidth="1"/>
    <col min="11017" max="11018" width="8.25" style="216" customWidth="1"/>
    <col min="11019" max="11265" width="9" style="216"/>
    <col min="11266" max="11268" width="8.5" style="216" customWidth="1"/>
    <col min="11269" max="11271" width="8.375" style="216" customWidth="1"/>
    <col min="11272" max="11272" width="7.875" style="216" customWidth="1"/>
    <col min="11273" max="11274" width="8.25" style="216" customWidth="1"/>
    <col min="11275" max="11521" width="9" style="216"/>
    <col min="11522" max="11524" width="8.5" style="216" customWidth="1"/>
    <col min="11525" max="11527" width="8.375" style="216" customWidth="1"/>
    <col min="11528" max="11528" width="7.875" style="216" customWidth="1"/>
    <col min="11529" max="11530" width="8.25" style="216" customWidth="1"/>
    <col min="11531" max="11777" width="9" style="216"/>
    <col min="11778" max="11780" width="8.5" style="216" customWidth="1"/>
    <col min="11781" max="11783" width="8.375" style="216" customWidth="1"/>
    <col min="11784" max="11784" width="7.875" style="216" customWidth="1"/>
    <col min="11785" max="11786" width="8.25" style="216" customWidth="1"/>
    <col min="11787" max="12033" width="9" style="216"/>
    <col min="12034" max="12036" width="8.5" style="216" customWidth="1"/>
    <col min="12037" max="12039" width="8.375" style="216" customWidth="1"/>
    <col min="12040" max="12040" width="7.875" style="216" customWidth="1"/>
    <col min="12041" max="12042" width="8.25" style="216" customWidth="1"/>
    <col min="12043" max="12289" width="9" style="216"/>
    <col min="12290" max="12292" width="8.5" style="216" customWidth="1"/>
    <col min="12293" max="12295" width="8.375" style="216" customWidth="1"/>
    <col min="12296" max="12296" width="7.875" style="216" customWidth="1"/>
    <col min="12297" max="12298" width="8.25" style="216" customWidth="1"/>
    <col min="12299" max="12545" width="9" style="216"/>
    <col min="12546" max="12548" width="8.5" style="216" customWidth="1"/>
    <col min="12549" max="12551" width="8.375" style="216" customWidth="1"/>
    <col min="12552" max="12552" width="7.875" style="216" customWidth="1"/>
    <col min="12553" max="12554" width="8.25" style="216" customWidth="1"/>
    <col min="12555" max="12801" width="9" style="216"/>
    <col min="12802" max="12804" width="8.5" style="216" customWidth="1"/>
    <col min="12805" max="12807" width="8.375" style="216" customWidth="1"/>
    <col min="12808" max="12808" width="7.875" style="216" customWidth="1"/>
    <col min="12809" max="12810" width="8.25" style="216" customWidth="1"/>
    <col min="12811" max="13057" width="9" style="216"/>
    <col min="13058" max="13060" width="8.5" style="216" customWidth="1"/>
    <col min="13061" max="13063" width="8.375" style="216" customWidth="1"/>
    <col min="13064" max="13064" width="7.875" style="216" customWidth="1"/>
    <col min="13065" max="13066" width="8.25" style="216" customWidth="1"/>
    <col min="13067" max="13313" width="9" style="216"/>
    <col min="13314" max="13316" width="8.5" style="216" customWidth="1"/>
    <col min="13317" max="13319" width="8.375" style="216" customWidth="1"/>
    <col min="13320" max="13320" width="7.875" style="216" customWidth="1"/>
    <col min="13321" max="13322" width="8.25" style="216" customWidth="1"/>
    <col min="13323" max="13569" width="9" style="216"/>
    <col min="13570" max="13572" width="8.5" style="216" customWidth="1"/>
    <col min="13573" max="13575" width="8.375" style="216" customWidth="1"/>
    <col min="13576" max="13576" width="7.875" style="216" customWidth="1"/>
    <col min="13577" max="13578" width="8.25" style="216" customWidth="1"/>
    <col min="13579" max="13825" width="9" style="216"/>
    <col min="13826" max="13828" width="8.5" style="216" customWidth="1"/>
    <col min="13829" max="13831" width="8.375" style="216" customWidth="1"/>
    <col min="13832" max="13832" width="7.875" style="216" customWidth="1"/>
    <col min="13833" max="13834" width="8.25" style="216" customWidth="1"/>
    <col min="13835" max="14081" width="9" style="216"/>
    <col min="14082" max="14084" width="8.5" style="216" customWidth="1"/>
    <col min="14085" max="14087" width="8.375" style="216" customWidth="1"/>
    <col min="14088" max="14088" width="7.875" style="216" customWidth="1"/>
    <col min="14089" max="14090" width="8.25" style="216" customWidth="1"/>
    <col min="14091" max="14337" width="9" style="216"/>
    <col min="14338" max="14340" width="8.5" style="216" customWidth="1"/>
    <col min="14341" max="14343" width="8.375" style="216" customWidth="1"/>
    <col min="14344" max="14344" width="7.875" style="216" customWidth="1"/>
    <col min="14345" max="14346" width="8.25" style="216" customWidth="1"/>
    <col min="14347" max="14593" width="9" style="216"/>
    <col min="14594" max="14596" width="8.5" style="216" customWidth="1"/>
    <col min="14597" max="14599" width="8.375" style="216" customWidth="1"/>
    <col min="14600" max="14600" width="7.875" style="216" customWidth="1"/>
    <col min="14601" max="14602" width="8.25" style="216" customWidth="1"/>
    <col min="14603" max="14849" width="9" style="216"/>
    <col min="14850" max="14852" width="8.5" style="216" customWidth="1"/>
    <col min="14853" max="14855" width="8.375" style="216" customWidth="1"/>
    <col min="14856" max="14856" width="7.875" style="216" customWidth="1"/>
    <col min="14857" max="14858" width="8.25" style="216" customWidth="1"/>
    <col min="14859" max="15105" width="9" style="216"/>
    <col min="15106" max="15108" width="8.5" style="216" customWidth="1"/>
    <col min="15109" max="15111" width="8.375" style="216" customWidth="1"/>
    <col min="15112" max="15112" width="7.875" style="216" customWidth="1"/>
    <col min="15113" max="15114" width="8.25" style="216" customWidth="1"/>
    <col min="15115" max="15361" width="9" style="216"/>
    <col min="15362" max="15364" width="8.5" style="216" customWidth="1"/>
    <col min="15365" max="15367" width="8.375" style="216" customWidth="1"/>
    <col min="15368" max="15368" width="7.875" style="216" customWidth="1"/>
    <col min="15369" max="15370" width="8.25" style="216" customWidth="1"/>
    <col min="15371" max="15617" width="9" style="216"/>
    <col min="15618" max="15620" width="8.5" style="216" customWidth="1"/>
    <col min="15621" max="15623" width="8.375" style="216" customWidth="1"/>
    <col min="15624" max="15624" width="7.875" style="216" customWidth="1"/>
    <col min="15625" max="15626" width="8.25" style="216" customWidth="1"/>
    <col min="15627" max="15873" width="9" style="216"/>
    <col min="15874" max="15876" width="8.5" style="216" customWidth="1"/>
    <col min="15877" max="15879" width="8.375" style="216" customWidth="1"/>
    <col min="15880" max="15880" width="7.875" style="216" customWidth="1"/>
    <col min="15881" max="15882" width="8.25" style="216" customWidth="1"/>
    <col min="15883" max="16129" width="9" style="216"/>
    <col min="16130" max="16132" width="8.5" style="216" customWidth="1"/>
    <col min="16133" max="16135" width="8.375" style="216" customWidth="1"/>
    <col min="16136" max="16136" width="7.875" style="216" customWidth="1"/>
    <col min="16137" max="16138" width="8.25" style="216" customWidth="1"/>
    <col min="16139" max="16384" width="9" style="216"/>
  </cols>
  <sheetData>
    <row r="1" spans="1:13" ht="20.25" customHeight="1">
      <c r="A1" s="645" t="s">
        <v>562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</row>
    <row r="2" spans="1:13" ht="1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3" ht="20.25" customHeight="1">
      <c r="A3" s="2" t="s">
        <v>563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s="250" customFormat="1" ht="20.100000000000001" customHeight="1">
      <c r="A4" s="702" t="s">
        <v>564</v>
      </c>
      <c r="B4" s="676" t="s">
        <v>565</v>
      </c>
      <c r="C4" s="676"/>
      <c r="D4" s="676"/>
      <c r="E4" s="715" t="s">
        <v>566</v>
      </c>
      <c r="F4" s="715"/>
      <c r="G4" s="715"/>
      <c r="H4" s="720"/>
      <c r="I4" s="714" t="s">
        <v>567</v>
      </c>
      <c r="J4" s="715"/>
      <c r="K4" s="676" t="s">
        <v>568</v>
      </c>
      <c r="L4" s="676"/>
    </row>
    <row r="5" spans="1:13" s="250" customFormat="1">
      <c r="A5" s="703"/>
      <c r="B5" s="676"/>
      <c r="C5" s="676"/>
      <c r="D5" s="676"/>
      <c r="E5" s="722"/>
      <c r="F5" s="722"/>
      <c r="G5" s="722"/>
      <c r="H5" s="728"/>
      <c r="I5" s="721"/>
      <c r="J5" s="722"/>
      <c r="K5" s="676"/>
      <c r="L5" s="676"/>
    </row>
    <row r="6" spans="1:13" s="250" customFormat="1" ht="18.75" customHeight="1">
      <c r="A6" s="703"/>
      <c r="B6" s="675" t="s">
        <v>569</v>
      </c>
      <c r="C6" s="675" t="s">
        <v>216</v>
      </c>
      <c r="D6" s="720" t="s">
        <v>324</v>
      </c>
      <c r="E6" s="675" t="s">
        <v>570</v>
      </c>
      <c r="F6" s="714" t="s">
        <v>571</v>
      </c>
      <c r="G6" s="715"/>
      <c r="H6" s="720"/>
      <c r="I6" s="678" t="s">
        <v>572</v>
      </c>
      <c r="J6" s="677"/>
      <c r="K6" s="676"/>
      <c r="L6" s="676"/>
    </row>
    <row r="7" spans="1:13" s="250" customFormat="1" ht="20.25" customHeight="1">
      <c r="A7" s="740"/>
      <c r="B7" s="680"/>
      <c r="C7" s="680"/>
      <c r="D7" s="728"/>
      <c r="E7" s="680"/>
      <c r="F7" s="405"/>
      <c r="G7" s="358" t="s">
        <v>573</v>
      </c>
      <c r="H7" s="358" t="s">
        <v>574</v>
      </c>
      <c r="I7" s="358" t="s">
        <v>575</v>
      </c>
      <c r="J7" s="358" t="s">
        <v>264</v>
      </c>
      <c r="K7" s="584" t="s">
        <v>321</v>
      </c>
      <c r="L7" s="584" t="s">
        <v>264</v>
      </c>
    </row>
    <row r="8" spans="1:13" ht="21" customHeight="1">
      <c r="A8" s="406" t="s">
        <v>107</v>
      </c>
      <c r="B8" s="360">
        <v>5245</v>
      </c>
      <c r="C8" s="116" t="s">
        <v>576</v>
      </c>
      <c r="D8" s="116" t="s">
        <v>576</v>
      </c>
      <c r="E8" s="407">
        <v>5147</v>
      </c>
      <c r="F8" s="243">
        <v>9250</v>
      </c>
      <c r="G8" s="116" t="s">
        <v>576</v>
      </c>
      <c r="H8" s="116" t="s">
        <v>576</v>
      </c>
      <c r="I8" s="360">
        <v>98</v>
      </c>
      <c r="J8" s="360">
        <v>119</v>
      </c>
      <c r="K8" s="218">
        <v>0</v>
      </c>
      <c r="L8" s="218">
        <v>0</v>
      </c>
    </row>
    <row r="9" spans="1:13" ht="21" customHeight="1">
      <c r="A9" s="406" t="s">
        <v>326</v>
      </c>
      <c r="B9" s="360">
        <v>5691</v>
      </c>
      <c r="C9" s="116" t="s">
        <v>576</v>
      </c>
      <c r="D9" s="116" t="s">
        <v>576</v>
      </c>
      <c r="E9" s="408">
        <v>5595</v>
      </c>
      <c r="F9" s="365">
        <v>9951</v>
      </c>
      <c r="G9" s="116" t="s">
        <v>576</v>
      </c>
      <c r="H9" s="116" t="s">
        <v>576</v>
      </c>
      <c r="I9" s="360">
        <v>96</v>
      </c>
      <c r="J9" s="360">
        <v>132</v>
      </c>
      <c r="K9" s="218">
        <v>0</v>
      </c>
      <c r="L9" s="218">
        <v>0</v>
      </c>
    </row>
    <row r="10" spans="1:13" ht="21" customHeight="1">
      <c r="A10" s="409" t="s">
        <v>5</v>
      </c>
      <c r="B10" s="360">
        <v>5859</v>
      </c>
      <c r="C10" s="116" t="s">
        <v>576</v>
      </c>
      <c r="D10" s="116" t="s">
        <v>576</v>
      </c>
      <c r="E10" s="359">
        <v>5744</v>
      </c>
      <c r="F10" s="360">
        <v>9946</v>
      </c>
      <c r="G10" s="116" t="s">
        <v>576</v>
      </c>
      <c r="H10" s="116" t="s">
        <v>576</v>
      </c>
      <c r="I10" s="360">
        <v>115</v>
      </c>
      <c r="J10" s="360">
        <v>201</v>
      </c>
      <c r="K10" s="520">
        <v>10</v>
      </c>
      <c r="L10" s="520">
        <v>347</v>
      </c>
    </row>
    <row r="11" spans="1:13" ht="21" customHeight="1">
      <c r="A11" s="410" t="s">
        <v>109</v>
      </c>
      <c r="B11" s="165">
        <v>5679</v>
      </c>
      <c r="C11" s="116" t="s">
        <v>576</v>
      </c>
      <c r="D11" s="116" t="s">
        <v>576</v>
      </c>
      <c r="E11" s="320">
        <v>5574</v>
      </c>
      <c r="F11" s="165">
        <v>9393</v>
      </c>
      <c r="G11" s="116" t="s">
        <v>576</v>
      </c>
      <c r="H11" s="116" t="s">
        <v>576</v>
      </c>
      <c r="I11" s="165">
        <v>105</v>
      </c>
      <c r="J11" s="165">
        <v>177</v>
      </c>
      <c r="K11" s="165">
        <v>15</v>
      </c>
      <c r="L11" s="165">
        <v>350</v>
      </c>
    </row>
    <row r="12" spans="1:13" ht="21" customHeight="1">
      <c r="A12" s="410" t="s">
        <v>577</v>
      </c>
      <c r="B12" s="165">
        <v>5747</v>
      </c>
      <c r="C12" s="165">
        <v>4129</v>
      </c>
      <c r="D12" s="165">
        <v>5489</v>
      </c>
      <c r="E12" s="320">
        <v>5618</v>
      </c>
      <c r="F12" s="320">
        <v>8997</v>
      </c>
      <c r="G12" s="320">
        <v>3890</v>
      </c>
      <c r="H12" s="361">
        <v>5107</v>
      </c>
      <c r="I12" s="165">
        <v>129</v>
      </c>
      <c r="J12" s="165">
        <v>234</v>
      </c>
      <c r="K12" s="165">
        <v>20</v>
      </c>
      <c r="L12" s="165">
        <v>387</v>
      </c>
    </row>
    <row r="13" spans="1:13" ht="21" customHeight="1">
      <c r="A13" s="411" t="s">
        <v>111</v>
      </c>
      <c r="B13" s="165">
        <v>5647</v>
      </c>
      <c r="C13" s="165">
        <v>4037</v>
      </c>
      <c r="D13" s="165">
        <v>5381</v>
      </c>
      <c r="E13" s="320">
        <v>5430</v>
      </c>
      <c r="F13" s="320">
        <v>8629</v>
      </c>
      <c r="G13" s="320">
        <v>3738</v>
      </c>
      <c r="H13" s="361">
        <v>4891</v>
      </c>
      <c r="I13" s="165">
        <v>217</v>
      </c>
      <c r="J13" s="165">
        <v>441</v>
      </c>
      <c r="K13" s="165">
        <v>46</v>
      </c>
      <c r="L13" s="165">
        <v>348</v>
      </c>
      <c r="M13" s="261"/>
    </row>
    <row r="14" spans="1:13" ht="21" customHeight="1">
      <c r="A14" s="147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61"/>
    </row>
    <row r="15" spans="1:13" ht="15" customHeight="1">
      <c r="A15" s="412"/>
      <c r="B15" s="610"/>
      <c r="C15" s="610"/>
      <c r="D15" s="610"/>
      <c r="E15" s="76"/>
      <c r="F15" s="76"/>
      <c r="G15" s="76"/>
      <c r="H15" s="76"/>
      <c r="I15" s="76"/>
      <c r="J15" s="76"/>
      <c r="K15" s="413"/>
      <c r="L15" s="413"/>
    </row>
    <row r="16" spans="1:13" ht="21" customHeight="1">
      <c r="A16" s="607" t="s">
        <v>578</v>
      </c>
      <c r="B16" s="608">
        <f>E16+I16</f>
        <v>226</v>
      </c>
      <c r="C16" s="608">
        <v>150</v>
      </c>
      <c r="D16" s="609">
        <v>213</v>
      </c>
      <c r="E16" s="171">
        <v>221</v>
      </c>
      <c r="F16" s="171">
        <v>353</v>
      </c>
      <c r="G16" s="416">
        <v>145</v>
      </c>
      <c r="H16" s="416">
        <v>208</v>
      </c>
      <c r="I16" s="415">
        <v>5</v>
      </c>
      <c r="J16" s="415">
        <v>10</v>
      </c>
      <c r="K16" s="415"/>
      <c r="L16" s="415"/>
    </row>
    <row r="17" spans="1:12" ht="21" customHeight="1">
      <c r="A17" s="414" t="s">
        <v>579</v>
      </c>
      <c r="B17" s="415">
        <f t="shared" ref="B17:B32" si="0">E17+I17</f>
        <v>414</v>
      </c>
      <c r="C17" s="415">
        <v>260</v>
      </c>
      <c r="D17" s="322">
        <v>371</v>
      </c>
      <c r="E17" s="171">
        <v>402</v>
      </c>
      <c r="F17" s="171">
        <v>610</v>
      </c>
      <c r="G17" s="416">
        <v>254</v>
      </c>
      <c r="H17" s="416">
        <v>356</v>
      </c>
      <c r="I17" s="415">
        <v>12</v>
      </c>
      <c r="J17" s="415">
        <v>21</v>
      </c>
      <c r="K17" s="415"/>
      <c r="L17" s="415"/>
    </row>
    <row r="18" spans="1:12" ht="21" customHeight="1">
      <c r="A18" s="414" t="s">
        <v>580</v>
      </c>
      <c r="B18" s="415">
        <f t="shared" si="0"/>
        <v>267</v>
      </c>
      <c r="C18" s="415">
        <v>178</v>
      </c>
      <c r="D18" s="322">
        <v>260</v>
      </c>
      <c r="E18" s="171">
        <v>253</v>
      </c>
      <c r="F18" s="171">
        <v>417</v>
      </c>
      <c r="G18" s="416">
        <v>174</v>
      </c>
      <c r="H18" s="416">
        <v>243</v>
      </c>
      <c r="I18" s="415">
        <v>14</v>
      </c>
      <c r="J18" s="415">
        <v>21</v>
      </c>
      <c r="K18" s="415"/>
      <c r="L18" s="415"/>
    </row>
    <row r="19" spans="1:12" ht="21" customHeight="1">
      <c r="A19" s="414" t="s">
        <v>581</v>
      </c>
      <c r="B19" s="415">
        <f t="shared" si="0"/>
        <v>443</v>
      </c>
      <c r="C19" s="415">
        <v>341</v>
      </c>
      <c r="D19" s="322">
        <v>424</v>
      </c>
      <c r="E19" s="171">
        <v>425</v>
      </c>
      <c r="F19" s="171">
        <v>721</v>
      </c>
      <c r="G19" s="416">
        <v>324</v>
      </c>
      <c r="H19" s="416">
        <v>397</v>
      </c>
      <c r="I19" s="415">
        <v>18</v>
      </c>
      <c r="J19" s="415">
        <v>44</v>
      </c>
      <c r="K19" s="415"/>
      <c r="L19" s="415"/>
    </row>
    <row r="20" spans="1:12" ht="21" customHeight="1">
      <c r="A20" s="414" t="s">
        <v>582</v>
      </c>
      <c r="B20" s="415">
        <f t="shared" si="0"/>
        <v>539</v>
      </c>
      <c r="C20" s="415">
        <v>327</v>
      </c>
      <c r="D20" s="322">
        <v>426</v>
      </c>
      <c r="E20" s="171">
        <v>514</v>
      </c>
      <c r="F20" s="171">
        <v>710</v>
      </c>
      <c r="G20" s="416">
        <v>310</v>
      </c>
      <c r="H20" s="416">
        <v>400</v>
      </c>
      <c r="I20" s="415">
        <v>25</v>
      </c>
      <c r="J20" s="415">
        <v>43</v>
      </c>
      <c r="K20" s="415"/>
      <c r="L20" s="415"/>
    </row>
    <row r="21" spans="1:12" ht="21" customHeight="1">
      <c r="A21" s="414" t="s">
        <v>583</v>
      </c>
      <c r="B21" s="415">
        <f t="shared" si="0"/>
        <v>285</v>
      </c>
      <c r="C21" s="415">
        <v>204</v>
      </c>
      <c r="D21" s="322">
        <v>270</v>
      </c>
      <c r="E21" s="171">
        <v>269</v>
      </c>
      <c r="F21" s="171">
        <v>435</v>
      </c>
      <c r="G21" s="416">
        <v>185</v>
      </c>
      <c r="H21" s="416">
        <v>250</v>
      </c>
      <c r="I21" s="415">
        <v>16</v>
      </c>
      <c r="J21" s="415">
        <v>39</v>
      </c>
      <c r="K21" s="415"/>
      <c r="L21" s="415"/>
    </row>
    <row r="22" spans="1:12" ht="21" customHeight="1">
      <c r="A22" s="414" t="s">
        <v>584</v>
      </c>
      <c r="B22" s="415">
        <f t="shared" si="0"/>
        <v>308</v>
      </c>
      <c r="C22" s="415">
        <v>216</v>
      </c>
      <c r="D22" s="322">
        <v>251</v>
      </c>
      <c r="E22" s="171">
        <v>298</v>
      </c>
      <c r="F22" s="171">
        <v>443</v>
      </c>
      <c r="G22" s="416">
        <v>205</v>
      </c>
      <c r="H22" s="416">
        <v>238</v>
      </c>
      <c r="I22" s="415">
        <v>10</v>
      </c>
      <c r="J22" s="415">
        <v>24</v>
      </c>
      <c r="K22" s="415"/>
      <c r="L22" s="415"/>
    </row>
    <row r="23" spans="1:12" ht="21" customHeight="1">
      <c r="A23" s="414" t="s">
        <v>585</v>
      </c>
      <c r="B23" s="415">
        <f t="shared" si="0"/>
        <v>259</v>
      </c>
      <c r="C23" s="415">
        <v>162</v>
      </c>
      <c r="D23" s="322">
        <v>235</v>
      </c>
      <c r="E23" s="171">
        <v>244</v>
      </c>
      <c r="F23" s="171">
        <v>369</v>
      </c>
      <c r="G23" s="416">
        <v>151</v>
      </c>
      <c r="H23" s="416">
        <v>218</v>
      </c>
      <c r="I23" s="415">
        <v>15</v>
      </c>
      <c r="J23" s="415">
        <v>28</v>
      </c>
      <c r="K23" s="415"/>
      <c r="L23" s="415"/>
    </row>
    <row r="24" spans="1:12" ht="21" customHeight="1">
      <c r="A24" s="414" t="s">
        <v>586</v>
      </c>
      <c r="B24" s="415">
        <f t="shared" si="0"/>
        <v>491</v>
      </c>
      <c r="C24" s="415">
        <v>367</v>
      </c>
      <c r="D24" s="322">
        <v>422</v>
      </c>
      <c r="E24" s="171">
        <v>479</v>
      </c>
      <c r="F24" s="171">
        <v>761</v>
      </c>
      <c r="G24" s="416">
        <v>362</v>
      </c>
      <c r="H24" s="416">
        <v>399</v>
      </c>
      <c r="I24" s="415">
        <v>12</v>
      </c>
      <c r="J24" s="415">
        <v>28</v>
      </c>
      <c r="K24" s="415"/>
      <c r="L24" s="415"/>
    </row>
    <row r="25" spans="1:12" ht="21" customHeight="1">
      <c r="A25" s="414" t="s">
        <v>587</v>
      </c>
      <c r="B25" s="415">
        <f t="shared" si="0"/>
        <v>312</v>
      </c>
      <c r="C25" s="415">
        <v>215</v>
      </c>
      <c r="D25" s="322">
        <v>285</v>
      </c>
      <c r="E25" s="171">
        <v>296</v>
      </c>
      <c r="F25" s="171">
        <v>470</v>
      </c>
      <c r="G25" s="416">
        <v>204</v>
      </c>
      <c r="H25" s="416">
        <v>266</v>
      </c>
      <c r="I25" s="415">
        <v>16</v>
      </c>
      <c r="J25" s="415">
        <v>30</v>
      </c>
      <c r="K25" s="415"/>
      <c r="L25" s="415"/>
    </row>
    <row r="26" spans="1:12" ht="21" customHeight="1">
      <c r="A26" s="414" t="s">
        <v>588</v>
      </c>
      <c r="B26" s="415">
        <f t="shared" si="0"/>
        <v>210</v>
      </c>
      <c r="C26" s="415">
        <v>116</v>
      </c>
      <c r="D26" s="322">
        <v>202</v>
      </c>
      <c r="E26" s="171">
        <v>202</v>
      </c>
      <c r="F26" s="171">
        <v>297</v>
      </c>
      <c r="G26" s="416">
        <v>105</v>
      </c>
      <c r="H26" s="416">
        <v>192</v>
      </c>
      <c r="I26" s="415">
        <v>8</v>
      </c>
      <c r="J26" s="415">
        <v>21</v>
      </c>
      <c r="K26" s="415"/>
      <c r="L26" s="415"/>
    </row>
    <row r="27" spans="1:12" ht="21" customHeight="1">
      <c r="A27" s="414" t="s">
        <v>589</v>
      </c>
      <c r="B27" s="415">
        <f t="shared" si="0"/>
        <v>413</v>
      </c>
      <c r="C27" s="415">
        <v>300</v>
      </c>
      <c r="D27" s="322">
        <v>409</v>
      </c>
      <c r="E27" s="171">
        <v>400</v>
      </c>
      <c r="F27" s="171">
        <v>689</v>
      </c>
      <c r="G27" s="416">
        <v>293</v>
      </c>
      <c r="H27" s="416">
        <v>396</v>
      </c>
      <c r="I27" s="415">
        <v>13</v>
      </c>
      <c r="J27" s="415">
        <v>20</v>
      </c>
      <c r="K27" s="415"/>
      <c r="L27" s="415"/>
    </row>
    <row r="28" spans="1:12" ht="21" customHeight="1">
      <c r="A28" s="414" t="s">
        <v>590</v>
      </c>
      <c r="B28" s="415">
        <f t="shared" si="0"/>
        <v>385</v>
      </c>
      <c r="C28" s="415">
        <v>293</v>
      </c>
      <c r="D28" s="322">
        <v>362</v>
      </c>
      <c r="E28" s="171">
        <v>373</v>
      </c>
      <c r="F28" s="171">
        <v>631</v>
      </c>
      <c r="G28" s="416">
        <v>285</v>
      </c>
      <c r="H28" s="416">
        <v>346</v>
      </c>
      <c r="I28" s="415">
        <v>12</v>
      </c>
      <c r="J28" s="415">
        <v>24</v>
      </c>
      <c r="K28" s="415"/>
      <c r="L28" s="415"/>
    </row>
    <row r="29" spans="1:12" ht="21" customHeight="1">
      <c r="A29" s="414" t="s">
        <v>591</v>
      </c>
      <c r="B29" s="415">
        <f t="shared" si="0"/>
        <v>180</v>
      </c>
      <c r="C29" s="415">
        <v>139</v>
      </c>
      <c r="D29" s="322">
        <v>188</v>
      </c>
      <c r="E29" s="171">
        <v>178</v>
      </c>
      <c r="F29" s="171">
        <v>323</v>
      </c>
      <c r="G29" s="416">
        <v>136</v>
      </c>
      <c r="H29" s="416">
        <v>187</v>
      </c>
      <c r="I29" s="415">
        <v>2</v>
      </c>
      <c r="J29" s="415">
        <v>4</v>
      </c>
      <c r="K29" s="415"/>
      <c r="L29" s="415"/>
    </row>
    <row r="30" spans="1:12" ht="21" customHeight="1">
      <c r="A30" s="414" t="s">
        <v>592</v>
      </c>
      <c r="B30" s="415">
        <f t="shared" si="0"/>
        <v>257</v>
      </c>
      <c r="C30" s="415">
        <v>186</v>
      </c>
      <c r="D30" s="322">
        <v>238</v>
      </c>
      <c r="E30" s="171">
        <v>243</v>
      </c>
      <c r="F30" s="171">
        <v>391</v>
      </c>
      <c r="G30" s="416">
        <v>171</v>
      </c>
      <c r="H30" s="416">
        <v>220</v>
      </c>
      <c r="I30" s="415">
        <v>14</v>
      </c>
      <c r="J30" s="415">
        <v>33</v>
      </c>
      <c r="K30" s="415"/>
      <c r="L30" s="415"/>
    </row>
    <row r="31" spans="1:12" ht="21" customHeight="1">
      <c r="A31" s="414" t="s">
        <v>593</v>
      </c>
      <c r="B31" s="415">
        <f t="shared" si="0"/>
        <v>292</v>
      </c>
      <c r="C31" s="415">
        <v>199</v>
      </c>
      <c r="D31" s="322">
        <v>298</v>
      </c>
      <c r="E31" s="171">
        <v>279</v>
      </c>
      <c r="F31" s="171">
        <v>471</v>
      </c>
      <c r="G31" s="416">
        <v>188</v>
      </c>
      <c r="H31" s="416">
        <v>283</v>
      </c>
      <c r="I31" s="415">
        <v>13</v>
      </c>
      <c r="J31" s="415">
        <v>26</v>
      </c>
      <c r="K31" s="415"/>
      <c r="L31" s="415"/>
    </row>
    <row r="32" spans="1:12" ht="21" customHeight="1">
      <c r="A32" s="414" t="s">
        <v>594</v>
      </c>
      <c r="B32" s="415">
        <f t="shared" si="0"/>
        <v>366</v>
      </c>
      <c r="C32" s="415">
        <v>259</v>
      </c>
      <c r="D32" s="322">
        <v>304</v>
      </c>
      <c r="E32" s="171">
        <v>354</v>
      </c>
      <c r="F32" s="171">
        <v>538</v>
      </c>
      <c r="G32" s="416">
        <v>246</v>
      </c>
      <c r="H32" s="416">
        <v>292</v>
      </c>
      <c r="I32" s="415">
        <v>12</v>
      </c>
      <c r="J32" s="415">
        <v>25</v>
      </c>
      <c r="K32" s="415"/>
      <c r="L32" s="415"/>
    </row>
    <row r="33" spans="1:12" ht="15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</row>
    <row r="34" spans="1:12" ht="20.25" customHeight="1">
      <c r="A34" s="2" t="s">
        <v>595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339" t="s">
        <v>596</v>
      </c>
      <c r="B35" s="339"/>
      <c r="C35" s="339"/>
      <c r="D35" s="339"/>
      <c r="E35" s="339"/>
      <c r="F35" s="339"/>
      <c r="G35" s="339"/>
      <c r="H35" s="2"/>
      <c r="I35" s="2"/>
      <c r="J35" s="2"/>
      <c r="K35" s="1"/>
      <c r="L35" s="1"/>
    </row>
    <row r="36" spans="1:12">
      <c r="A36" s="339" t="s">
        <v>597</v>
      </c>
      <c r="B36" s="339"/>
      <c r="C36" s="339"/>
      <c r="D36" s="339"/>
      <c r="E36" s="339"/>
      <c r="F36" s="339"/>
      <c r="G36" s="339"/>
      <c r="H36" s="2"/>
      <c r="I36" s="2"/>
      <c r="J36" s="2"/>
      <c r="K36" s="1"/>
      <c r="L36" s="1"/>
    </row>
    <row r="37" spans="1:12">
      <c r="A37" s="329"/>
      <c r="B37" s="329"/>
      <c r="C37" s="329"/>
      <c r="D37" s="329"/>
      <c r="E37" s="329"/>
      <c r="F37" s="329"/>
      <c r="G37" s="329"/>
    </row>
  </sheetData>
  <mergeCells count="13">
    <mergeCell ref="F6:H6"/>
    <mergeCell ref="I6:J6"/>
    <mergeCell ref="A33:L33"/>
    <mergeCell ref="A1:L1"/>
    <mergeCell ref="A4:A7"/>
    <mergeCell ref="B4:D5"/>
    <mergeCell ref="E4:H5"/>
    <mergeCell ref="I4:J5"/>
    <mergeCell ref="K4:L6"/>
    <mergeCell ref="B6:B7"/>
    <mergeCell ref="C6:C7"/>
    <mergeCell ref="D6:D7"/>
    <mergeCell ref="E6:E7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33"/>
  <sheetViews>
    <sheetView topLeftCell="A11" workbookViewId="0">
      <selection activeCell="A33" sqref="A33:O33"/>
    </sheetView>
  </sheetViews>
  <sheetFormatPr defaultRowHeight="13.5"/>
  <cols>
    <col min="1" max="1" width="9" style="261"/>
    <col min="2" max="4" width="6.5" style="261" customWidth="1"/>
    <col min="5" max="5" width="7.625" style="261" customWidth="1"/>
    <col min="6" max="8" width="6.5" style="261" customWidth="1"/>
    <col min="9" max="9" width="7.625" style="261" customWidth="1"/>
    <col min="10" max="12" width="6.5" style="261" customWidth="1"/>
    <col min="13" max="13" width="7.625" style="261" customWidth="1"/>
    <col min="14" max="16" width="6.5" style="261" customWidth="1"/>
    <col min="17" max="17" width="7.625" style="261" customWidth="1"/>
    <col min="18" max="20" width="6.5" style="261" customWidth="1"/>
    <col min="21" max="21" width="7.625" style="261" customWidth="1"/>
    <col min="22" max="28" width="6.875" style="261" customWidth="1"/>
    <col min="29" max="29" width="7" style="261" customWidth="1"/>
    <col min="30" max="41" width="6.875" style="261" customWidth="1"/>
    <col min="42" max="16384" width="9" style="261"/>
  </cols>
  <sheetData>
    <row r="1" spans="1:41" ht="20.25" customHeight="1">
      <c r="A1" s="758" t="s">
        <v>372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41" ht="1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41" ht="20.25" customHeight="1">
      <c r="A3" s="822" t="s">
        <v>370</v>
      </c>
      <c r="B3" s="822"/>
      <c r="C3" s="822"/>
      <c r="D3" s="822"/>
      <c r="E3" s="822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279"/>
    </row>
    <row r="4" spans="1:41" ht="20.25" customHeight="1">
      <c r="A4" s="824" t="s">
        <v>373</v>
      </c>
      <c r="B4" s="827" t="s">
        <v>374</v>
      </c>
      <c r="C4" s="827"/>
      <c r="D4" s="827"/>
      <c r="E4" s="827"/>
      <c r="F4" s="819" t="s">
        <v>375</v>
      </c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16" t="s">
        <v>376</v>
      </c>
      <c r="AA4" s="817"/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8"/>
    </row>
    <row r="5" spans="1:41" ht="24.95" customHeight="1">
      <c r="A5" s="825"/>
      <c r="B5" s="828"/>
      <c r="C5" s="828"/>
      <c r="D5" s="828"/>
      <c r="E5" s="828"/>
      <c r="F5" s="819" t="s">
        <v>96</v>
      </c>
      <c r="G5" s="819"/>
      <c r="H5" s="819"/>
      <c r="I5" s="819"/>
      <c r="J5" s="676" t="s">
        <v>377</v>
      </c>
      <c r="K5" s="676"/>
      <c r="L5" s="676"/>
      <c r="M5" s="676"/>
      <c r="N5" s="676" t="s">
        <v>378</v>
      </c>
      <c r="O5" s="676"/>
      <c r="P5" s="676"/>
      <c r="Q5" s="676"/>
      <c r="R5" s="676" t="s">
        <v>379</v>
      </c>
      <c r="S5" s="676"/>
      <c r="T5" s="676"/>
      <c r="U5" s="676"/>
      <c r="V5" s="676" t="s">
        <v>380</v>
      </c>
      <c r="W5" s="676"/>
      <c r="X5" s="676"/>
      <c r="Y5" s="676"/>
      <c r="Z5" s="676" t="s">
        <v>96</v>
      </c>
      <c r="AA5" s="676"/>
      <c r="AB5" s="676"/>
      <c r="AC5" s="676"/>
      <c r="AD5" s="819" t="s">
        <v>381</v>
      </c>
      <c r="AE5" s="819"/>
      <c r="AF5" s="819"/>
      <c r="AG5" s="819"/>
      <c r="AH5" s="820" t="s">
        <v>382</v>
      </c>
      <c r="AI5" s="820"/>
      <c r="AJ5" s="820"/>
      <c r="AK5" s="820"/>
      <c r="AL5" s="820" t="s">
        <v>383</v>
      </c>
      <c r="AM5" s="820"/>
      <c r="AN5" s="820"/>
      <c r="AO5" s="820"/>
    </row>
    <row r="6" spans="1:41" ht="24.95" customHeight="1">
      <c r="A6" s="826"/>
      <c r="B6" s="177" t="s">
        <v>353</v>
      </c>
      <c r="C6" s="178" t="s">
        <v>384</v>
      </c>
      <c r="D6" s="178" t="s">
        <v>385</v>
      </c>
      <c r="E6" s="179" t="s">
        <v>386</v>
      </c>
      <c r="F6" s="181" t="s">
        <v>353</v>
      </c>
      <c r="G6" s="181" t="s">
        <v>384</v>
      </c>
      <c r="H6" s="181" t="s">
        <v>385</v>
      </c>
      <c r="I6" s="181" t="s">
        <v>386</v>
      </c>
      <c r="J6" s="181" t="s">
        <v>353</v>
      </c>
      <c r="K6" s="181" t="s">
        <v>384</v>
      </c>
      <c r="L6" s="181" t="s">
        <v>385</v>
      </c>
      <c r="M6" s="181" t="s">
        <v>386</v>
      </c>
      <c r="N6" s="181" t="s">
        <v>353</v>
      </c>
      <c r="O6" s="181" t="s">
        <v>384</v>
      </c>
      <c r="P6" s="181" t="s">
        <v>385</v>
      </c>
      <c r="Q6" s="181" t="s">
        <v>386</v>
      </c>
      <c r="R6" s="181" t="s">
        <v>353</v>
      </c>
      <c r="S6" s="181" t="s">
        <v>384</v>
      </c>
      <c r="T6" s="181" t="s">
        <v>385</v>
      </c>
      <c r="U6" s="181" t="s">
        <v>386</v>
      </c>
      <c r="V6" s="181" t="s">
        <v>353</v>
      </c>
      <c r="W6" s="181" t="s">
        <v>384</v>
      </c>
      <c r="X6" s="181" t="s">
        <v>385</v>
      </c>
      <c r="Y6" s="181" t="s">
        <v>386</v>
      </c>
      <c r="Z6" s="181" t="s">
        <v>353</v>
      </c>
      <c r="AA6" s="181" t="s">
        <v>384</v>
      </c>
      <c r="AB6" s="181" t="s">
        <v>385</v>
      </c>
      <c r="AC6" s="181" t="s">
        <v>386</v>
      </c>
      <c r="AD6" s="181" t="s">
        <v>353</v>
      </c>
      <c r="AE6" s="181" t="s">
        <v>384</v>
      </c>
      <c r="AF6" s="181" t="s">
        <v>385</v>
      </c>
      <c r="AG6" s="181" t="s">
        <v>386</v>
      </c>
      <c r="AH6" s="181" t="s">
        <v>353</v>
      </c>
      <c r="AI6" s="181" t="s">
        <v>384</v>
      </c>
      <c r="AJ6" s="181" t="s">
        <v>385</v>
      </c>
      <c r="AK6" s="181" t="s">
        <v>386</v>
      </c>
      <c r="AL6" s="181" t="s">
        <v>353</v>
      </c>
      <c r="AM6" s="181" t="s">
        <v>384</v>
      </c>
      <c r="AN6" s="181" t="s">
        <v>385</v>
      </c>
      <c r="AO6" s="181" t="s">
        <v>386</v>
      </c>
    </row>
    <row r="7" spans="1:41" ht="24.95" customHeight="1">
      <c r="A7" s="280" t="s">
        <v>107</v>
      </c>
      <c r="B7" s="270">
        <v>1</v>
      </c>
      <c r="C7" s="270">
        <v>38</v>
      </c>
      <c r="D7" s="270">
        <v>44</v>
      </c>
      <c r="E7" s="270">
        <v>146</v>
      </c>
      <c r="F7" s="185">
        <v>1</v>
      </c>
      <c r="G7" s="185">
        <v>38</v>
      </c>
      <c r="H7" s="185">
        <v>44</v>
      </c>
      <c r="I7" s="185">
        <v>146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6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5">
        <v>0</v>
      </c>
      <c r="AA7" s="185">
        <v>0</v>
      </c>
      <c r="AB7" s="185">
        <v>0</v>
      </c>
      <c r="AC7" s="186">
        <v>0</v>
      </c>
      <c r="AD7" s="185">
        <v>0</v>
      </c>
      <c r="AE7" s="185">
        <v>0</v>
      </c>
      <c r="AF7" s="185">
        <v>0</v>
      </c>
      <c r="AG7" s="185">
        <v>0</v>
      </c>
      <c r="AH7" s="185">
        <v>0</v>
      </c>
      <c r="AI7" s="185">
        <v>0</v>
      </c>
      <c r="AJ7" s="185">
        <v>0</v>
      </c>
      <c r="AK7" s="185">
        <v>0</v>
      </c>
      <c r="AL7" s="185">
        <v>0</v>
      </c>
      <c r="AM7" s="185">
        <v>0</v>
      </c>
      <c r="AN7" s="185">
        <v>0</v>
      </c>
      <c r="AO7" s="186">
        <v>0</v>
      </c>
    </row>
    <row r="8" spans="1:41" ht="24.95" customHeight="1">
      <c r="A8" s="264" t="s">
        <v>108</v>
      </c>
      <c r="B8" s="268">
        <v>1</v>
      </c>
      <c r="C8" s="268">
        <v>43</v>
      </c>
      <c r="D8" s="268">
        <v>42</v>
      </c>
      <c r="E8" s="268">
        <v>141</v>
      </c>
      <c r="F8" s="281">
        <v>1</v>
      </c>
      <c r="G8" s="281">
        <v>43</v>
      </c>
      <c r="H8" s="281">
        <v>42</v>
      </c>
      <c r="I8" s="281">
        <v>141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6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5">
        <v>0</v>
      </c>
      <c r="AA8" s="185">
        <v>0</v>
      </c>
      <c r="AB8" s="185">
        <v>0</v>
      </c>
      <c r="AC8" s="186">
        <v>0</v>
      </c>
      <c r="AD8" s="185">
        <v>0</v>
      </c>
      <c r="AE8" s="185">
        <v>0</v>
      </c>
      <c r="AF8" s="185">
        <v>0</v>
      </c>
      <c r="AG8" s="185">
        <v>0</v>
      </c>
      <c r="AH8" s="185">
        <v>0</v>
      </c>
      <c r="AI8" s="185">
        <v>0</v>
      </c>
      <c r="AJ8" s="185">
        <v>0</v>
      </c>
      <c r="AK8" s="185">
        <v>0</v>
      </c>
      <c r="AL8" s="185">
        <v>0</v>
      </c>
      <c r="AM8" s="185">
        <v>0</v>
      </c>
      <c r="AN8" s="185">
        <v>0</v>
      </c>
      <c r="AO8" s="186">
        <v>0</v>
      </c>
    </row>
    <row r="9" spans="1:41" ht="24.95" customHeight="1">
      <c r="A9" s="184" t="s">
        <v>42</v>
      </c>
      <c r="B9" s="270">
        <v>1</v>
      </c>
      <c r="C9" s="270">
        <v>19</v>
      </c>
      <c r="D9" s="270">
        <v>24</v>
      </c>
      <c r="E9" s="270">
        <v>134</v>
      </c>
      <c r="F9" s="185">
        <v>1</v>
      </c>
      <c r="G9" s="185">
        <v>19</v>
      </c>
      <c r="H9" s="185">
        <v>24</v>
      </c>
      <c r="I9" s="185">
        <v>134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6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5">
        <v>0</v>
      </c>
      <c r="AA9" s="185">
        <v>0</v>
      </c>
      <c r="AB9" s="185">
        <v>0</v>
      </c>
      <c r="AC9" s="186">
        <v>0</v>
      </c>
      <c r="AD9" s="185">
        <v>0</v>
      </c>
      <c r="AE9" s="185">
        <v>0</v>
      </c>
      <c r="AF9" s="185">
        <v>0</v>
      </c>
      <c r="AG9" s="185">
        <v>0</v>
      </c>
      <c r="AH9" s="185">
        <v>0</v>
      </c>
      <c r="AI9" s="185">
        <v>0</v>
      </c>
      <c r="AJ9" s="185">
        <v>0</v>
      </c>
      <c r="AK9" s="185">
        <v>0</v>
      </c>
      <c r="AL9" s="185">
        <v>0</v>
      </c>
      <c r="AM9" s="185">
        <v>0</v>
      </c>
      <c r="AN9" s="185">
        <v>0</v>
      </c>
      <c r="AO9" s="186">
        <v>0</v>
      </c>
    </row>
    <row r="10" spans="1:41" ht="24.95" customHeight="1">
      <c r="A10" s="188" t="s">
        <v>109</v>
      </c>
      <c r="B10" s="100">
        <v>1</v>
      </c>
      <c r="C10" s="100">
        <v>49</v>
      </c>
      <c r="D10" s="100">
        <v>59</v>
      </c>
      <c r="E10" s="100">
        <v>124</v>
      </c>
      <c r="F10" s="100">
        <v>1</v>
      </c>
      <c r="G10" s="100">
        <v>49</v>
      </c>
      <c r="H10" s="100">
        <v>59</v>
      </c>
      <c r="I10" s="100">
        <v>124</v>
      </c>
      <c r="J10" s="109">
        <v>1</v>
      </c>
      <c r="K10" s="109">
        <v>49</v>
      </c>
      <c r="L10" s="109">
        <v>59</v>
      </c>
      <c r="M10" s="109">
        <v>124</v>
      </c>
      <c r="N10" s="278">
        <v>0</v>
      </c>
      <c r="O10" s="278">
        <v>0</v>
      </c>
      <c r="P10" s="278">
        <v>0</v>
      </c>
      <c r="Q10" s="278">
        <v>0</v>
      </c>
      <c r="R10" s="278">
        <v>0</v>
      </c>
      <c r="S10" s="278">
        <v>0</v>
      </c>
      <c r="T10" s="278">
        <v>0</v>
      </c>
      <c r="U10" s="278">
        <v>0</v>
      </c>
      <c r="V10" s="278">
        <v>0</v>
      </c>
      <c r="W10" s="278">
        <v>0</v>
      </c>
      <c r="X10" s="278">
        <v>0</v>
      </c>
      <c r="Y10" s="278">
        <v>0</v>
      </c>
      <c r="Z10" s="100">
        <f>AD10+AH10+AL10</f>
        <v>0</v>
      </c>
      <c r="AA10" s="100">
        <f>AE10+AI10+AM10</f>
        <v>0</v>
      </c>
      <c r="AB10" s="100">
        <f>AF10+AJ10+AN10</f>
        <v>0</v>
      </c>
      <c r="AC10" s="100">
        <f>AG10+AK10+AO10</f>
        <v>0</v>
      </c>
      <c r="AD10" s="278">
        <v>0</v>
      </c>
      <c r="AE10" s="278">
        <v>0</v>
      </c>
      <c r="AF10" s="278">
        <v>0</v>
      </c>
      <c r="AG10" s="278">
        <v>0</v>
      </c>
      <c r="AH10" s="270">
        <v>0</v>
      </c>
      <c r="AI10" s="270">
        <v>0</v>
      </c>
      <c r="AJ10" s="270">
        <v>0</v>
      </c>
      <c r="AK10" s="270">
        <v>0</v>
      </c>
      <c r="AL10" s="278">
        <v>0</v>
      </c>
      <c r="AM10" s="278">
        <v>0</v>
      </c>
      <c r="AN10" s="278">
        <v>0</v>
      </c>
      <c r="AO10" s="282">
        <v>0</v>
      </c>
    </row>
    <row r="11" spans="1:41" ht="24.95" customHeight="1">
      <c r="A11" s="188" t="s">
        <v>110</v>
      </c>
      <c r="B11" s="102">
        <v>1</v>
      </c>
      <c r="C11" s="102">
        <v>42</v>
      </c>
      <c r="D11" s="102">
        <v>44</v>
      </c>
      <c r="E11" s="102">
        <v>121</v>
      </c>
      <c r="F11" s="102">
        <v>1</v>
      </c>
      <c r="G11" s="102">
        <v>41</v>
      </c>
      <c r="H11" s="102">
        <v>44</v>
      </c>
      <c r="I11" s="109">
        <v>121</v>
      </c>
      <c r="J11" s="109">
        <v>1</v>
      </c>
      <c r="K11" s="109">
        <v>41</v>
      </c>
      <c r="L11" s="109">
        <v>44</v>
      </c>
      <c r="M11" s="165">
        <v>121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v>0</v>
      </c>
      <c r="U11" s="278">
        <v>0</v>
      </c>
      <c r="V11" s="278">
        <v>0</v>
      </c>
      <c r="W11" s="278">
        <v>0</v>
      </c>
      <c r="X11" s="278">
        <v>0</v>
      </c>
      <c r="Y11" s="278">
        <v>0</v>
      </c>
      <c r="Z11" s="100">
        <v>0</v>
      </c>
      <c r="AA11" s="100">
        <v>0</v>
      </c>
      <c r="AB11" s="100">
        <v>0</v>
      </c>
      <c r="AC11" s="100">
        <v>0</v>
      </c>
      <c r="AD11" s="278">
        <v>0</v>
      </c>
      <c r="AE11" s="278">
        <v>0</v>
      </c>
      <c r="AF11" s="278">
        <v>0</v>
      </c>
      <c r="AG11" s="278">
        <v>0</v>
      </c>
      <c r="AH11" s="270">
        <v>0</v>
      </c>
      <c r="AI11" s="270">
        <v>0</v>
      </c>
      <c r="AJ11" s="270">
        <v>0</v>
      </c>
      <c r="AK11" s="270">
        <v>0</v>
      </c>
      <c r="AL11" s="278">
        <v>0</v>
      </c>
      <c r="AM11" s="278">
        <v>0</v>
      </c>
      <c r="AN11" s="278">
        <v>0</v>
      </c>
      <c r="AO11" s="282">
        <v>0</v>
      </c>
    </row>
    <row r="12" spans="1:41" ht="24.95" customHeight="1">
      <c r="A12" s="5" t="s">
        <v>63</v>
      </c>
      <c r="B12" s="105">
        <v>1</v>
      </c>
      <c r="C12" s="105">
        <v>37</v>
      </c>
      <c r="D12" s="105">
        <v>45</v>
      </c>
      <c r="E12" s="105">
        <v>113</v>
      </c>
      <c r="F12" s="105">
        <v>1</v>
      </c>
      <c r="G12" s="105">
        <v>37</v>
      </c>
      <c r="H12" s="105">
        <v>45</v>
      </c>
      <c r="I12" s="105">
        <v>113</v>
      </c>
      <c r="J12" s="109">
        <v>1</v>
      </c>
      <c r="K12" s="109">
        <v>37</v>
      </c>
      <c r="L12" s="109">
        <v>45</v>
      </c>
      <c r="M12" s="109">
        <v>113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00"/>
      <c r="AA12" s="100"/>
      <c r="AB12" s="100"/>
      <c r="AC12" s="100"/>
      <c r="AD12" s="165"/>
      <c r="AE12" s="165"/>
      <c r="AF12" s="165"/>
      <c r="AG12" s="165"/>
      <c r="AH12" s="218"/>
      <c r="AI12" s="218"/>
      <c r="AJ12" s="218"/>
      <c r="AK12" s="218"/>
      <c r="AL12" s="165"/>
      <c r="AM12" s="165"/>
      <c r="AN12" s="165"/>
      <c r="AO12" s="225"/>
    </row>
    <row r="13" spans="1:41" ht="15" customHeight="1">
      <c r="A13" s="283"/>
      <c r="B13" s="284"/>
      <c r="C13" s="284"/>
      <c r="D13" s="284"/>
      <c r="E13" s="284"/>
      <c r="F13" s="284"/>
      <c r="G13" s="284"/>
      <c r="H13" s="284"/>
      <c r="I13" s="284"/>
      <c r="AD13" s="285"/>
      <c r="AE13" s="285"/>
      <c r="AF13" s="285"/>
      <c r="AG13" s="285"/>
      <c r="AH13" s="286"/>
      <c r="AI13" s="286"/>
      <c r="AJ13" s="286"/>
      <c r="AK13" s="286"/>
      <c r="AL13" s="286"/>
      <c r="AM13" s="286"/>
      <c r="AN13" s="286"/>
      <c r="AO13" s="286"/>
    </row>
    <row r="14" spans="1:41" ht="24.95" customHeight="1">
      <c r="A14" s="287" t="s">
        <v>41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6"/>
    </row>
    <row r="15" spans="1:41" ht="24.95" customHeight="1">
      <c r="A15" s="287" t="s">
        <v>387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6"/>
    </row>
    <row r="16" spans="1:41" ht="24.95" customHeight="1">
      <c r="A16" s="287" t="s">
        <v>39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6"/>
    </row>
    <row r="17" spans="1:41" ht="24.95" customHeight="1">
      <c r="A17" s="287" t="s">
        <v>358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6"/>
    </row>
    <row r="18" spans="1:41" ht="24.95" customHeight="1">
      <c r="A18" s="287" t="s">
        <v>388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6"/>
    </row>
    <row r="19" spans="1:41" ht="24.95" customHeight="1">
      <c r="A19" s="287" t="s">
        <v>359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6"/>
    </row>
    <row r="20" spans="1:41" ht="24.95" customHeight="1">
      <c r="A20" s="287" t="s">
        <v>35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6"/>
    </row>
    <row r="21" spans="1:41" ht="24.95" customHeight="1">
      <c r="A21" s="287" t="s">
        <v>360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6"/>
    </row>
    <row r="22" spans="1:41" ht="24.95" customHeight="1">
      <c r="A22" s="287" t="s">
        <v>33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6"/>
    </row>
    <row r="23" spans="1:41" ht="24.95" customHeight="1">
      <c r="A23" s="287" t="s">
        <v>361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6"/>
    </row>
    <row r="24" spans="1:41" ht="24.95" customHeight="1">
      <c r="A24" s="287" t="s">
        <v>31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6"/>
    </row>
    <row r="25" spans="1:41" ht="24.95" customHeight="1">
      <c r="A25" s="287" t="s">
        <v>362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6"/>
    </row>
    <row r="26" spans="1:41" ht="24.95" customHeight="1">
      <c r="A26" s="287" t="s">
        <v>29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6"/>
    </row>
    <row r="27" spans="1:41" ht="24.95" customHeight="1">
      <c r="A27" s="287" t="s">
        <v>363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6"/>
    </row>
    <row r="28" spans="1:41" ht="24.95" customHeight="1">
      <c r="A28" s="287" t="s">
        <v>27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6"/>
    </row>
    <row r="29" spans="1:41" ht="24.95" customHeight="1">
      <c r="A29" s="287" t="s">
        <v>389</v>
      </c>
      <c r="B29" s="100">
        <v>1</v>
      </c>
      <c r="C29" s="100">
        <v>37</v>
      </c>
      <c r="D29" s="100">
        <v>45</v>
      </c>
      <c r="E29" s="100">
        <v>113</v>
      </c>
      <c r="F29" s="100">
        <v>1</v>
      </c>
      <c r="G29" s="100">
        <v>37</v>
      </c>
      <c r="H29" s="100">
        <v>45</v>
      </c>
      <c r="I29" s="100">
        <v>113</v>
      </c>
      <c r="J29" s="109">
        <v>1</v>
      </c>
      <c r="K29" s="109">
        <v>37</v>
      </c>
      <c r="L29" s="109">
        <v>45</v>
      </c>
      <c r="M29" s="109">
        <v>113</v>
      </c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6"/>
    </row>
    <row r="30" spans="1:41" ht="24.95" customHeight="1">
      <c r="A30" s="287" t="s">
        <v>25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6"/>
    </row>
    <row r="31" spans="1:41" ht="15" customHeight="1">
      <c r="A31" s="16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</row>
    <row r="32" spans="1:41" ht="20.25" customHeight="1">
      <c r="A32" s="161" t="s">
        <v>364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15">
      <c r="A33" s="821" t="s">
        <v>390</v>
      </c>
      <c r="B33" s="821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</row>
  </sheetData>
  <mergeCells count="16">
    <mergeCell ref="A33:O33"/>
    <mergeCell ref="A1:M1"/>
    <mergeCell ref="A3:Y3"/>
    <mergeCell ref="A4:A6"/>
    <mergeCell ref="B4:E5"/>
    <mergeCell ref="F4:Y4"/>
    <mergeCell ref="V5:Y5"/>
    <mergeCell ref="Z4:AO4"/>
    <mergeCell ref="F5:I5"/>
    <mergeCell ref="J5:M5"/>
    <mergeCell ref="N5:Q5"/>
    <mergeCell ref="R5:U5"/>
    <mergeCell ref="Z5:AC5"/>
    <mergeCell ref="AD5:AG5"/>
    <mergeCell ref="AH5:AK5"/>
    <mergeCell ref="AL5:AO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A14" sqref="A14"/>
    </sheetView>
  </sheetViews>
  <sheetFormatPr defaultRowHeight="13.5"/>
  <cols>
    <col min="1" max="1" width="8.5" style="261" customWidth="1"/>
    <col min="2" max="2" width="8.125" style="261" customWidth="1"/>
    <col min="3" max="3" width="8.75" style="261" customWidth="1"/>
    <col min="4" max="4" width="7.625" style="261" customWidth="1"/>
    <col min="5" max="5" width="8.875" style="261" customWidth="1"/>
    <col min="6" max="6" width="7.75" style="261" customWidth="1"/>
    <col min="7" max="7" width="9" style="261"/>
    <col min="8" max="8" width="7.75" style="261" customWidth="1"/>
    <col min="9" max="9" width="8.5" style="261" customWidth="1"/>
    <col min="10" max="10" width="7.625" style="261" customWidth="1"/>
    <col min="11" max="11" width="9.5" style="261" customWidth="1"/>
    <col min="12" max="13" width="8.625" style="261" customWidth="1"/>
    <col min="14" max="14" width="8.875" style="261" customWidth="1"/>
    <col min="15" max="15" width="8.5" style="261" customWidth="1"/>
    <col min="16" max="16384" width="9" style="261"/>
  </cols>
  <sheetData>
    <row r="1" spans="1:15" ht="20.25" customHeight="1">
      <c r="A1" s="645" t="s">
        <v>391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288"/>
    </row>
    <row r="2" spans="1:15" ht="1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88"/>
    </row>
    <row r="3" spans="1:15" ht="20.25" customHeight="1">
      <c r="A3" s="822" t="s">
        <v>392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</row>
    <row r="4" spans="1:15" ht="24.95" customHeight="1">
      <c r="A4" s="829" t="s">
        <v>294</v>
      </c>
      <c r="B4" s="818" t="s">
        <v>393</v>
      </c>
      <c r="C4" s="819"/>
      <c r="D4" s="819"/>
      <c r="E4" s="819"/>
      <c r="F4" s="819"/>
      <c r="G4" s="819"/>
      <c r="H4" s="819"/>
      <c r="I4" s="819"/>
      <c r="J4" s="832" t="s">
        <v>394</v>
      </c>
      <c r="K4" s="819"/>
      <c r="L4" s="819"/>
      <c r="M4" s="819"/>
      <c r="N4" s="819"/>
      <c r="O4" s="816"/>
    </row>
    <row r="5" spans="1:15" ht="24.95" customHeight="1">
      <c r="A5" s="830"/>
      <c r="B5" s="818" t="s">
        <v>238</v>
      </c>
      <c r="C5" s="819"/>
      <c r="D5" s="819" t="s">
        <v>395</v>
      </c>
      <c r="E5" s="819"/>
      <c r="F5" s="819" t="s">
        <v>396</v>
      </c>
      <c r="G5" s="819"/>
      <c r="H5" s="819" t="s">
        <v>397</v>
      </c>
      <c r="I5" s="819"/>
      <c r="J5" s="833"/>
      <c r="K5" s="820" t="s">
        <v>398</v>
      </c>
      <c r="L5" s="820" t="s">
        <v>399</v>
      </c>
      <c r="M5" s="819" t="s">
        <v>400</v>
      </c>
      <c r="N5" s="820" t="s">
        <v>401</v>
      </c>
      <c r="O5" s="816" t="s">
        <v>141</v>
      </c>
    </row>
    <row r="6" spans="1:15" ht="24.95" customHeight="1">
      <c r="A6" s="831"/>
      <c r="B6" s="190" t="s">
        <v>402</v>
      </c>
      <c r="C6" s="191" t="s">
        <v>403</v>
      </c>
      <c r="D6" s="191" t="s">
        <v>402</v>
      </c>
      <c r="E6" s="191" t="s">
        <v>403</v>
      </c>
      <c r="F6" s="191" t="s">
        <v>402</v>
      </c>
      <c r="G6" s="191" t="s">
        <v>403</v>
      </c>
      <c r="H6" s="191" t="s">
        <v>402</v>
      </c>
      <c r="I6" s="191" t="s">
        <v>403</v>
      </c>
      <c r="J6" s="819"/>
      <c r="K6" s="819"/>
      <c r="L6" s="819"/>
      <c r="M6" s="819"/>
      <c r="N6" s="819"/>
      <c r="O6" s="816"/>
    </row>
    <row r="7" spans="1:15" ht="33" customHeight="1">
      <c r="A7" s="289">
        <v>1</v>
      </c>
      <c r="B7" s="290">
        <v>1112</v>
      </c>
      <c r="C7" s="185">
        <v>0</v>
      </c>
      <c r="D7" s="185">
        <v>0</v>
      </c>
      <c r="E7" s="185">
        <v>1</v>
      </c>
      <c r="F7" s="185">
        <v>1112</v>
      </c>
      <c r="G7" s="185">
        <v>0</v>
      </c>
      <c r="H7" s="185">
        <v>0</v>
      </c>
      <c r="I7" s="185">
        <v>1112</v>
      </c>
      <c r="J7" s="185">
        <v>983</v>
      </c>
      <c r="K7" s="185">
        <v>43</v>
      </c>
      <c r="L7" s="185">
        <v>28</v>
      </c>
      <c r="M7" s="185">
        <v>21</v>
      </c>
      <c r="N7" s="185">
        <v>37</v>
      </c>
      <c r="O7" s="186">
        <v>37</v>
      </c>
    </row>
    <row r="8" spans="1:15" ht="33" customHeight="1">
      <c r="A8" s="289">
        <v>1</v>
      </c>
      <c r="B8" s="290">
        <v>1320</v>
      </c>
      <c r="C8" s="185">
        <v>0</v>
      </c>
      <c r="D8" s="185">
        <v>0</v>
      </c>
      <c r="E8" s="185">
        <v>1</v>
      </c>
      <c r="F8" s="185">
        <v>1320</v>
      </c>
      <c r="G8" s="185">
        <v>0</v>
      </c>
      <c r="H8" s="185">
        <v>0</v>
      </c>
      <c r="I8" s="185">
        <v>1140</v>
      </c>
      <c r="J8" s="185">
        <v>1008</v>
      </c>
      <c r="K8" s="185">
        <v>45</v>
      </c>
      <c r="L8" s="185">
        <v>25</v>
      </c>
      <c r="M8" s="185">
        <v>20</v>
      </c>
      <c r="N8" s="185">
        <v>42</v>
      </c>
      <c r="O8" s="186">
        <v>42</v>
      </c>
    </row>
    <row r="9" spans="1:15" ht="33" customHeight="1">
      <c r="A9" s="289">
        <v>3</v>
      </c>
      <c r="B9" s="185">
        <v>4579</v>
      </c>
      <c r="C9" s="185">
        <v>1</v>
      </c>
      <c r="D9" s="185">
        <v>764</v>
      </c>
      <c r="E9" s="185">
        <v>2</v>
      </c>
      <c r="F9" s="185">
        <v>3815</v>
      </c>
      <c r="G9" s="185">
        <v>0</v>
      </c>
      <c r="H9" s="185">
        <v>0</v>
      </c>
      <c r="I9" s="185">
        <v>6114</v>
      </c>
      <c r="J9" s="185">
        <v>3708</v>
      </c>
      <c r="K9" s="185">
        <v>680</v>
      </c>
      <c r="L9" s="185">
        <v>1337</v>
      </c>
      <c r="M9" s="185">
        <v>152</v>
      </c>
      <c r="N9" s="185">
        <v>237</v>
      </c>
      <c r="O9" s="186">
        <v>237</v>
      </c>
    </row>
    <row r="10" spans="1:15" ht="33" customHeight="1">
      <c r="A10" s="291">
        <v>3</v>
      </c>
      <c r="B10" s="278">
        <v>5807</v>
      </c>
      <c r="C10" s="278">
        <v>1</v>
      </c>
      <c r="D10" s="278">
        <v>782</v>
      </c>
      <c r="E10" s="278">
        <v>2</v>
      </c>
      <c r="F10" s="278">
        <v>5025</v>
      </c>
      <c r="G10" s="278">
        <v>0</v>
      </c>
      <c r="H10" s="278">
        <v>0</v>
      </c>
      <c r="I10" s="278">
        <v>7056</v>
      </c>
      <c r="J10" s="292">
        <v>4693</v>
      </c>
      <c r="K10" s="278">
        <v>908</v>
      </c>
      <c r="L10" s="278">
        <v>1301</v>
      </c>
      <c r="M10" s="278">
        <v>21</v>
      </c>
      <c r="N10" s="278">
        <v>133</v>
      </c>
      <c r="O10" s="282">
        <v>133</v>
      </c>
    </row>
    <row r="11" spans="1:15" ht="33" customHeight="1">
      <c r="A11" s="291">
        <v>1</v>
      </c>
      <c r="B11" s="72">
        <v>1511</v>
      </c>
      <c r="C11" s="72">
        <v>0</v>
      </c>
      <c r="D11" s="100">
        <v>0</v>
      </c>
      <c r="E11" s="100">
        <v>1</v>
      </c>
      <c r="F11" s="100">
        <v>1511</v>
      </c>
      <c r="G11" s="100">
        <v>0</v>
      </c>
      <c r="H11" s="100">
        <v>0</v>
      </c>
      <c r="I11" s="100">
        <v>825</v>
      </c>
      <c r="J11" s="85">
        <v>656</v>
      </c>
      <c r="K11" s="100">
        <v>72</v>
      </c>
      <c r="L11" s="100">
        <v>60</v>
      </c>
      <c r="M11" s="100">
        <v>18</v>
      </c>
      <c r="N11" s="100">
        <v>19</v>
      </c>
      <c r="O11" s="101">
        <v>19</v>
      </c>
    </row>
    <row r="12" spans="1:15" ht="33" customHeight="1">
      <c r="A12" s="75">
        <v>1</v>
      </c>
      <c r="B12" s="220">
        <v>720</v>
      </c>
      <c r="C12" s="220"/>
      <c r="D12" s="165"/>
      <c r="E12" s="165">
        <v>1</v>
      </c>
      <c r="F12" s="165">
        <v>720</v>
      </c>
      <c r="G12" s="165"/>
      <c r="H12" s="165"/>
      <c r="I12" s="165">
        <v>721</v>
      </c>
      <c r="J12" s="86">
        <v>573</v>
      </c>
      <c r="K12" s="165">
        <v>50</v>
      </c>
      <c r="L12" s="165">
        <v>26</v>
      </c>
      <c r="M12" s="165">
        <v>2</v>
      </c>
      <c r="N12" s="165">
        <v>70</v>
      </c>
      <c r="O12" s="225"/>
    </row>
    <row r="13" spans="1:15" ht="33" customHeight="1">
      <c r="A13" s="293">
        <v>1</v>
      </c>
      <c r="B13" s="72">
        <v>1532</v>
      </c>
      <c r="C13" s="72">
        <v>0</v>
      </c>
      <c r="D13" s="294">
        <v>0</v>
      </c>
      <c r="E13" s="294">
        <v>1</v>
      </c>
      <c r="F13" s="294">
        <v>1532</v>
      </c>
      <c r="G13" s="294">
        <v>0</v>
      </c>
      <c r="H13" s="294">
        <v>0</v>
      </c>
      <c r="I13" s="294">
        <v>988</v>
      </c>
      <c r="J13" s="85">
        <v>705</v>
      </c>
      <c r="K13" s="294">
        <v>50</v>
      </c>
      <c r="L13" s="294">
        <v>161</v>
      </c>
      <c r="M13" s="294">
        <v>2</v>
      </c>
      <c r="N13" s="294">
        <v>70</v>
      </c>
      <c r="O13" s="295">
        <v>70</v>
      </c>
    </row>
    <row r="14" spans="1:15" ht="15" customHeight="1">
      <c r="A14" s="149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</row>
    <row r="15" spans="1:15" ht="20.25" customHeight="1">
      <c r="A15" s="823" t="s">
        <v>364</v>
      </c>
      <c r="B15" s="823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</row>
  </sheetData>
  <mergeCells count="16">
    <mergeCell ref="A15:B15"/>
    <mergeCell ref="A1:N1"/>
    <mergeCell ref="A3:O3"/>
    <mergeCell ref="A4:A6"/>
    <mergeCell ref="B4:I4"/>
    <mergeCell ref="J4:O4"/>
    <mergeCell ref="B5:C5"/>
    <mergeCell ref="D5:E5"/>
    <mergeCell ref="F5:G5"/>
    <mergeCell ref="H5:I5"/>
    <mergeCell ref="J5:J6"/>
    <mergeCell ref="K5:K6"/>
    <mergeCell ref="L5:L6"/>
    <mergeCell ref="M5:M6"/>
    <mergeCell ref="N5:N6"/>
    <mergeCell ref="O5:O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A19" sqref="A19"/>
    </sheetView>
  </sheetViews>
  <sheetFormatPr defaultRowHeight="13.5"/>
  <cols>
    <col min="1" max="1" width="9" style="216"/>
    <col min="2" max="12" width="7.625" style="216" customWidth="1"/>
    <col min="13" max="13" width="8.5" style="216" customWidth="1"/>
    <col min="14" max="14" width="7.625" style="216" customWidth="1"/>
    <col min="15" max="16" width="8.25" style="216" customWidth="1"/>
    <col min="17" max="19" width="7.625" style="216" customWidth="1"/>
    <col min="20" max="16384" width="9" style="216"/>
  </cols>
  <sheetData>
    <row r="1" spans="1:19" ht="20.25" customHeight="1">
      <c r="A1" s="645" t="s">
        <v>404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1"/>
      <c r="O1" s="1"/>
      <c r="P1" s="1"/>
      <c r="Q1" s="1"/>
      <c r="R1" s="1"/>
      <c r="S1" s="1"/>
    </row>
    <row r="2" spans="1:19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</row>
    <row r="3" spans="1:19" ht="20.25" customHeight="1">
      <c r="A3" s="644" t="s">
        <v>405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</row>
    <row r="4" spans="1:19" ht="24.95" customHeight="1">
      <c r="A4" s="835" t="s">
        <v>406</v>
      </c>
      <c r="B4" s="718" t="s">
        <v>407</v>
      </c>
      <c r="C4" s="709" t="s">
        <v>408</v>
      </c>
      <c r="D4" s="710"/>
      <c r="E4" s="835"/>
      <c r="F4" s="709" t="s">
        <v>409</v>
      </c>
      <c r="G4" s="710"/>
      <c r="H4" s="835"/>
      <c r="I4" s="641" t="s">
        <v>410</v>
      </c>
      <c r="J4" s="688"/>
      <c r="K4" s="688"/>
      <c r="L4" s="688"/>
      <c r="M4" s="837"/>
      <c r="N4" s="714" t="s">
        <v>411</v>
      </c>
      <c r="O4" s="715"/>
      <c r="P4" s="715"/>
      <c r="Q4" s="715"/>
      <c r="R4" s="715"/>
      <c r="S4" s="715"/>
    </row>
    <row r="5" spans="1:19" ht="24.95" customHeight="1">
      <c r="A5" s="836"/>
      <c r="B5" s="716"/>
      <c r="C5" s="296"/>
      <c r="D5" s="745" t="s">
        <v>76</v>
      </c>
      <c r="E5" s="745" t="s">
        <v>77</v>
      </c>
      <c r="F5" s="297"/>
      <c r="G5" s="718" t="s">
        <v>76</v>
      </c>
      <c r="H5" s="718" t="s">
        <v>77</v>
      </c>
      <c r="I5" s="642"/>
      <c r="J5" s="704"/>
      <c r="K5" s="704"/>
      <c r="L5" s="704"/>
      <c r="M5" s="701"/>
      <c r="N5" s="721"/>
      <c r="O5" s="722"/>
      <c r="P5" s="722"/>
      <c r="Q5" s="722"/>
      <c r="R5" s="722"/>
      <c r="S5" s="722"/>
    </row>
    <row r="6" spans="1:19" ht="24.95" customHeight="1">
      <c r="A6" s="836"/>
      <c r="B6" s="716"/>
      <c r="C6" s="298"/>
      <c r="D6" s="838"/>
      <c r="E6" s="838"/>
      <c r="F6" s="299"/>
      <c r="G6" s="834"/>
      <c r="H6" s="834"/>
      <c r="I6" s="134" t="s">
        <v>412</v>
      </c>
      <c r="J6" s="134" t="s">
        <v>413</v>
      </c>
      <c r="K6" s="134" t="s">
        <v>414</v>
      </c>
      <c r="L6" s="134" t="s">
        <v>415</v>
      </c>
      <c r="M6" s="77" t="s">
        <v>416</v>
      </c>
      <c r="N6" s="65" t="s">
        <v>417</v>
      </c>
      <c r="O6" s="69" t="s">
        <v>418</v>
      </c>
      <c r="P6" s="69" t="s">
        <v>419</v>
      </c>
      <c r="Q6" s="69" t="s">
        <v>420</v>
      </c>
      <c r="R6" s="65" t="s">
        <v>421</v>
      </c>
      <c r="S6" s="124" t="s">
        <v>141</v>
      </c>
    </row>
    <row r="7" spans="1:19" ht="24" customHeight="1">
      <c r="A7" s="300" t="s">
        <v>107</v>
      </c>
      <c r="B7" s="79">
        <v>10</v>
      </c>
      <c r="C7" s="79">
        <v>6</v>
      </c>
      <c r="D7" s="79"/>
      <c r="E7" s="79"/>
      <c r="F7" s="79">
        <v>4</v>
      </c>
      <c r="G7" s="98"/>
      <c r="H7" s="72"/>
      <c r="I7" s="72">
        <v>0</v>
      </c>
      <c r="J7" s="72">
        <v>0</v>
      </c>
      <c r="K7" s="72">
        <v>0</v>
      </c>
      <c r="L7" s="79">
        <v>1</v>
      </c>
      <c r="M7" s="72">
        <v>0</v>
      </c>
      <c r="N7" s="79">
        <v>6</v>
      </c>
      <c r="O7" s="72">
        <v>0</v>
      </c>
      <c r="P7" s="72">
        <v>0</v>
      </c>
      <c r="Q7" s="72">
        <v>0</v>
      </c>
      <c r="R7" s="72">
        <v>0</v>
      </c>
      <c r="S7" s="71">
        <v>0</v>
      </c>
    </row>
    <row r="8" spans="1:19" ht="24" customHeight="1">
      <c r="A8" s="300" t="s">
        <v>108</v>
      </c>
      <c r="B8" s="301">
        <v>4</v>
      </c>
      <c r="C8" s="301">
        <v>2</v>
      </c>
      <c r="D8" s="301"/>
      <c r="E8" s="301"/>
      <c r="F8" s="301">
        <v>2</v>
      </c>
      <c r="G8" s="98"/>
      <c r="H8" s="72"/>
      <c r="I8" s="72">
        <v>0</v>
      </c>
      <c r="J8" s="301">
        <v>1</v>
      </c>
      <c r="K8" s="301">
        <v>1</v>
      </c>
      <c r="L8" s="301">
        <v>2</v>
      </c>
      <c r="M8" s="72">
        <v>0</v>
      </c>
      <c r="N8" s="301">
        <v>4</v>
      </c>
      <c r="O8" s="72">
        <v>0</v>
      </c>
      <c r="P8" s="72">
        <v>0</v>
      </c>
      <c r="Q8" s="72">
        <v>0</v>
      </c>
      <c r="R8" s="72">
        <v>0</v>
      </c>
      <c r="S8" s="71">
        <v>0</v>
      </c>
    </row>
    <row r="9" spans="1:19" ht="24" customHeight="1">
      <c r="A9" s="28" t="s">
        <v>42</v>
      </c>
      <c r="B9" s="72">
        <v>2</v>
      </c>
      <c r="C9" s="72">
        <v>1</v>
      </c>
      <c r="D9" s="72"/>
      <c r="E9" s="72"/>
      <c r="F9" s="72">
        <v>1</v>
      </c>
      <c r="G9" s="72"/>
      <c r="H9" s="72"/>
      <c r="I9" s="72">
        <v>0</v>
      </c>
      <c r="J9" s="72">
        <v>1</v>
      </c>
      <c r="K9" s="72">
        <v>1</v>
      </c>
      <c r="L9" s="72">
        <v>0</v>
      </c>
      <c r="M9" s="72">
        <v>0</v>
      </c>
      <c r="N9" s="72">
        <v>1</v>
      </c>
      <c r="O9" s="72">
        <v>0</v>
      </c>
      <c r="P9" s="72">
        <v>0</v>
      </c>
      <c r="Q9" s="72">
        <v>0</v>
      </c>
      <c r="R9" s="72">
        <v>0</v>
      </c>
      <c r="S9" s="71">
        <v>0</v>
      </c>
    </row>
    <row r="10" spans="1:19" ht="24" customHeight="1">
      <c r="A10" s="37" t="s">
        <v>109</v>
      </c>
      <c r="B10" s="109">
        <f>SUM(C10:F10)</f>
        <v>2</v>
      </c>
      <c r="C10" s="165">
        <v>1</v>
      </c>
      <c r="D10" s="165"/>
      <c r="E10" s="165"/>
      <c r="F10" s="165">
        <v>1</v>
      </c>
      <c r="G10" s="165"/>
      <c r="H10" s="165"/>
      <c r="I10" s="165">
        <v>0</v>
      </c>
      <c r="J10" s="165">
        <v>0</v>
      </c>
      <c r="K10" s="165">
        <v>1</v>
      </c>
      <c r="L10" s="165">
        <v>1</v>
      </c>
      <c r="M10" s="165">
        <v>0</v>
      </c>
      <c r="N10" s="165">
        <v>1</v>
      </c>
      <c r="O10" s="165">
        <v>0</v>
      </c>
      <c r="P10" s="165">
        <v>0</v>
      </c>
      <c r="Q10" s="165">
        <v>0</v>
      </c>
      <c r="R10" s="165">
        <v>0</v>
      </c>
      <c r="S10" s="225">
        <v>0</v>
      </c>
    </row>
    <row r="11" spans="1:19" ht="24" customHeight="1">
      <c r="A11" s="37" t="s">
        <v>110</v>
      </c>
      <c r="B11" s="68">
        <v>4</v>
      </c>
      <c r="C11" s="68">
        <v>2</v>
      </c>
      <c r="D11" s="165"/>
      <c r="E11" s="165"/>
      <c r="F11" s="165">
        <v>2</v>
      </c>
      <c r="G11" s="165"/>
      <c r="H11" s="165"/>
      <c r="I11" s="165">
        <v>0</v>
      </c>
      <c r="J11" s="165">
        <v>0</v>
      </c>
      <c r="K11" s="165">
        <v>1</v>
      </c>
      <c r="L11" s="165">
        <v>1</v>
      </c>
      <c r="M11" s="165">
        <v>0</v>
      </c>
      <c r="N11" s="165">
        <v>1</v>
      </c>
      <c r="O11" s="165">
        <v>0</v>
      </c>
      <c r="P11" s="165">
        <v>0</v>
      </c>
      <c r="Q11" s="165">
        <v>0</v>
      </c>
      <c r="R11" s="165">
        <v>0</v>
      </c>
      <c r="S11" s="225">
        <v>0</v>
      </c>
    </row>
    <row r="12" spans="1:19" ht="24" customHeight="1">
      <c r="A12" s="5" t="s">
        <v>63</v>
      </c>
      <c r="B12" s="95">
        <v>3</v>
      </c>
      <c r="C12" s="95">
        <v>2</v>
      </c>
      <c r="D12" s="165">
        <v>2</v>
      </c>
      <c r="E12" s="165"/>
      <c r="F12" s="165">
        <v>1</v>
      </c>
      <c r="G12" s="165">
        <v>1</v>
      </c>
      <c r="H12" s="165"/>
      <c r="I12" s="165"/>
      <c r="J12" s="165"/>
      <c r="K12" s="165">
        <v>1</v>
      </c>
      <c r="L12" s="165">
        <v>2</v>
      </c>
      <c r="M12" s="165"/>
      <c r="N12" s="165">
        <v>2</v>
      </c>
      <c r="O12" s="165"/>
      <c r="P12" s="165"/>
      <c r="Q12" s="165"/>
      <c r="R12" s="165"/>
      <c r="S12" s="225"/>
    </row>
    <row r="13" spans="1:19" ht="15" customHeight="1">
      <c r="A13" s="11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20.25" customHeight="1">
      <c r="A14" s="2" t="s">
        <v>364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</row>
  </sheetData>
  <mergeCells count="12">
    <mergeCell ref="G5:G6"/>
    <mergeCell ref="H5:H6"/>
    <mergeCell ref="A1:M1"/>
    <mergeCell ref="A3:S3"/>
    <mergeCell ref="A4:A6"/>
    <mergeCell ref="B4:B6"/>
    <mergeCell ref="C4:E4"/>
    <mergeCell ref="F4:H4"/>
    <mergeCell ref="I4:M5"/>
    <mergeCell ref="N4:S5"/>
    <mergeCell ref="D5:D6"/>
    <mergeCell ref="E5:E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O23"/>
  <sheetViews>
    <sheetView workbookViewId="0">
      <selection sqref="A1:O1"/>
    </sheetView>
  </sheetViews>
  <sheetFormatPr defaultRowHeight="11.25"/>
  <cols>
    <col min="1" max="1" width="7" style="541" customWidth="1"/>
    <col min="2" max="2" width="7.375" style="541" customWidth="1"/>
    <col min="3" max="3" width="6.125" style="541" customWidth="1"/>
    <col min="4" max="4" width="5.875" style="541" customWidth="1"/>
    <col min="5" max="5" width="6.625" style="541" customWidth="1"/>
    <col min="6" max="7" width="8.75" style="541" customWidth="1"/>
    <col min="8" max="15" width="7.875" style="541" customWidth="1"/>
    <col min="16" max="256" width="9" style="541"/>
    <col min="257" max="257" width="7" style="541" customWidth="1"/>
    <col min="258" max="258" width="7.375" style="541" customWidth="1"/>
    <col min="259" max="259" width="6.125" style="541" customWidth="1"/>
    <col min="260" max="260" width="5.875" style="541" customWidth="1"/>
    <col min="261" max="261" width="6.625" style="541" customWidth="1"/>
    <col min="262" max="263" width="8.75" style="541" customWidth="1"/>
    <col min="264" max="271" width="7.875" style="541" customWidth="1"/>
    <col min="272" max="512" width="9" style="541"/>
    <col min="513" max="513" width="7" style="541" customWidth="1"/>
    <col min="514" max="514" width="7.375" style="541" customWidth="1"/>
    <col min="515" max="515" width="6.125" style="541" customWidth="1"/>
    <col min="516" max="516" width="5.875" style="541" customWidth="1"/>
    <col min="517" max="517" width="6.625" style="541" customWidth="1"/>
    <col min="518" max="519" width="8.75" style="541" customWidth="1"/>
    <col min="520" max="527" width="7.875" style="541" customWidth="1"/>
    <col min="528" max="768" width="9" style="541"/>
    <col min="769" max="769" width="7" style="541" customWidth="1"/>
    <col min="770" max="770" width="7.375" style="541" customWidth="1"/>
    <col min="771" max="771" width="6.125" style="541" customWidth="1"/>
    <col min="772" max="772" width="5.875" style="541" customWidth="1"/>
    <col min="773" max="773" width="6.625" style="541" customWidth="1"/>
    <col min="774" max="775" width="8.75" style="541" customWidth="1"/>
    <col min="776" max="783" width="7.875" style="541" customWidth="1"/>
    <col min="784" max="1024" width="9" style="541"/>
    <col min="1025" max="1025" width="7" style="541" customWidth="1"/>
    <col min="1026" max="1026" width="7.375" style="541" customWidth="1"/>
    <col min="1027" max="1027" width="6.125" style="541" customWidth="1"/>
    <col min="1028" max="1028" width="5.875" style="541" customWidth="1"/>
    <col min="1029" max="1029" width="6.625" style="541" customWidth="1"/>
    <col min="1030" max="1031" width="8.75" style="541" customWidth="1"/>
    <col min="1032" max="1039" width="7.875" style="541" customWidth="1"/>
    <col min="1040" max="1280" width="9" style="541"/>
    <col min="1281" max="1281" width="7" style="541" customWidth="1"/>
    <col min="1282" max="1282" width="7.375" style="541" customWidth="1"/>
    <col min="1283" max="1283" width="6.125" style="541" customWidth="1"/>
    <col min="1284" max="1284" width="5.875" style="541" customWidth="1"/>
    <col min="1285" max="1285" width="6.625" style="541" customWidth="1"/>
    <col min="1286" max="1287" width="8.75" style="541" customWidth="1"/>
    <col min="1288" max="1295" width="7.875" style="541" customWidth="1"/>
    <col min="1296" max="1536" width="9" style="541"/>
    <col min="1537" max="1537" width="7" style="541" customWidth="1"/>
    <col min="1538" max="1538" width="7.375" style="541" customWidth="1"/>
    <col min="1539" max="1539" width="6.125" style="541" customWidth="1"/>
    <col min="1540" max="1540" width="5.875" style="541" customWidth="1"/>
    <col min="1541" max="1541" width="6.625" style="541" customWidth="1"/>
    <col min="1542" max="1543" width="8.75" style="541" customWidth="1"/>
    <col min="1544" max="1551" width="7.875" style="541" customWidth="1"/>
    <col min="1552" max="1792" width="9" style="541"/>
    <col min="1793" max="1793" width="7" style="541" customWidth="1"/>
    <col min="1794" max="1794" width="7.375" style="541" customWidth="1"/>
    <col min="1795" max="1795" width="6.125" style="541" customWidth="1"/>
    <col min="1796" max="1796" width="5.875" style="541" customWidth="1"/>
    <col min="1797" max="1797" width="6.625" style="541" customWidth="1"/>
    <col min="1798" max="1799" width="8.75" style="541" customWidth="1"/>
    <col min="1800" max="1807" width="7.875" style="541" customWidth="1"/>
    <col min="1808" max="2048" width="9" style="541"/>
    <col min="2049" max="2049" width="7" style="541" customWidth="1"/>
    <col min="2050" max="2050" width="7.375" style="541" customWidth="1"/>
    <col min="2051" max="2051" width="6.125" style="541" customWidth="1"/>
    <col min="2052" max="2052" width="5.875" style="541" customWidth="1"/>
    <col min="2053" max="2053" width="6.625" style="541" customWidth="1"/>
    <col min="2054" max="2055" width="8.75" style="541" customWidth="1"/>
    <col min="2056" max="2063" width="7.875" style="541" customWidth="1"/>
    <col min="2064" max="2304" width="9" style="541"/>
    <col min="2305" max="2305" width="7" style="541" customWidth="1"/>
    <col min="2306" max="2306" width="7.375" style="541" customWidth="1"/>
    <col min="2307" max="2307" width="6.125" style="541" customWidth="1"/>
    <col min="2308" max="2308" width="5.875" style="541" customWidth="1"/>
    <col min="2309" max="2309" width="6.625" style="541" customWidth="1"/>
    <col min="2310" max="2311" width="8.75" style="541" customWidth="1"/>
    <col min="2312" max="2319" width="7.875" style="541" customWidth="1"/>
    <col min="2320" max="2560" width="9" style="541"/>
    <col min="2561" max="2561" width="7" style="541" customWidth="1"/>
    <col min="2562" max="2562" width="7.375" style="541" customWidth="1"/>
    <col min="2563" max="2563" width="6.125" style="541" customWidth="1"/>
    <col min="2564" max="2564" width="5.875" style="541" customWidth="1"/>
    <col min="2565" max="2565" width="6.625" style="541" customWidth="1"/>
    <col min="2566" max="2567" width="8.75" style="541" customWidth="1"/>
    <col min="2568" max="2575" width="7.875" style="541" customWidth="1"/>
    <col min="2576" max="2816" width="9" style="541"/>
    <col min="2817" max="2817" width="7" style="541" customWidth="1"/>
    <col min="2818" max="2818" width="7.375" style="541" customWidth="1"/>
    <col min="2819" max="2819" width="6.125" style="541" customWidth="1"/>
    <col min="2820" max="2820" width="5.875" style="541" customWidth="1"/>
    <col min="2821" max="2821" width="6.625" style="541" customWidth="1"/>
    <col min="2822" max="2823" width="8.75" style="541" customWidth="1"/>
    <col min="2824" max="2831" width="7.875" style="541" customWidth="1"/>
    <col min="2832" max="3072" width="9" style="541"/>
    <col min="3073" max="3073" width="7" style="541" customWidth="1"/>
    <col min="3074" max="3074" width="7.375" style="541" customWidth="1"/>
    <col min="3075" max="3075" width="6.125" style="541" customWidth="1"/>
    <col min="3076" max="3076" width="5.875" style="541" customWidth="1"/>
    <col min="3077" max="3077" width="6.625" style="541" customWidth="1"/>
    <col min="3078" max="3079" width="8.75" style="541" customWidth="1"/>
    <col min="3080" max="3087" width="7.875" style="541" customWidth="1"/>
    <col min="3088" max="3328" width="9" style="541"/>
    <col min="3329" max="3329" width="7" style="541" customWidth="1"/>
    <col min="3330" max="3330" width="7.375" style="541" customWidth="1"/>
    <col min="3331" max="3331" width="6.125" style="541" customWidth="1"/>
    <col min="3332" max="3332" width="5.875" style="541" customWidth="1"/>
    <col min="3333" max="3333" width="6.625" style="541" customWidth="1"/>
    <col min="3334" max="3335" width="8.75" style="541" customWidth="1"/>
    <col min="3336" max="3343" width="7.875" style="541" customWidth="1"/>
    <col min="3344" max="3584" width="9" style="541"/>
    <col min="3585" max="3585" width="7" style="541" customWidth="1"/>
    <col min="3586" max="3586" width="7.375" style="541" customWidth="1"/>
    <col min="3587" max="3587" width="6.125" style="541" customWidth="1"/>
    <col min="3588" max="3588" width="5.875" style="541" customWidth="1"/>
    <col min="3589" max="3589" width="6.625" style="541" customWidth="1"/>
    <col min="3590" max="3591" width="8.75" style="541" customWidth="1"/>
    <col min="3592" max="3599" width="7.875" style="541" customWidth="1"/>
    <col min="3600" max="3840" width="9" style="541"/>
    <col min="3841" max="3841" width="7" style="541" customWidth="1"/>
    <col min="3842" max="3842" width="7.375" style="541" customWidth="1"/>
    <col min="3843" max="3843" width="6.125" style="541" customWidth="1"/>
    <col min="3844" max="3844" width="5.875" style="541" customWidth="1"/>
    <col min="3845" max="3845" width="6.625" style="541" customWidth="1"/>
    <col min="3846" max="3847" width="8.75" style="541" customWidth="1"/>
    <col min="3848" max="3855" width="7.875" style="541" customWidth="1"/>
    <col min="3856" max="4096" width="9" style="541"/>
    <col min="4097" max="4097" width="7" style="541" customWidth="1"/>
    <col min="4098" max="4098" width="7.375" style="541" customWidth="1"/>
    <col min="4099" max="4099" width="6.125" style="541" customWidth="1"/>
    <col min="4100" max="4100" width="5.875" style="541" customWidth="1"/>
    <col min="4101" max="4101" width="6.625" style="541" customWidth="1"/>
    <col min="4102" max="4103" width="8.75" style="541" customWidth="1"/>
    <col min="4104" max="4111" width="7.875" style="541" customWidth="1"/>
    <col min="4112" max="4352" width="9" style="541"/>
    <col min="4353" max="4353" width="7" style="541" customWidth="1"/>
    <col min="4354" max="4354" width="7.375" style="541" customWidth="1"/>
    <col min="4355" max="4355" width="6.125" style="541" customWidth="1"/>
    <col min="4356" max="4356" width="5.875" style="541" customWidth="1"/>
    <col min="4357" max="4357" width="6.625" style="541" customWidth="1"/>
    <col min="4358" max="4359" width="8.75" style="541" customWidth="1"/>
    <col min="4360" max="4367" width="7.875" style="541" customWidth="1"/>
    <col min="4368" max="4608" width="9" style="541"/>
    <col min="4609" max="4609" width="7" style="541" customWidth="1"/>
    <col min="4610" max="4610" width="7.375" style="541" customWidth="1"/>
    <col min="4611" max="4611" width="6.125" style="541" customWidth="1"/>
    <col min="4612" max="4612" width="5.875" style="541" customWidth="1"/>
    <col min="4613" max="4613" width="6.625" style="541" customWidth="1"/>
    <col min="4614" max="4615" width="8.75" style="541" customWidth="1"/>
    <col min="4616" max="4623" width="7.875" style="541" customWidth="1"/>
    <col min="4624" max="4864" width="9" style="541"/>
    <col min="4865" max="4865" width="7" style="541" customWidth="1"/>
    <col min="4866" max="4866" width="7.375" style="541" customWidth="1"/>
    <col min="4867" max="4867" width="6.125" style="541" customWidth="1"/>
    <col min="4868" max="4868" width="5.875" style="541" customWidth="1"/>
    <col min="4869" max="4869" width="6.625" style="541" customWidth="1"/>
    <col min="4870" max="4871" width="8.75" style="541" customWidth="1"/>
    <col min="4872" max="4879" width="7.875" style="541" customWidth="1"/>
    <col min="4880" max="5120" width="9" style="541"/>
    <col min="5121" max="5121" width="7" style="541" customWidth="1"/>
    <col min="5122" max="5122" width="7.375" style="541" customWidth="1"/>
    <col min="5123" max="5123" width="6.125" style="541" customWidth="1"/>
    <col min="5124" max="5124" width="5.875" style="541" customWidth="1"/>
    <col min="5125" max="5125" width="6.625" style="541" customWidth="1"/>
    <col min="5126" max="5127" width="8.75" style="541" customWidth="1"/>
    <col min="5128" max="5135" width="7.875" style="541" customWidth="1"/>
    <col min="5136" max="5376" width="9" style="541"/>
    <col min="5377" max="5377" width="7" style="541" customWidth="1"/>
    <col min="5378" max="5378" width="7.375" style="541" customWidth="1"/>
    <col min="5379" max="5379" width="6.125" style="541" customWidth="1"/>
    <col min="5380" max="5380" width="5.875" style="541" customWidth="1"/>
    <col min="5381" max="5381" width="6.625" style="541" customWidth="1"/>
    <col min="5382" max="5383" width="8.75" style="541" customWidth="1"/>
    <col min="5384" max="5391" width="7.875" style="541" customWidth="1"/>
    <col min="5392" max="5632" width="9" style="541"/>
    <col min="5633" max="5633" width="7" style="541" customWidth="1"/>
    <col min="5634" max="5634" width="7.375" style="541" customWidth="1"/>
    <col min="5635" max="5635" width="6.125" style="541" customWidth="1"/>
    <col min="5636" max="5636" width="5.875" style="541" customWidth="1"/>
    <col min="5637" max="5637" width="6.625" style="541" customWidth="1"/>
    <col min="5638" max="5639" width="8.75" style="541" customWidth="1"/>
    <col min="5640" max="5647" width="7.875" style="541" customWidth="1"/>
    <col min="5648" max="5888" width="9" style="541"/>
    <col min="5889" max="5889" width="7" style="541" customWidth="1"/>
    <col min="5890" max="5890" width="7.375" style="541" customWidth="1"/>
    <col min="5891" max="5891" width="6.125" style="541" customWidth="1"/>
    <col min="5892" max="5892" width="5.875" style="541" customWidth="1"/>
    <col min="5893" max="5893" width="6.625" style="541" customWidth="1"/>
    <col min="5894" max="5895" width="8.75" style="541" customWidth="1"/>
    <col min="5896" max="5903" width="7.875" style="541" customWidth="1"/>
    <col min="5904" max="6144" width="9" style="541"/>
    <col min="6145" max="6145" width="7" style="541" customWidth="1"/>
    <col min="6146" max="6146" width="7.375" style="541" customWidth="1"/>
    <col min="6147" max="6147" width="6.125" style="541" customWidth="1"/>
    <col min="6148" max="6148" width="5.875" style="541" customWidth="1"/>
    <col min="6149" max="6149" width="6.625" style="541" customWidth="1"/>
    <col min="6150" max="6151" width="8.75" style="541" customWidth="1"/>
    <col min="6152" max="6159" width="7.875" style="541" customWidth="1"/>
    <col min="6160" max="6400" width="9" style="541"/>
    <col min="6401" max="6401" width="7" style="541" customWidth="1"/>
    <col min="6402" max="6402" width="7.375" style="541" customWidth="1"/>
    <col min="6403" max="6403" width="6.125" style="541" customWidth="1"/>
    <col min="6404" max="6404" width="5.875" style="541" customWidth="1"/>
    <col min="6405" max="6405" width="6.625" style="541" customWidth="1"/>
    <col min="6406" max="6407" width="8.75" style="541" customWidth="1"/>
    <col min="6408" max="6415" width="7.875" style="541" customWidth="1"/>
    <col min="6416" max="6656" width="9" style="541"/>
    <col min="6657" max="6657" width="7" style="541" customWidth="1"/>
    <col min="6658" max="6658" width="7.375" style="541" customWidth="1"/>
    <col min="6659" max="6659" width="6.125" style="541" customWidth="1"/>
    <col min="6660" max="6660" width="5.875" style="541" customWidth="1"/>
    <col min="6661" max="6661" width="6.625" style="541" customWidth="1"/>
    <col min="6662" max="6663" width="8.75" style="541" customWidth="1"/>
    <col min="6664" max="6671" width="7.875" style="541" customWidth="1"/>
    <col min="6672" max="6912" width="9" style="541"/>
    <col min="6913" max="6913" width="7" style="541" customWidth="1"/>
    <col min="6914" max="6914" width="7.375" style="541" customWidth="1"/>
    <col min="6915" max="6915" width="6.125" style="541" customWidth="1"/>
    <col min="6916" max="6916" width="5.875" style="541" customWidth="1"/>
    <col min="6917" max="6917" width="6.625" style="541" customWidth="1"/>
    <col min="6918" max="6919" width="8.75" style="541" customWidth="1"/>
    <col min="6920" max="6927" width="7.875" style="541" customWidth="1"/>
    <col min="6928" max="7168" width="9" style="541"/>
    <col min="7169" max="7169" width="7" style="541" customWidth="1"/>
    <col min="7170" max="7170" width="7.375" style="541" customWidth="1"/>
    <col min="7171" max="7171" width="6.125" style="541" customWidth="1"/>
    <col min="7172" max="7172" width="5.875" style="541" customWidth="1"/>
    <col min="7173" max="7173" width="6.625" style="541" customWidth="1"/>
    <col min="7174" max="7175" width="8.75" style="541" customWidth="1"/>
    <col min="7176" max="7183" width="7.875" style="541" customWidth="1"/>
    <col min="7184" max="7424" width="9" style="541"/>
    <col min="7425" max="7425" width="7" style="541" customWidth="1"/>
    <col min="7426" max="7426" width="7.375" style="541" customWidth="1"/>
    <col min="7427" max="7427" width="6.125" style="541" customWidth="1"/>
    <col min="7428" max="7428" width="5.875" style="541" customWidth="1"/>
    <col min="7429" max="7429" width="6.625" style="541" customWidth="1"/>
    <col min="7430" max="7431" width="8.75" style="541" customWidth="1"/>
    <col min="7432" max="7439" width="7.875" style="541" customWidth="1"/>
    <col min="7440" max="7680" width="9" style="541"/>
    <col min="7681" max="7681" width="7" style="541" customWidth="1"/>
    <col min="7682" max="7682" width="7.375" style="541" customWidth="1"/>
    <col min="7683" max="7683" width="6.125" style="541" customWidth="1"/>
    <col min="7684" max="7684" width="5.875" style="541" customWidth="1"/>
    <col min="7685" max="7685" width="6.625" style="541" customWidth="1"/>
    <col min="7686" max="7687" width="8.75" style="541" customWidth="1"/>
    <col min="7688" max="7695" width="7.875" style="541" customWidth="1"/>
    <col min="7696" max="7936" width="9" style="541"/>
    <col min="7937" max="7937" width="7" style="541" customWidth="1"/>
    <col min="7938" max="7938" width="7.375" style="541" customWidth="1"/>
    <col min="7939" max="7939" width="6.125" style="541" customWidth="1"/>
    <col min="7940" max="7940" width="5.875" style="541" customWidth="1"/>
    <col min="7941" max="7941" width="6.625" style="541" customWidth="1"/>
    <col min="7942" max="7943" width="8.75" style="541" customWidth="1"/>
    <col min="7944" max="7951" width="7.875" style="541" customWidth="1"/>
    <col min="7952" max="8192" width="9" style="541"/>
    <col min="8193" max="8193" width="7" style="541" customWidth="1"/>
    <col min="8194" max="8194" width="7.375" style="541" customWidth="1"/>
    <col min="8195" max="8195" width="6.125" style="541" customWidth="1"/>
    <col min="8196" max="8196" width="5.875" style="541" customWidth="1"/>
    <col min="8197" max="8197" width="6.625" style="541" customWidth="1"/>
    <col min="8198" max="8199" width="8.75" style="541" customWidth="1"/>
    <col min="8200" max="8207" width="7.875" style="541" customWidth="1"/>
    <col min="8208" max="8448" width="9" style="541"/>
    <col min="8449" max="8449" width="7" style="541" customWidth="1"/>
    <col min="8450" max="8450" width="7.375" style="541" customWidth="1"/>
    <col min="8451" max="8451" width="6.125" style="541" customWidth="1"/>
    <col min="8452" max="8452" width="5.875" style="541" customWidth="1"/>
    <col min="8453" max="8453" width="6.625" style="541" customWidth="1"/>
    <col min="8454" max="8455" width="8.75" style="541" customWidth="1"/>
    <col min="8456" max="8463" width="7.875" style="541" customWidth="1"/>
    <col min="8464" max="8704" width="9" style="541"/>
    <col min="8705" max="8705" width="7" style="541" customWidth="1"/>
    <col min="8706" max="8706" width="7.375" style="541" customWidth="1"/>
    <col min="8707" max="8707" width="6.125" style="541" customWidth="1"/>
    <col min="8708" max="8708" width="5.875" style="541" customWidth="1"/>
    <col min="8709" max="8709" width="6.625" style="541" customWidth="1"/>
    <col min="8710" max="8711" width="8.75" style="541" customWidth="1"/>
    <col min="8712" max="8719" width="7.875" style="541" customWidth="1"/>
    <col min="8720" max="8960" width="9" style="541"/>
    <col min="8961" max="8961" width="7" style="541" customWidth="1"/>
    <col min="8962" max="8962" width="7.375" style="541" customWidth="1"/>
    <col min="8963" max="8963" width="6.125" style="541" customWidth="1"/>
    <col min="8964" max="8964" width="5.875" style="541" customWidth="1"/>
    <col min="8965" max="8965" width="6.625" style="541" customWidth="1"/>
    <col min="8966" max="8967" width="8.75" style="541" customWidth="1"/>
    <col min="8968" max="8975" width="7.875" style="541" customWidth="1"/>
    <col min="8976" max="9216" width="9" style="541"/>
    <col min="9217" max="9217" width="7" style="541" customWidth="1"/>
    <col min="9218" max="9218" width="7.375" style="541" customWidth="1"/>
    <col min="9219" max="9219" width="6.125" style="541" customWidth="1"/>
    <col min="9220" max="9220" width="5.875" style="541" customWidth="1"/>
    <col min="9221" max="9221" width="6.625" style="541" customWidth="1"/>
    <col min="9222" max="9223" width="8.75" style="541" customWidth="1"/>
    <col min="9224" max="9231" width="7.875" style="541" customWidth="1"/>
    <col min="9232" max="9472" width="9" style="541"/>
    <col min="9473" max="9473" width="7" style="541" customWidth="1"/>
    <col min="9474" max="9474" width="7.375" style="541" customWidth="1"/>
    <col min="9475" max="9475" width="6.125" style="541" customWidth="1"/>
    <col min="9476" max="9476" width="5.875" style="541" customWidth="1"/>
    <col min="9477" max="9477" width="6.625" style="541" customWidth="1"/>
    <col min="9478" max="9479" width="8.75" style="541" customWidth="1"/>
    <col min="9480" max="9487" width="7.875" style="541" customWidth="1"/>
    <col min="9488" max="9728" width="9" style="541"/>
    <col min="9729" max="9729" width="7" style="541" customWidth="1"/>
    <col min="9730" max="9730" width="7.375" style="541" customWidth="1"/>
    <col min="9731" max="9731" width="6.125" style="541" customWidth="1"/>
    <col min="9732" max="9732" width="5.875" style="541" customWidth="1"/>
    <col min="9733" max="9733" width="6.625" style="541" customWidth="1"/>
    <col min="9734" max="9735" width="8.75" style="541" customWidth="1"/>
    <col min="9736" max="9743" width="7.875" style="541" customWidth="1"/>
    <col min="9744" max="9984" width="9" style="541"/>
    <col min="9985" max="9985" width="7" style="541" customWidth="1"/>
    <col min="9986" max="9986" width="7.375" style="541" customWidth="1"/>
    <col min="9987" max="9987" width="6.125" style="541" customWidth="1"/>
    <col min="9988" max="9988" width="5.875" style="541" customWidth="1"/>
    <col min="9989" max="9989" width="6.625" style="541" customWidth="1"/>
    <col min="9990" max="9991" width="8.75" style="541" customWidth="1"/>
    <col min="9992" max="9999" width="7.875" style="541" customWidth="1"/>
    <col min="10000" max="10240" width="9" style="541"/>
    <col min="10241" max="10241" width="7" style="541" customWidth="1"/>
    <col min="10242" max="10242" width="7.375" style="541" customWidth="1"/>
    <col min="10243" max="10243" width="6.125" style="541" customWidth="1"/>
    <col min="10244" max="10244" width="5.875" style="541" customWidth="1"/>
    <col min="10245" max="10245" width="6.625" style="541" customWidth="1"/>
    <col min="10246" max="10247" width="8.75" style="541" customWidth="1"/>
    <col min="10248" max="10255" width="7.875" style="541" customWidth="1"/>
    <col min="10256" max="10496" width="9" style="541"/>
    <col min="10497" max="10497" width="7" style="541" customWidth="1"/>
    <col min="10498" max="10498" width="7.375" style="541" customWidth="1"/>
    <col min="10499" max="10499" width="6.125" style="541" customWidth="1"/>
    <col min="10500" max="10500" width="5.875" style="541" customWidth="1"/>
    <col min="10501" max="10501" width="6.625" style="541" customWidth="1"/>
    <col min="10502" max="10503" width="8.75" style="541" customWidth="1"/>
    <col min="10504" max="10511" width="7.875" style="541" customWidth="1"/>
    <col min="10512" max="10752" width="9" style="541"/>
    <col min="10753" max="10753" width="7" style="541" customWidth="1"/>
    <col min="10754" max="10754" width="7.375" style="541" customWidth="1"/>
    <col min="10755" max="10755" width="6.125" style="541" customWidth="1"/>
    <col min="10756" max="10756" width="5.875" style="541" customWidth="1"/>
    <col min="10757" max="10757" width="6.625" style="541" customWidth="1"/>
    <col min="10758" max="10759" width="8.75" style="541" customWidth="1"/>
    <col min="10760" max="10767" width="7.875" style="541" customWidth="1"/>
    <col min="10768" max="11008" width="9" style="541"/>
    <col min="11009" max="11009" width="7" style="541" customWidth="1"/>
    <col min="11010" max="11010" width="7.375" style="541" customWidth="1"/>
    <col min="11011" max="11011" width="6.125" style="541" customWidth="1"/>
    <col min="11012" max="11012" width="5.875" style="541" customWidth="1"/>
    <col min="11013" max="11013" width="6.625" style="541" customWidth="1"/>
    <col min="11014" max="11015" width="8.75" style="541" customWidth="1"/>
    <col min="11016" max="11023" width="7.875" style="541" customWidth="1"/>
    <col min="11024" max="11264" width="9" style="541"/>
    <col min="11265" max="11265" width="7" style="541" customWidth="1"/>
    <col min="11266" max="11266" width="7.375" style="541" customWidth="1"/>
    <col min="11267" max="11267" width="6.125" style="541" customWidth="1"/>
    <col min="11268" max="11268" width="5.875" style="541" customWidth="1"/>
    <col min="11269" max="11269" width="6.625" style="541" customWidth="1"/>
    <col min="11270" max="11271" width="8.75" style="541" customWidth="1"/>
    <col min="11272" max="11279" width="7.875" style="541" customWidth="1"/>
    <col min="11280" max="11520" width="9" style="541"/>
    <col min="11521" max="11521" width="7" style="541" customWidth="1"/>
    <col min="11522" max="11522" width="7.375" style="541" customWidth="1"/>
    <col min="11523" max="11523" width="6.125" style="541" customWidth="1"/>
    <col min="11524" max="11524" width="5.875" style="541" customWidth="1"/>
    <col min="11525" max="11525" width="6.625" style="541" customWidth="1"/>
    <col min="11526" max="11527" width="8.75" style="541" customWidth="1"/>
    <col min="11528" max="11535" width="7.875" style="541" customWidth="1"/>
    <col min="11536" max="11776" width="9" style="541"/>
    <col min="11777" max="11777" width="7" style="541" customWidth="1"/>
    <col min="11778" max="11778" width="7.375" style="541" customWidth="1"/>
    <col min="11779" max="11779" width="6.125" style="541" customWidth="1"/>
    <col min="11780" max="11780" width="5.875" style="541" customWidth="1"/>
    <col min="11781" max="11781" width="6.625" style="541" customWidth="1"/>
    <col min="11782" max="11783" width="8.75" style="541" customWidth="1"/>
    <col min="11784" max="11791" width="7.875" style="541" customWidth="1"/>
    <col min="11792" max="12032" width="9" style="541"/>
    <col min="12033" max="12033" width="7" style="541" customWidth="1"/>
    <col min="12034" max="12034" width="7.375" style="541" customWidth="1"/>
    <col min="12035" max="12035" width="6.125" style="541" customWidth="1"/>
    <col min="12036" max="12036" width="5.875" style="541" customWidth="1"/>
    <col min="12037" max="12037" width="6.625" style="541" customWidth="1"/>
    <col min="12038" max="12039" width="8.75" style="541" customWidth="1"/>
    <col min="12040" max="12047" width="7.875" style="541" customWidth="1"/>
    <col min="12048" max="12288" width="9" style="541"/>
    <col min="12289" max="12289" width="7" style="541" customWidth="1"/>
    <col min="12290" max="12290" width="7.375" style="541" customWidth="1"/>
    <col min="12291" max="12291" width="6.125" style="541" customWidth="1"/>
    <col min="12292" max="12292" width="5.875" style="541" customWidth="1"/>
    <col min="12293" max="12293" width="6.625" style="541" customWidth="1"/>
    <col min="12294" max="12295" width="8.75" style="541" customWidth="1"/>
    <col min="12296" max="12303" width="7.875" style="541" customWidth="1"/>
    <col min="12304" max="12544" width="9" style="541"/>
    <col min="12545" max="12545" width="7" style="541" customWidth="1"/>
    <col min="12546" max="12546" width="7.375" style="541" customWidth="1"/>
    <col min="12547" max="12547" width="6.125" style="541" customWidth="1"/>
    <col min="12548" max="12548" width="5.875" style="541" customWidth="1"/>
    <col min="12549" max="12549" width="6.625" style="541" customWidth="1"/>
    <col min="12550" max="12551" width="8.75" style="541" customWidth="1"/>
    <col min="12552" max="12559" width="7.875" style="541" customWidth="1"/>
    <col min="12560" max="12800" width="9" style="541"/>
    <col min="12801" max="12801" width="7" style="541" customWidth="1"/>
    <col min="12802" max="12802" width="7.375" style="541" customWidth="1"/>
    <col min="12803" max="12803" width="6.125" style="541" customWidth="1"/>
    <col min="12804" max="12804" width="5.875" style="541" customWidth="1"/>
    <col min="12805" max="12805" width="6.625" style="541" customWidth="1"/>
    <col min="12806" max="12807" width="8.75" style="541" customWidth="1"/>
    <col min="12808" max="12815" width="7.875" style="541" customWidth="1"/>
    <col min="12816" max="13056" width="9" style="541"/>
    <col min="13057" max="13057" width="7" style="541" customWidth="1"/>
    <col min="13058" max="13058" width="7.375" style="541" customWidth="1"/>
    <col min="13059" max="13059" width="6.125" style="541" customWidth="1"/>
    <col min="13060" max="13060" width="5.875" style="541" customWidth="1"/>
    <col min="13061" max="13061" width="6.625" style="541" customWidth="1"/>
    <col min="13062" max="13063" width="8.75" style="541" customWidth="1"/>
    <col min="13064" max="13071" width="7.875" style="541" customWidth="1"/>
    <col min="13072" max="13312" width="9" style="541"/>
    <col min="13313" max="13313" width="7" style="541" customWidth="1"/>
    <col min="13314" max="13314" width="7.375" style="541" customWidth="1"/>
    <col min="13315" max="13315" width="6.125" style="541" customWidth="1"/>
    <col min="13316" max="13316" width="5.875" style="541" customWidth="1"/>
    <col min="13317" max="13317" width="6.625" style="541" customWidth="1"/>
    <col min="13318" max="13319" width="8.75" style="541" customWidth="1"/>
    <col min="13320" max="13327" width="7.875" style="541" customWidth="1"/>
    <col min="13328" max="13568" width="9" style="541"/>
    <col min="13569" max="13569" width="7" style="541" customWidth="1"/>
    <col min="13570" max="13570" width="7.375" style="541" customWidth="1"/>
    <col min="13571" max="13571" width="6.125" style="541" customWidth="1"/>
    <col min="13572" max="13572" width="5.875" style="541" customWidth="1"/>
    <col min="13573" max="13573" width="6.625" style="541" customWidth="1"/>
    <col min="13574" max="13575" width="8.75" style="541" customWidth="1"/>
    <col min="13576" max="13583" width="7.875" style="541" customWidth="1"/>
    <col min="13584" max="13824" width="9" style="541"/>
    <col min="13825" max="13825" width="7" style="541" customWidth="1"/>
    <col min="13826" max="13826" width="7.375" style="541" customWidth="1"/>
    <col min="13827" max="13827" width="6.125" style="541" customWidth="1"/>
    <col min="13828" max="13828" width="5.875" style="541" customWidth="1"/>
    <col min="13829" max="13829" width="6.625" style="541" customWidth="1"/>
    <col min="13830" max="13831" width="8.75" style="541" customWidth="1"/>
    <col min="13832" max="13839" width="7.875" style="541" customWidth="1"/>
    <col min="13840" max="14080" width="9" style="541"/>
    <col min="14081" max="14081" width="7" style="541" customWidth="1"/>
    <col min="14082" max="14082" width="7.375" style="541" customWidth="1"/>
    <col min="14083" max="14083" width="6.125" style="541" customWidth="1"/>
    <col min="14084" max="14084" width="5.875" style="541" customWidth="1"/>
    <col min="14085" max="14085" width="6.625" style="541" customWidth="1"/>
    <col min="14086" max="14087" width="8.75" style="541" customWidth="1"/>
    <col min="14088" max="14095" width="7.875" style="541" customWidth="1"/>
    <col min="14096" max="14336" width="9" style="541"/>
    <col min="14337" max="14337" width="7" style="541" customWidth="1"/>
    <col min="14338" max="14338" width="7.375" style="541" customWidth="1"/>
    <col min="14339" max="14339" width="6.125" style="541" customWidth="1"/>
    <col min="14340" max="14340" width="5.875" style="541" customWidth="1"/>
    <col min="14341" max="14341" width="6.625" style="541" customWidth="1"/>
    <col min="14342" max="14343" width="8.75" style="541" customWidth="1"/>
    <col min="14344" max="14351" width="7.875" style="541" customWidth="1"/>
    <col min="14352" max="14592" width="9" style="541"/>
    <col min="14593" max="14593" width="7" style="541" customWidth="1"/>
    <col min="14594" max="14594" width="7.375" style="541" customWidth="1"/>
    <col min="14595" max="14595" width="6.125" style="541" customWidth="1"/>
    <col min="14596" max="14596" width="5.875" style="541" customWidth="1"/>
    <col min="14597" max="14597" width="6.625" style="541" customWidth="1"/>
    <col min="14598" max="14599" width="8.75" style="541" customWidth="1"/>
    <col min="14600" max="14607" width="7.875" style="541" customWidth="1"/>
    <col min="14608" max="14848" width="9" style="541"/>
    <col min="14849" max="14849" width="7" style="541" customWidth="1"/>
    <col min="14850" max="14850" width="7.375" style="541" customWidth="1"/>
    <col min="14851" max="14851" width="6.125" style="541" customWidth="1"/>
    <col min="14852" max="14852" width="5.875" style="541" customWidth="1"/>
    <col min="14853" max="14853" width="6.625" style="541" customWidth="1"/>
    <col min="14854" max="14855" width="8.75" style="541" customWidth="1"/>
    <col min="14856" max="14863" width="7.875" style="541" customWidth="1"/>
    <col min="14864" max="15104" width="9" style="541"/>
    <col min="15105" max="15105" width="7" style="541" customWidth="1"/>
    <col min="15106" max="15106" width="7.375" style="541" customWidth="1"/>
    <col min="15107" max="15107" width="6.125" style="541" customWidth="1"/>
    <col min="15108" max="15108" width="5.875" style="541" customWidth="1"/>
    <col min="15109" max="15109" width="6.625" style="541" customWidth="1"/>
    <col min="15110" max="15111" width="8.75" style="541" customWidth="1"/>
    <col min="15112" max="15119" width="7.875" style="541" customWidth="1"/>
    <col min="15120" max="15360" width="9" style="541"/>
    <col min="15361" max="15361" width="7" style="541" customWidth="1"/>
    <col min="15362" max="15362" width="7.375" style="541" customWidth="1"/>
    <col min="15363" max="15363" width="6.125" style="541" customWidth="1"/>
    <col min="15364" max="15364" width="5.875" style="541" customWidth="1"/>
    <col min="15365" max="15365" width="6.625" style="541" customWidth="1"/>
    <col min="15366" max="15367" width="8.75" style="541" customWidth="1"/>
    <col min="15368" max="15375" width="7.875" style="541" customWidth="1"/>
    <col min="15376" max="15616" width="9" style="541"/>
    <col min="15617" max="15617" width="7" style="541" customWidth="1"/>
    <col min="15618" max="15618" width="7.375" style="541" customWidth="1"/>
    <col min="15619" max="15619" width="6.125" style="541" customWidth="1"/>
    <col min="15620" max="15620" width="5.875" style="541" customWidth="1"/>
    <col min="15621" max="15621" width="6.625" style="541" customWidth="1"/>
    <col min="15622" max="15623" width="8.75" style="541" customWidth="1"/>
    <col min="15624" max="15631" width="7.875" style="541" customWidth="1"/>
    <col min="15632" max="15872" width="9" style="541"/>
    <col min="15873" max="15873" width="7" style="541" customWidth="1"/>
    <col min="15874" max="15874" width="7.375" style="541" customWidth="1"/>
    <col min="15875" max="15875" width="6.125" style="541" customWidth="1"/>
    <col min="15876" max="15876" width="5.875" style="541" customWidth="1"/>
    <col min="15877" max="15877" width="6.625" style="541" customWidth="1"/>
    <col min="15878" max="15879" width="8.75" style="541" customWidth="1"/>
    <col min="15880" max="15887" width="7.875" style="541" customWidth="1"/>
    <col min="15888" max="16128" width="9" style="541"/>
    <col min="16129" max="16129" width="7" style="541" customWidth="1"/>
    <col min="16130" max="16130" width="7.375" style="541" customWidth="1"/>
    <col min="16131" max="16131" width="6.125" style="541" customWidth="1"/>
    <col min="16132" max="16132" width="5.875" style="541" customWidth="1"/>
    <col min="16133" max="16133" width="6.625" style="541" customWidth="1"/>
    <col min="16134" max="16135" width="8.75" style="541" customWidth="1"/>
    <col min="16136" max="16143" width="7.875" style="541" customWidth="1"/>
    <col min="16144" max="16384" width="9" style="541"/>
  </cols>
  <sheetData>
    <row r="1" spans="1:15" ht="20.25" customHeight="1">
      <c r="A1" s="664" t="s">
        <v>89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1:15" ht="1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</row>
    <row r="3" spans="1:15" ht="20.25" customHeight="1">
      <c r="A3" s="665" t="s">
        <v>90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</row>
    <row r="4" spans="1:15" ht="30" customHeight="1">
      <c r="A4" s="655" t="s">
        <v>91</v>
      </c>
      <c r="B4" s="657" t="s">
        <v>92</v>
      </c>
      <c r="C4" s="543"/>
      <c r="D4" s="544"/>
      <c r="E4" s="656" t="s">
        <v>93</v>
      </c>
      <c r="F4" s="656"/>
      <c r="G4" s="656"/>
      <c r="H4" s="656"/>
      <c r="I4" s="656"/>
      <c r="J4" s="656"/>
      <c r="K4" s="656"/>
      <c r="L4" s="656"/>
      <c r="M4" s="656"/>
      <c r="N4" s="656"/>
      <c r="O4" s="657"/>
    </row>
    <row r="5" spans="1:15" ht="44.25" customHeight="1">
      <c r="A5" s="655"/>
      <c r="B5" s="656"/>
      <c r="C5" s="545" t="s">
        <v>94</v>
      </c>
      <c r="D5" s="545" t="s">
        <v>95</v>
      </c>
      <c r="E5" s="545" t="s">
        <v>96</v>
      </c>
      <c r="F5" s="546" t="s">
        <v>97</v>
      </c>
      <c r="G5" s="546" t="s">
        <v>98</v>
      </c>
      <c r="H5" s="546" t="s">
        <v>99</v>
      </c>
      <c r="I5" s="546" t="s">
        <v>100</v>
      </c>
      <c r="J5" s="546" t="s">
        <v>101</v>
      </c>
      <c r="K5" s="546" t="s">
        <v>102</v>
      </c>
      <c r="L5" s="546" t="s">
        <v>103</v>
      </c>
      <c r="M5" s="546" t="s">
        <v>104</v>
      </c>
      <c r="N5" s="546" t="s">
        <v>105</v>
      </c>
      <c r="O5" s="547" t="s">
        <v>106</v>
      </c>
    </row>
    <row r="6" spans="1:15" s="549" customFormat="1" ht="27" customHeight="1">
      <c r="A6" s="548" t="s">
        <v>107</v>
      </c>
      <c r="B6" s="85">
        <v>49</v>
      </c>
      <c r="C6" s="85"/>
      <c r="D6" s="85"/>
      <c r="E6" s="85">
        <v>26</v>
      </c>
      <c r="F6" s="85">
        <v>2</v>
      </c>
      <c r="G6" s="85">
        <v>0</v>
      </c>
      <c r="H6" s="85">
        <v>1</v>
      </c>
      <c r="I6" s="85">
        <v>0</v>
      </c>
      <c r="J6" s="85">
        <v>0</v>
      </c>
      <c r="K6" s="85">
        <v>13</v>
      </c>
      <c r="L6" s="85">
        <v>3</v>
      </c>
      <c r="M6" s="85">
        <v>2</v>
      </c>
      <c r="N6" s="85">
        <v>2</v>
      </c>
      <c r="O6" s="119">
        <v>2</v>
      </c>
    </row>
    <row r="7" spans="1:15" s="549" customFormat="1" ht="27" customHeight="1">
      <c r="A7" s="548" t="s">
        <v>108</v>
      </c>
      <c r="B7" s="85">
        <v>48</v>
      </c>
      <c r="C7" s="85"/>
      <c r="D7" s="85"/>
      <c r="E7" s="85">
        <v>26</v>
      </c>
      <c r="F7" s="85">
        <v>2</v>
      </c>
      <c r="G7" s="85">
        <v>0</v>
      </c>
      <c r="H7" s="85">
        <v>1</v>
      </c>
      <c r="I7" s="85">
        <v>0</v>
      </c>
      <c r="J7" s="85">
        <v>0</v>
      </c>
      <c r="K7" s="85">
        <v>13</v>
      </c>
      <c r="L7" s="85">
        <v>3</v>
      </c>
      <c r="M7" s="85">
        <v>2</v>
      </c>
      <c r="N7" s="85">
        <v>2</v>
      </c>
      <c r="O7" s="119">
        <v>2</v>
      </c>
    </row>
    <row r="8" spans="1:15" s="549" customFormat="1" ht="27" customHeight="1">
      <c r="A8" s="548" t="s">
        <v>5</v>
      </c>
      <c r="B8" s="85">
        <v>45</v>
      </c>
      <c r="C8" s="85"/>
      <c r="D8" s="85"/>
      <c r="E8" s="85">
        <v>26</v>
      </c>
      <c r="F8" s="85">
        <v>3</v>
      </c>
      <c r="G8" s="85">
        <v>0</v>
      </c>
      <c r="H8" s="85">
        <v>1</v>
      </c>
      <c r="I8" s="85">
        <v>0</v>
      </c>
      <c r="J8" s="85">
        <v>0</v>
      </c>
      <c r="K8" s="85">
        <v>12</v>
      </c>
      <c r="L8" s="85">
        <v>3</v>
      </c>
      <c r="M8" s="85">
        <v>2</v>
      </c>
      <c r="N8" s="85">
        <v>2</v>
      </c>
      <c r="O8" s="119">
        <v>2</v>
      </c>
    </row>
    <row r="9" spans="1:15" s="549" customFormat="1" ht="27" customHeight="1">
      <c r="A9" s="548" t="s">
        <v>109</v>
      </c>
      <c r="B9" s="85">
        <v>45</v>
      </c>
      <c r="C9" s="85"/>
      <c r="D9" s="85"/>
      <c r="E9" s="85">
        <v>26</v>
      </c>
      <c r="F9" s="85">
        <v>3</v>
      </c>
      <c r="G9" s="85">
        <v>0</v>
      </c>
      <c r="H9" s="85">
        <v>1</v>
      </c>
      <c r="I9" s="85">
        <v>0</v>
      </c>
      <c r="J9" s="85">
        <v>0</v>
      </c>
      <c r="K9" s="85">
        <v>12</v>
      </c>
      <c r="L9" s="85">
        <v>3</v>
      </c>
      <c r="M9" s="85">
        <v>2</v>
      </c>
      <c r="N9" s="85">
        <v>2</v>
      </c>
      <c r="O9" s="119">
        <v>2</v>
      </c>
    </row>
    <row r="10" spans="1:15" s="549" customFormat="1" ht="27" customHeight="1">
      <c r="A10" s="548" t="s">
        <v>110</v>
      </c>
      <c r="B10" s="85">
        <v>47</v>
      </c>
      <c r="C10" s="85">
        <v>15</v>
      </c>
      <c r="D10" s="85">
        <v>32</v>
      </c>
      <c r="E10" s="540">
        <v>24</v>
      </c>
      <c r="F10" s="85">
        <v>3</v>
      </c>
      <c r="G10" s="85">
        <v>0</v>
      </c>
      <c r="H10" s="85">
        <v>1</v>
      </c>
      <c r="I10" s="85">
        <v>0</v>
      </c>
      <c r="J10" s="85">
        <v>0</v>
      </c>
      <c r="K10" s="85">
        <v>12</v>
      </c>
      <c r="L10" s="85">
        <v>2</v>
      </c>
      <c r="M10" s="85">
        <v>2</v>
      </c>
      <c r="N10" s="85">
        <v>2</v>
      </c>
      <c r="O10" s="119">
        <v>2</v>
      </c>
    </row>
    <row r="11" spans="1:15" s="549" customFormat="1" ht="27" customHeight="1">
      <c r="A11" s="550" t="s">
        <v>111</v>
      </c>
      <c r="B11" s="86">
        <v>46</v>
      </c>
      <c r="C11" s="85">
        <v>15</v>
      </c>
      <c r="D11" s="85">
        <v>31</v>
      </c>
      <c r="E11" s="86">
        <v>25</v>
      </c>
      <c r="F11" s="85">
        <v>3</v>
      </c>
      <c r="G11" s="85"/>
      <c r="H11" s="85">
        <v>1</v>
      </c>
      <c r="I11" s="85"/>
      <c r="J11" s="85"/>
      <c r="K11" s="85">
        <v>12</v>
      </c>
      <c r="L11" s="85">
        <v>2</v>
      </c>
      <c r="M11" s="85">
        <v>2</v>
      </c>
      <c r="N11" s="85">
        <v>2</v>
      </c>
      <c r="O11" s="119">
        <v>2</v>
      </c>
    </row>
    <row r="12" spans="1:15" ht="18.75" customHeight="1">
      <c r="A12" s="661"/>
      <c r="B12" s="662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3"/>
    </row>
    <row r="13" spans="1:15" ht="30" customHeight="1">
      <c r="A13" s="655" t="s">
        <v>91</v>
      </c>
      <c r="B13" s="656" t="s">
        <v>93</v>
      </c>
      <c r="C13" s="656"/>
      <c r="D13" s="656"/>
      <c r="E13" s="656"/>
      <c r="F13" s="656"/>
      <c r="G13" s="656"/>
      <c r="H13" s="656"/>
      <c r="I13" s="656"/>
      <c r="J13" s="656"/>
      <c r="K13" s="656" t="s">
        <v>112</v>
      </c>
      <c r="L13" s="656"/>
      <c r="M13" s="656"/>
      <c r="N13" s="656"/>
      <c r="O13" s="657"/>
    </row>
    <row r="14" spans="1:15" ht="48.75" customHeight="1">
      <c r="A14" s="655"/>
      <c r="B14" s="658" t="s">
        <v>113</v>
      </c>
      <c r="C14" s="659"/>
      <c r="D14" s="658" t="s">
        <v>114</v>
      </c>
      <c r="E14" s="659"/>
      <c r="F14" s="546" t="s">
        <v>115</v>
      </c>
      <c r="G14" s="546" t="s">
        <v>116</v>
      </c>
      <c r="H14" s="546" t="s">
        <v>117</v>
      </c>
      <c r="I14" s="546" t="s">
        <v>118</v>
      </c>
      <c r="J14" s="546" t="s">
        <v>119</v>
      </c>
      <c r="K14" s="546" t="s">
        <v>120</v>
      </c>
      <c r="L14" s="546" t="s">
        <v>121</v>
      </c>
      <c r="M14" s="546" t="s">
        <v>122</v>
      </c>
      <c r="N14" s="660" t="s">
        <v>123</v>
      </c>
      <c r="O14" s="658"/>
    </row>
    <row r="15" spans="1:15" s="549" customFormat="1" ht="27" customHeight="1">
      <c r="A15" s="551" t="s">
        <v>107</v>
      </c>
      <c r="B15" s="652">
        <v>1</v>
      </c>
      <c r="C15" s="653"/>
      <c r="D15" s="652">
        <v>0</v>
      </c>
      <c r="E15" s="653"/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23</v>
      </c>
      <c r="L15" s="85">
        <v>14</v>
      </c>
      <c r="M15" s="85">
        <v>2</v>
      </c>
      <c r="N15" s="651">
        <v>7</v>
      </c>
      <c r="O15" s="652"/>
    </row>
    <row r="16" spans="1:15" s="549" customFormat="1" ht="27" customHeight="1">
      <c r="A16" s="551" t="s">
        <v>108</v>
      </c>
      <c r="B16" s="652">
        <v>1</v>
      </c>
      <c r="C16" s="653"/>
      <c r="D16" s="652">
        <v>0</v>
      </c>
      <c r="E16" s="653"/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24</v>
      </c>
      <c r="L16" s="85">
        <v>16</v>
      </c>
      <c r="M16" s="85">
        <v>2</v>
      </c>
      <c r="N16" s="651">
        <v>6</v>
      </c>
      <c r="O16" s="652"/>
    </row>
    <row r="17" spans="1:15" s="549" customFormat="1" ht="27" customHeight="1">
      <c r="A17" s="551" t="s">
        <v>124</v>
      </c>
      <c r="B17" s="652">
        <v>1</v>
      </c>
      <c r="C17" s="653"/>
      <c r="D17" s="652">
        <v>0</v>
      </c>
      <c r="E17" s="653"/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19</v>
      </c>
      <c r="L17" s="85">
        <v>13</v>
      </c>
      <c r="M17" s="85">
        <v>2</v>
      </c>
      <c r="N17" s="652">
        <v>4</v>
      </c>
      <c r="O17" s="654"/>
    </row>
    <row r="18" spans="1:15" s="549" customFormat="1" ht="27" customHeight="1">
      <c r="A18" s="85" t="s">
        <v>109</v>
      </c>
      <c r="B18" s="652">
        <v>1</v>
      </c>
      <c r="C18" s="653"/>
      <c r="D18" s="652">
        <v>0</v>
      </c>
      <c r="E18" s="653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19</v>
      </c>
      <c r="L18" s="85">
        <v>13</v>
      </c>
      <c r="M18" s="85">
        <v>2</v>
      </c>
      <c r="N18" s="651">
        <v>4</v>
      </c>
      <c r="O18" s="652"/>
    </row>
    <row r="19" spans="1:15" s="549" customFormat="1" ht="27" customHeight="1">
      <c r="A19" s="85" t="s">
        <v>110</v>
      </c>
      <c r="B19" s="651">
        <v>1</v>
      </c>
      <c r="C19" s="651"/>
      <c r="D19" s="651">
        <v>0</v>
      </c>
      <c r="E19" s="651"/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22</v>
      </c>
      <c r="L19" s="85">
        <v>14</v>
      </c>
      <c r="M19" s="85">
        <v>3</v>
      </c>
      <c r="N19" s="651">
        <v>5</v>
      </c>
      <c r="O19" s="652"/>
    </row>
    <row r="20" spans="1:15" s="549" customFormat="1" ht="27" customHeight="1">
      <c r="A20" s="552" t="s">
        <v>111</v>
      </c>
      <c r="B20" s="651">
        <v>1</v>
      </c>
      <c r="C20" s="651"/>
      <c r="D20" s="651"/>
      <c r="E20" s="651"/>
      <c r="F20" s="85"/>
      <c r="G20" s="85"/>
      <c r="H20" s="85"/>
      <c r="I20" s="85"/>
      <c r="J20" s="85"/>
      <c r="K20" s="85">
        <v>20</v>
      </c>
      <c r="L20" s="85">
        <v>14</v>
      </c>
      <c r="M20" s="85">
        <v>3</v>
      </c>
      <c r="N20" s="651">
        <v>3</v>
      </c>
      <c r="O20" s="652"/>
    </row>
    <row r="21" spans="1:15" s="549" customFormat="1" ht="17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20.25" customHeight="1">
      <c r="A22" s="553" t="s">
        <v>125</v>
      </c>
      <c r="B22" s="553"/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</row>
    <row r="23" spans="1:15" ht="20.25" customHeight="1">
      <c r="A23" s="553" t="s">
        <v>126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</row>
  </sheetData>
  <mergeCells count="30">
    <mergeCell ref="A12:O12"/>
    <mergeCell ref="A1:O1"/>
    <mergeCell ref="A3:O3"/>
    <mergeCell ref="A4:A5"/>
    <mergeCell ref="B4:B5"/>
    <mergeCell ref="E4:O4"/>
    <mergeCell ref="A13:A14"/>
    <mergeCell ref="B13:J13"/>
    <mergeCell ref="K13:O13"/>
    <mergeCell ref="B14:C14"/>
    <mergeCell ref="D14:E14"/>
    <mergeCell ref="N14:O14"/>
    <mergeCell ref="B15:C15"/>
    <mergeCell ref="D15:E15"/>
    <mergeCell ref="N15:O15"/>
    <mergeCell ref="B16:C16"/>
    <mergeCell ref="D16:E16"/>
    <mergeCell ref="N16:O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</mergeCells>
  <phoneticPr fontId="3" type="noConversion"/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selection activeCell="A19" sqref="A19"/>
    </sheetView>
  </sheetViews>
  <sheetFormatPr defaultRowHeight="13.5"/>
  <cols>
    <col min="1" max="1" width="9" style="261"/>
    <col min="2" max="8" width="6.5" style="261" customWidth="1"/>
    <col min="9" max="11" width="8.125" style="261" customWidth="1"/>
    <col min="12" max="14" width="6.5" style="261" customWidth="1"/>
    <col min="15" max="15" width="8.125" style="261" customWidth="1"/>
    <col min="16" max="18" width="6.5" style="261" customWidth="1"/>
    <col min="19" max="19" width="8.125" style="261" customWidth="1"/>
    <col min="20" max="22" width="7.625" style="261" customWidth="1"/>
    <col min="23" max="23" width="8.125" style="261" customWidth="1"/>
    <col min="24" max="26" width="6.5" style="261" customWidth="1"/>
    <col min="27" max="27" width="8.125" style="261" customWidth="1"/>
    <col min="28" max="16384" width="9" style="261"/>
  </cols>
  <sheetData>
    <row r="1" spans="1:27" ht="20.25" customHeight="1">
      <c r="A1" s="645" t="s">
        <v>422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7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ht="20.25" customHeight="1">
      <c r="A3" s="302" t="s">
        <v>423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7" ht="24.95" customHeight="1">
      <c r="A4" s="829" t="s">
        <v>424</v>
      </c>
      <c r="B4" s="816" t="s">
        <v>425</v>
      </c>
      <c r="C4" s="817"/>
      <c r="D4" s="817"/>
      <c r="E4" s="817"/>
      <c r="F4" s="817"/>
      <c r="G4" s="817"/>
      <c r="H4" s="817"/>
      <c r="I4" s="817"/>
      <c r="J4" s="817"/>
      <c r="K4" s="818"/>
      <c r="L4" s="819" t="s">
        <v>426</v>
      </c>
      <c r="M4" s="819"/>
      <c r="N4" s="819"/>
      <c r="O4" s="819"/>
      <c r="P4" s="819" t="s">
        <v>427</v>
      </c>
      <c r="Q4" s="819"/>
      <c r="R4" s="819"/>
      <c r="S4" s="819"/>
      <c r="T4" s="819" t="s">
        <v>428</v>
      </c>
      <c r="U4" s="819"/>
      <c r="V4" s="819"/>
      <c r="W4" s="819"/>
      <c r="X4" s="819" t="s">
        <v>429</v>
      </c>
      <c r="Y4" s="819"/>
      <c r="Z4" s="819"/>
      <c r="AA4" s="816"/>
    </row>
    <row r="5" spans="1:27" ht="24.95" customHeight="1">
      <c r="A5" s="830"/>
      <c r="B5" s="832" t="s">
        <v>321</v>
      </c>
      <c r="C5" s="839" t="s">
        <v>430</v>
      </c>
      <c r="D5" s="817"/>
      <c r="E5" s="818"/>
      <c r="F5" s="839" t="s">
        <v>431</v>
      </c>
      <c r="G5" s="817"/>
      <c r="H5" s="818"/>
      <c r="I5" s="840" t="s">
        <v>432</v>
      </c>
      <c r="J5" s="841"/>
      <c r="K5" s="842"/>
      <c r="L5" s="191" t="s">
        <v>321</v>
      </c>
      <c r="M5" s="191" t="s">
        <v>430</v>
      </c>
      <c r="N5" s="191" t="s">
        <v>431</v>
      </c>
      <c r="O5" s="181" t="s">
        <v>433</v>
      </c>
      <c r="P5" s="191" t="s">
        <v>321</v>
      </c>
      <c r="Q5" s="191" t="s">
        <v>430</v>
      </c>
      <c r="R5" s="191" t="s">
        <v>431</v>
      </c>
      <c r="S5" s="181" t="s">
        <v>433</v>
      </c>
      <c r="T5" s="191" t="s">
        <v>321</v>
      </c>
      <c r="U5" s="191" t="s">
        <v>430</v>
      </c>
      <c r="V5" s="191" t="s">
        <v>431</v>
      </c>
      <c r="W5" s="181" t="s">
        <v>433</v>
      </c>
      <c r="X5" s="191" t="s">
        <v>321</v>
      </c>
      <c r="Y5" s="191" t="s">
        <v>430</v>
      </c>
      <c r="Z5" s="191" t="s">
        <v>431</v>
      </c>
      <c r="AA5" s="182" t="s">
        <v>433</v>
      </c>
    </row>
    <row r="6" spans="1:27" ht="24.95" customHeight="1">
      <c r="A6" s="831"/>
      <c r="B6" s="833"/>
      <c r="C6" s="303"/>
      <c r="D6" s="191" t="s">
        <v>323</v>
      </c>
      <c r="E6" s="191" t="s">
        <v>324</v>
      </c>
      <c r="F6" s="303"/>
      <c r="G6" s="191" t="s">
        <v>323</v>
      </c>
      <c r="H6" s="191" t="s">
        <v>324</v>
      </c>
      <c r="I6" s="180"/>
      <c r="J6" s="181" t="s">
        <v>323</v>
      </c>
      <c r="K6" s="181" t="s">
        <v>324</v>
      </c>
      <c r="L6" s="191"/>
      <c r="M6" s="191"/>
      <c r="N6" s="191"/>
      <c r="O6" s="181"/>
      <c r="P6" s="191"/>
      <c r="Q6" s="191"/>
      <c r="R6" s="191"/>
      <c r="S6" s="181"/>
      <c r="T6" s="191"/>
      <c r="U6" s="191"/>
      <c r="V6" s="191"/>
      <c r="W6" s="181"/>
      <c r="X6" s="191"/>
      <c r="Y6" s="191"/>
      <c r="Z6" s="191"/>
      <c r="AA6" s="182"/>
    </row>
    <row r="7" spans="1:27" ht="33" customHeight="1">
      <c r="A7" s="204" t="s">
        <v>325</v>
      </c>
      <c r="B7" s="304">
        <v>1</v>
      </c>
      <c r="C7" s="304">
        <v>4</v>
      </c>
      <c r="D7" s="304"/>
      <c r="E7" s="304"/>
      <c r="F7" s="304">
        <v>6</v>
      </c>
      <c r="G7" s="304"/>
      <c r="H7" s="304"/>
      <c r="I7" s="304">
        <v>58</v>
      </c>
      <c r="J7" s="304"/>
      <c r="K7" s="304"/>
      <c r="L7" s="304">
        <v>1</v>
      </c>
      <c r="M7" s="304">
        <v>4</v>
      </c>
      <c r="N7" s="304">
        <v>6</v>
      </c>
      <c r="O7" s="304">
        <v>58</v>
      </c>
      <c r="P7" s="304" t="s">
        <v>434</v>
      </c>
      <c r="Q7" s="304" t="s">
        <v>434</v>
      </c>
      <c r="R7" s="304" t="s">
        <v>434</v>
      </c>
      <c r="S7" s="304" t="s">
        <v>434</v>
      </c>
      <c r="T7" s="304" t="s">
        <v>434</v>
      </c>
      <c r="U7" s="304" t="s">
        <v>434</v>
      </c>
      <c r="V7" s="304" t="s">
        <v>434</v>
      </c>
      <c r="W7" s="304" t="s">
        <v>434</v>
      </c>
      <c r="X7" s="304" t="s">
        <v>434</v>
      </c>
      <c r="Y7" s="304" t="s">
        <v>434</v>
      </c>
      <c r="Z7" s="304" t="s">
        <v>434</v>
      </c>
      <c r="AA7" s="305" t="s">
        <v>434</v>
      </c>
    </row>
    <row r="8" spans="1:27" ht="33" customHeight="1">
      <c r="A8" s="204" t="s">
        <v>326</v>
      </c>
      <c r="B8" s="304">
        <v>1</v>
      </c>
      <c r="C8" s="304">
        <v>4</v>
      </c>
      <c r="D8" s="304"/>
      <c r="E8" s="304"/>
      <c r="F8" s="304">
        <v>4</v>
      </c>
      <c r="G8" s="304"/>
      <c r="H8" s="304"/>
      <c r="I8" s="304">
        <v>58</v>
      </c>
      <c r="J8" s="304"/>
      <c r="K8" s="304"/>
      <c r="L8" s="304">
        <v>1</v>
      </c>
      <c r="M8" s="304">
        <v>4</v>
      </c>
      <c r="N8" s="304">
        <v>4</v>
      </c>
      <c r="O8" s="304">
        <v>58</v>
      </c>
      <c r="P8" s="304" t="s">
        <v>434</v>
      </c>
      <c r="Q8" s="304" t="s">
        <v>434</v>
      </c>
      <c r="R8" s="304" t="s">
        <v>434</v>
      </c>
      <c r="S8" s="304" t="s">
        <v>434</v>
      </c>
      <c r="T8" s="304" t="s">
        <v>434</v>
      </c>
      <c r="U8" s="304" t="s">
        <v>434</v>
      </c>
      <c r="V8" s="304" t="s">
        <v>434</v>
      </c>
      <c r="W8" s="304" t="s">
        <v>434</v>
      </c>
      <c r="X8" s="304" t="s">
        <v>434</v>
      </c>
      <c r="Y8" s="304" t="s">
        <v>434</v>
      </c>
      <c r="Z8" s="304" t="s">
        <v>434</v>
      </c>
      <c r="AA8" s="305" t="s">
        <v>434</v>
      </c>
    </row>
    <row r="9" spans="1:27" ht="33" customHeight="1">
      <c r="A9" s="204" t="s">
        <v>5</v>
      </c>
      <c r="B9" s="304">
        <v>1</v>
      </c>
      <c r="C9" s="304">
        <v>8</v>
      </c>
      <c r="D9" s="304"/>
      <c r="E9" s="304"/>
      <c r="F9" s="304">
        <v>9</v>
      </c>
      <c r="G9" s="304"/>
      <c r="H9" s="304"/>
      <c r="I9" s="304">
        <v>57</v>
      </c>
      <c r="J9" s="304"/>
      <c r="K9" s="304"/>
      <c r="L9" s="304">
        <v>1</v>
      </c>
      <c r="M9" s="304">
        <v>8</v>
      </c>
      <c r="N9" s="304">
        <v>9</v>
      </c>
      <c r="O9" s="304">
        <v>57</v>
      </c>
      <c r="P9" s="304" t="s">
        <v>434</v>
      </c>
      <c r="Q9" s="304" t="s">
        <v>434</v>
      </c>
      <c r="R9" s="304" t="s">
        <v>434</v>
      </c>
      <c r="S9" s="304" t="s">
        <v>434</v>
      </c>
      <c r="T9" s="304" t="s">
        <v>434</v>
      </c>
      <c r="U9" s="304" t="s">
        <v>434</v>
      </c>
      <c r="V9" s="304" t="s">
        <v>434</v>
      </c>
      <c r="W9" s="304" t="s">
        <v>434</v>
      </c>
      <c r="X9" s="304" t="s">
        <v>434</v>
      </c>
      <c r="Y9" s="304" t="s">
        <v>434</v>
      </c>
      <c r="Z9" s="304" t="s">
        <v>434</v>
      </c>
      <c r="AA9" s="305" t="s">
        <v>434</v>
      </c>
    </row>
    <row r="10" spans="1:27" ht="33" customHeight="1">
      <c r="A10" s="304" t="s">
        <v>328</v>
      </c>
      <c r="B10" s="306">
        <f>SUM(L10,P10,T10,X10)</f>
        <v>1</v>
      </c>
      <c r="C10" s="306">
        <f>SUM(M10,Q10,U10,Y10)</f>
        <v>9</v>
      </c>
      <c r="D10" s="306"/>
      <c r="E10" s="306"/>
      <c r="F10" s="306">
        <f>SUM(N10,R10,V10,Z10)</f>
        <v>6</v>
      </c>
      <c r="G10" s="306"/>
      <c r="H10" s="306"/>
      <c r="I10" s="306">
        <f>SUM(O10,S10,W10,AA10)</f>
        <v>60</v>
      </c>
      <c r="J10" s="306"/>
      <c r="K10" s="306"/>
      <c r="L10" s="307">
        <v>1</v>
      </c>
      <c r="M10" s="307">
        <v>9</v>
      </c>
      <c r="N10" s="307">
        <v>6</v>
      </c>
      <c r="O10" s="307">
        <v>60</v>
      </c>
      <c r="P10" s="304" t="s">
        <v>434</v>
      </c>
      <c r="Q10" s="304" t="s">
        <v>434</v>
      </c>
      <c r="R10" s="304" t="s">
        <v>434</v>
      </c>
      <c r="S10" s="304" t="s">
        <v>434</v>
      </c>
      <c r="T10" s="304" t="s">
        <v>434</v>
      </c>
      <c r="U10" s="304" t="s">
        <v>434</v>
      </c>
      <c r="V10" s="304" t="s">
        <v>434</v>
      </c>
      <c r="W10" s="304" t="s">
        <v>434</v>
      </c>
      <c r="X10" s="304" t="s">
        <v>434</v>
      </c>
      <c r="Y10" s="304" t="s">
        <v>434</v>
      </c>
      <c r="Z10" s="304" t="s">
        <v>434</v>
      </c>
      <c r="AA10" s="304" t="s">
        <v>434</v>
      </c>
    </row>
    <row r="11" spans="1:27" ht="33" customHeight="1">
      <c r="A11" s="304" t="s">
        <v>329</v>
      </c>
      <c r="B11" s="306">
        <v>1</v>
      </c>
      <c r="C11" s="306">
        <v>5</v>
      </c>
      <c r="D11" s="306"/>
      <c r="E11" s="306"/>
      <c r="F11" s="306">
        <v>9</v>
      </c>
      <c r="G11" s="306"/>
      <c r="H11" s="306"/>
      <c r="I11" s="306">
        <v>55</v>
      </c>
      <c r="J11" s="306"/>
      <c r="K11" s="306"/>
      <c r="L11" s="307">
        <v>1</v>
      </c>
      <c r="M11" s="307">
        <v>5</v>
      </c>
      <c r="N11" s="307">
        <v>9</v>
      </c>
      <c r="O11" s="307">
        <v>55</v>
      </c>
      <c r="P11" s="304" t="s">
        <v>434</v>
      </c>
      <c r="Q11" s="304" t="s">
        <v>434</v>
      </c>
      <c r="R11" s="304" t="s">
        <v>434</v>
      </c>
      <c r="S11" s="304" t="s">
        <v>434</v>
      </c>
      <c r="T11" s="304" t="s">
        <v>434</v>
      </c>
      <c r="U11" s="304" t="s">
        <v>434</v>
      </c>
      <c r="V11" s="304" t="s">
        <v>434</v>
      </c>
      <c r="W11" s="304" t="s">
        <v>434</v>
      </c>
      <c r="X11" s="304" t="s">
        <v>434</v>
      </c>
      <c r="Y11" s="304" t="s">
        <v>434</v>
      </c>
      <c r="Z11" s="304" t="s">
        <v>434</v>
      </c>
      <c r="AA11" s="304" t="s">
        <v>434</v>
      </c>
    </row>
    <row r="12" spans="1:27" ht="33" customHeight="1">
      <c r="A12" s="308" t="s">
        <v>330</v>
      </c>
      <c r="B12" s="309">
        <v>1</v>
      </c>
      <c r="C12" s="309">
        <f>SUM(M12,Q12,U12,Y12)</f>
        <v>0</v>
      </c>
      <c r="D12" s="309"/>
      <c r="E12" s="309"/>
      <c r="F12" s="309">
        <f>SUM(N12,R12,V12,Z12)</f>
        <v>7</v>
      </c>
      <c r="G12" s="309">
        <v>4</v>
      </c>
      <c r="H12" s="309">
        <v>3</v>
      </c>
      <c r="I12" s="309">
        <f>SUM(O12,S12,W12,AA12)</f>
        <v>48</v>
      </c>
      <c r="J12" s="309">
        <v>23</v>
      </c>
      <c r="K12" s="309">
        <v>25</v>
      </c>
      <c r="L12" s="307">
        <v>1</v>
      </c>
      <c r="M12" s="307"/>
      <c r="N12" s="307">
        <v>7</v>
      </c>
      <c r="O12" s="307">
        <v>48</v>
      </c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5"/>
    </row>
    <row r="13" spans="1:27" ht="15" customHeight="1">
      <c r="A13" s="149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</row>
    <row r="14" spans="1:27" ht="20.25" customHeight="1">
      <c r="A14" s="161" t="s">
        <v>345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ht="24.9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</row>
  </sheetData>
  <mergeCells count="11">
    <mergeCell ref="X4:AA4"/>
    <mergeCell ref="B5:B6"/>
    <mergeCell ref="C5:E5"/>
    <mergeCell ref="F5:H5"/>
    <mergeCell ref="I5:K5"/>
    <mergeCell ref="T4:W4"/>
    <mergeCell ref="A1:O1"/>
    <mergeCell ref="A4:A6"/>
    <mergeCell ref="B4:K4"/>
    <mergeCell ref="L4:O4"/>
    <mergeCell ref="P4:S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9"/>
  <sheetViews>
    <sheetView workbookViewId="0">
      <selection sqref="A1:B1"/>
    </sheetView>
  </sheetViews>
  <sheetFormatPr defaultRowHeight="13.5"/>
  <cols>
    <col min="1" max="1" width="10.5" style="261" bestFit="1" customWidth="1"/>
    <col min="2" max="2" width="12.75" style="261" customWidth="1"/>
    <col min="3" max="256" width="9" style="261"/>
    <col min="257" max="257" width="10.5" style="261" bestFit="1" customWidth="1"/>
    <col min="258" max="258" width="21.25" style="261" bestFit="1" customWidth="1"/>
    <col min="259" max="512" width="9" style="261"/>
    <col min="513" max="513" width="10.5" style="261" bestFit="1" customWidth="1"/>
    <col min="514" max="514" width="21.25" style="261" bestFit="1" customWidth="1"/>
    <col min="515" max="768" width="9" style="261"/>
    <col min="769" max="769" width="10.5" style="261" bestFit="1" customWidth="1"/>
    <col min="770" max="770" width="21.25" style="261" bestFit="1" customWidth="1"/>
    <col min="771" max="1024" width="9" style="261"/>
    <col min="1025" max="1025" width="10.5" style="261" bestFit="1" customWidth="1"/>
    <col min="1026" max="1026" width="21.25" style="261" bestFit="1" customWidth="1"/>
    <col min="1027" max="1280" width="9" style="261"/>
    <col min="1281" max="1281" width="10.5" style="261" bestFit="1" customWidth="1"/>
    <col min="1282" max="1282" width="21.25" style="261" bestFit="1" customWidth="1"/>
    <col min="1283" max="1536" width="9" style="261"/>
    <col min="1537" max="1537" width="10.5" style="261" bestFit="1" customWidth="1"/>
    <col min="1538" max="1538" width="21.25" style="261" bestFit="1" customWidth="1"/>
    <col min="1539" max="1792" width="9" style="261"/>
    <col min="1793" max="1793" width="10.5" style="261" bestFit="1" customWidth="1"/>
    <col min="1794" max="1794" width="21.25" style="261" bestFit="1" customWidth="1"/>
    <col min="1795" max="2048" width="9" style="261"/>
    <col min="2049" max="2049" width="10.5" style="261" bestFit="1" customWidth="1"/>
    <col min="2050" max="2050" width="21.25" style="261" bestFit="1" customWidth="1"/>
    <col min="2051" max="2304" width="9" style="261"/>
    <col min="2305" max="2305" width="10.5" style="261" bestFit="1" customWidth="1"/>
    <col min="2306" max="2306" width="21.25" style="261" bestFit="1" customWidth="1"/>
    <col min="2307" max="2560" width="9" style="261"/>
    <col min="2561" max="2561" width="10.5" style="261" bestFit="1" customWidth="1"/>
    <col min="2562" max="2562" width="21.25" style="261" bestFit="1" customWidth="1"/>
    <col min="2563" max="2816" width="9" style="261"/>
    <col min="2817" max="2817" width="10.5" style="261" bestFit="1" customWidth="1"/>
    <col min="2818" max="2818" width="21.25" style="261" bestFit="1" customWidth="1"/>
    <col min="2819" max="3072" width="9" style="261"/>
    <col min="3073" max="3073" width="10.5" style="261" bestFit="1" customWidth="1"/>
    <col min="3074" max="3074" width="21.25" style="261" bestFit="1" customWidth="1"/>
    <col min="3075" max="3328" width="9" style="261"/>
    <col min="3329" max="3329" width="10.5" style="261" bestFit="1" customWidth="1"/>
    <col min="3330" max="3330" width="21.25" style="261" bestFit="1" customWidth="1"/>
    <col min="3331" max="3584" width="9" style="261"/>
    <col min="3585" max="3585" width="10.5" style="261" bestFit="1" customWidth="1"/>
    <col min="3586" max="3586" width="21.25" style="261" bestFit="1" customWidth="1"/>
    <col min="3587" max="3840" width="9" style="261"/>
    <col min="3841" max="3841" width="10.5" style="261" bestFit="1" customWidth="1"/>
    <col min="3842" max="3842" width="21.25" style="261" bestFit="1" customWidth="1"/>
    <col min="3843" max="4096" width="9" style="261"/>
    <col min="4097" max="4097" width="10.5" style="261" bestFit="1" customWidth="1"/>
    <col min="4098" max="4098" width="21.25" style="261" bestFit="1" customWidth="1"/>
    <col min="4099" max="4352" width="9" style="261"/>
    <col min="4353" max="4353" width="10.5" style="261" bestFit="1" customWidth="1"/>
    <col min="4354" max="4354" width="21.25" style="261" bestFit="1" customWidth="1"/>
    <col min="4355" max="4608" width="9" style="261"/>
    <col min="4609" max="4609" width="10.5" style="261" bestFit="1" customWidth="1"/>
    <col min="4610" max="4610" width="21.25" style="261" bestFit="1" customWidth="1"/>
    <col min="4611" max="4864" width="9" style="261"/>
    <col min="4865" max="4865" width="10.5" style="261" bestFit="1" customWidth="1"/>
    <col min="4866" max="4866" width="21.25" style="261" bestFit="1" customWidth="1"/>
    <col min="4867" max="5120" width="9" style="261"/>
    <col min="5121" max="5121" width="10.5" style="261" bestFit="1" customWidth="1"/>
    <col min="5122" max="5122" width="21.25" style="261" bestFit="1" customWidth="1"/>
    <col min="5123" max="5376" width="9" style="261"/>
    <col min="5377" max="5377" width="10.5" style="261" bestFit="1" customWidth="1"/>
    <col min="5378" max="5378" width="21.25" style="261" bestFit="1" customWidth="1"/>
    <col min="5379" max="5632" width="9" style="261"/>
    <col min="5633" max="5633" width="10.5" style="261" bestFit="1" customWidth="1"/>
    <col min="5634" max="5634" width="21.25" style="261" bestFit="1" customWidth="1"/>
    <col min="5635" max="5888" width="9" style="261"/>
    <col min="5889" max="5889" width="10.5" style="261" bestFit="1" customWidth="1"/>
    <col min="5890" max="5890" width="21.25" style="261" bestFit="1" customWidth="1"/>
    <col min="5891" max="6144" width="9" style="261"/>
    <col min="6145" max="6145" width="10.5" style="261" bestFit="1" customWidth="1"/>
    <col min="6146" max="6146" width="21.25" style="261" bestFit="1" customWidth="1"/>
    <col min="6147" max="6400" width="9" style="261"/>
    <col min="6401" max="6401" width="10.5" style="261" bestFit="1" customWidth="1"/>
    <col min="6402" max="6402" width="21.25" style="261" bestFit="1" customWidth="1"/>
    <col min="6403" max="6656" width="9" style="261"/>
    <col min="6657" max="6657" width="10.5" style="261" bestFit="1" customWidth="1"/>
    <col min="6658" max="6658" width="21.25" style="261" bestFit="1" customWidth="1"/>
    <col min="6659" max="6912" width="9" style="261"/>
    <col min="6913" max="6913" width="10.5" style="261" bestFit="1" customWidth="1"/>
    <col min="6914" max="6914" width="21.25" style="261" bestFit="1" customWidth="1"/>
    <col min="6915" max="7168" width="9" style="261"/>
    <col min="7169" max="7169" width="10.5" style="261" bestFit="1" customWidth="1"/>
    <col min="7170" max="7170" width="21.25" style="261" bestFit="1" customWidth="1"/>
    <col min="7171" max="7424" width="9" style="261"/>
    <col min="7425" max="7425" width="10.5" style="261" bestFit="1" customWidth="1"/>
    <col min="7426" max="7426" width="21.25" style="261" bestFit="1" customWidth="1"/>
    <col min="7427" max="7680" width="9" style="261"/>
    <col min="7681" max="7681" width="10.5" style="261" bestFit="1" customWidth="1"/>
    <col min="7682" max="7682" width="21.25" style="261" bestFit="1" customWidth="1"/>
    <col min="7683" max="7936" width="9" style="261"/>
    <col min="7937" max="7937" width="10.5" style="261" bestFit="1" customWidth="1"/>
    <col min="7938" max="7938" width="21.25" style="261" bestFit="1" customWidth="1"/>
    <col min="7939" max="8192" width="9" style="261"/>
    <col min="8193" max="8193" width="10.5" style="261" bestFit="1" customWidth="1"/>
    <col min="8194" max="8194" width="21.25" style="261" bestFit="1" customWidth="1"/>
    <col min="8195" max="8448" width="9" style="261"/>
    <col min="8449" max="8449" width="10.5" style="261" bestFit="1" customWidth="1"/>
    <col min="8450" max="8450" width="21.25" style="261" bestFit="1" customWidth="1"/>
    <col min="8451" max="8704" width="9" style="261"/>
    <col min="8705" max="8705" width="10.5" style="261" bestFit="1" customWidth="1"/>
    <col min="8706" max="8706" width="21.25" style="261" bestFit="1" customWidth="1"/>
    <col min="8707" max="8960" width="9" style="261"/>
    <col min="8961" max="8961" width="10.5" style="261" bestFit="1" customWidth="1"/>
    <col min="8962" max="8962" width="21.25" style="261" bestFit="1" customWidth="1"/>
    <col min="8963" max="9216" width="9" style="261"/>
    <col min="9217" max="9217" width="10.5" style="261" bestFit="1" customWidth="1"/>
    <col min="9218" max="9218" width="21.25" style="261" bestFit="1" customWidth="1"/>
    <col min="9219" max="9472" width="9" style="261"/>
    <col min="9473" max="9473" width="10.5" style="261" bestFit="1" customWidth="1"/>
    <col min="9474" max="9474" width="21.25" style="261" bestFit="1" customWidth="1"/>
    <col min="9475" max="9728" width="9" style="261"/>
    <col min="9729" max="9729" width="10.5" style="261" bestFit="1" customWidth="1"/>
    <col min="9730" max="9730" width="21.25" style="261" bestFit="1" customWidth="1"/>
    <col min="9731" max="9984" width="9" style="261"/>
    <col min="9985" max="9985" width="10.5" style="261" bestFit="1" customWidth="1"/>
    <col min="9986" max="9986" width="21.25" style="261" bestFit="1" customWidth="1"/>
    <col min="9987" max="10240" width="9" style="261"/>
    <col min="10241" max="10241" width="10.5" style="261" bestFit="1" customWidth="1"/>
    <col min="10242" max="10242" width="21.25" style="261" bestFit="1" customWidth="1"/>
    <col min="10243" max="10496" width="9" style="261"/>
    <col min="10497" max="10497" width="10.5" style="261" bestFit="1" customWidth="1"/>
    <col min="10498" max="10498" width="21.25" style="261" bestFit="1" customWidth="1"/>
    <col min="10499" max="10752" width="9" style="261"/>
    <col min="10753" max="10753" width="10.5" style="261" bestFit="1" customWidth="1"/>
    <col min="10754" max="10754" width="21.25" style="261" bestFit="1" customWidth="1"/>
    <col min="10755" max="11008" width="9" style="261"/>
    <col min="11009" max="11009" width="10.5" style="261" bestFit="1" customWidth="1"/>
    <col min="11010" max="11010" width="21.25" style="261" bestFit="1" customWidth="1"/>
    <col min="11011" max="11264" width="9" style="261"/>
    <col min="11265" max="11265" width="10.5" style="261" bestFit="1" customWidth="1"/>
    <col min="11266" max="11266" width="21.25" style="261" bestFit="1" customWidth="1"/>
    <col min="11267" max="11520" width="9" style="261"/>
    <col min="11521" max="11521" width="10.5" style="261" bestFit="1" customWidth="1"/>
    <col min="11522" max="11522" width="21.25" style="261" bestFit="1" customWidth="1"/>
    <col min="11523" max="11776" width="9" style="261"/>
    <col min="11777" max="11777" width="10.5" style="261" bestFit="1" customWidth="1"/>
    <col min="11778" max="11778" width="21.25" style="261" bestFit="1" customWidth="1"/>
    <col min="11779" max="12032" width="9" style="261"/>
    <col min="12033" max="12033" width="10.5" style="261" bestFit="1" customWidth="1"/>
    <col min="12034" max="12034" width="21.25" style="261" bestFit="1" customWidth="1"/>
    <col min="12035" max="12288" width="9" style="261"/>
    <col min="12289" max="12289" width="10.5" style="261" bestFit="1" customWidth="1"/>
    <col min="12290" max="12290" width="21.25" style="261" bestFit="1" customWidth="1"/>
    <col min="12291" max="12544" width="9" style="261"/>
    <col min="12545" max="12545" width="10.5" style="261" bestFit="1" customWidth="1"/>
    <col min="12546" max="12546" width="21.25" style="261" bestFit="1" customWidth="1"/>
    <col min="12547" max="12800" width="9" style="261"/>
    <col min="12801" max="12801" width="10.5" style="261" bestFit="1" customWidth="1"/>
    <col min="12802" max="12802" width="21.25" style="261" bestFit="1" customWidth="1"/>
    <col min="12803" max="13056" width="9" style="261"/>
    <col min="13057" max="13057" width="10.5" style="261" bestFit="1" customWidth="1"/>
    <col min="13058" max="13058" width="21.25" style="261" bestFit="1" customWidth="1"/>
    <col min="13059" max="13312" width="9" style="261"/>
    <col min="13313" max="13313" width="10.5" style="261" bestFit="1" customWidth="1"/>
    <col min="13314" max="13314" width="21.25" style="261" bestFit="1" customWidth="1"/>
    <col min="13315" max="13568" width="9" style="261"/>
    <col min="13569" max="13569" width="10.5" style="261" bestFit="1" customWidth="1"/>
    <col min="13570" max="13570" width="21.25" style="261" bestFit="1" customWidth="1"/>
    <col min="13571" max="13824" width="9" style="261"/>
    <col min="13825" max="13825" width="10.5" style="261" bestFit="1" customWidth="1"/>
    <col min="13826" max="13826" width="21.25" style="261" bestFit="1" customWidth="1"/>
    <col min="13827" max="14080" width="9" style="261"/>
    <col min="14081" max="14081" width="10.5" style="261" bestFit="1" customWidth="1"/>
    <col min="14082" max="14082" width="21.25" style="261" bestFit="1" customWidth="1"/>
    <col min="14083" max="14336" width="9" style="261"/>
    <col min="14337" max="14337" width="10.5" style="261" bestFit="1" customWidth="1"/>
    <col min="14338" max="14338" width="21.25" style="261" bestFit="1" customWidth="1"/>
    <col min="14339" max="14592" width="9" style="261"/>
    <col min="14593" max="14593" width="10.5" style="261" bestFit="1" customWidth="1"/>
    <col min="14594" max="14594" width="21.25" style="261" bestFit="1" customWidth="1"/>
    <col min="14595" max="14848" width="9" style="261"/>
    <col min="14849" max="14849" width="10.5" style="261" bestFit="1" customWidth="1"/>
    <col min="14850" max="14850" width="21.25" style="261" bestFit="1" customWidth="1"/>
    <col min="14851" max="15104" width="9" style="261"/>
    <col min="15105" max="15105" width="10.5" style="261" bestFit="1" customWidth="1"/>
    <col min="15106" max="15106" width="21.25" style="261" bestFit="1" customWidth="1"/>
    <col min="15107" max="15360" width="9" style="261"/>
    <col min="15361" max="15361" width="10.5" style="261" bestFit="1" customWidth="1"/>
    <col min="15362" max="15362" width="21.25" style="261" bestFit="1" customWidth="1"/>
    <col min="15363" max="15616" width="9" style="261"/>
    <col min="15617" max="15617" width="10.5" style="261" bestFit="1" customWidth="1"/>
    <col min="15618" max="15618" width="21.25" style="261" bestFit="1" customWidth="1"/>
    <col min="15619" max="15872" width="9" style="261"/>
    <col min="15873" max="15873" width="10.5" style="261" bestFit="1" customWidth="1"/>
    <col min="15874" max="15874" width="21.25" style="261" bestFit="1" customWidth="1"/>
    <col min="15875" max="16128" width="9" style="261"/>
    <col min="16129" max="16129" width="10.5" style="261" bestFit="1" customWidth="1"/>
    <col min="16130" max="16130" width="21.25" style="261" bestFit="1" customWidth="1"/>
    <col min="16131" max="16384" width="9" style="261"/>
  </cols>
  <sheetData>
    <row r="1" spans="1:24" ht="20.25" customHeight="1">
      <c r="A1" s="795" t="s">
        <v>761</v>
      </c>
      <c r="B1" s="795"/>
      <c r="C1" s="329"/>
      <c r="D1" s="62"/>
      <c r="E1" s="62"/>
      <c r="F1" s="62"/>
      <c r="G1" s="62"/>
      <c r="H1" s="474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>
      <c r="A2" s="62" t="s">
        <v>167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24">
      <c r="A3" s="228" t="s">
        <v>762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228" t="s">
        <v>167</v>
      </c>
      <c r="O3" s="431"/>
      <c r="P3" s="431"/>
      <c r="Q3" s="431"/>
      <c r="R3" s="431"/>
      <c r="S3" s="228" t="s">
        <v>167</v>
      </c>
      <c r="T3" s="431"/>
      <c r="U3" s="431"/>
      <c r="V3" s="431"/>
      <c r="W3" s="431"/>
      <c r="X3" s="431"/>
    </row>
    <row r="4" spans="1:24">
      <c r="A4" s="754" t="s">
        <v>424</v>
      </c>
      <c r="B4" s="749" t="s">
        <v>321</v>
      </c>
      <c r="C4" s="843" t="s">
        <v>763</v>
      </c>
      <c r="D4" s="844"/>
      <c r="E4" s="844"/>
      <c r="F4" s="845"/>
      <c r="G4" s="750" t="s">
        <v>764</v>
      </c>
      <c r="H4" s="774"/>
      <c r="I4" s="774"/>
      <c r="J4" s="774"/>
      <c r="K4" s="774"/>
      <c r="L4" s="754"/>
      <c r="M4" s="749" t="s">
        <v>765</v>
      </c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50"/>
    </row>
    <row r="5" spans="1:24">
      <c r="A5" s="754"/>
      <c r="B5" s="749"/>
      <c r="C5" s="755" t="s">
        <v>96</v>
      </c>
      <c r="D5" s="749" t="s">
        <v>766</v>
      </c>
      <c r="E5" s="778" t="s">
        <v>767</v>
      </c>
      <c r="F5" s="782" t="s">
        <v>245</v>
      </c>
      <c r="G5" s="782" t="s">
        <v>96</v>
      </c>
      <c r="H5" s="778" t="s">
        <v>768</v>
      </c>
      <c r="I5" s="778" t="s">
        <v>769</v>
      </c>
      <c r="J5" s="778" t="s">
        <v>770</v>
      </c>
      <c r="K5" s="778" t="s">
        <v>771</v>
      </c>
      <c r="L5" s="778" t="s">
        <v>772</v>
      </c>
      <c r="M5" s="755" t="s">
        <v>773</v>
      </c>
      <c r="N5" s="749"/>
      <c r="O5" s="749"/>
      <c r="P5" s="749" t="s">
        <v>774</v>
      </c>
      <c r="Q5" s="749"/>
      <c r="R5" s="749"/>
      <c r="S5" s="749"/>
      <c r="T5" s="749" t="s">
        <v>775</v>
      </c>
      <c r="U5" s="749"/>
      <c r="V5" s="749"/>
      <c r="W5" s="749"/>
      <c r="X5" s="750"/>
    </row>
    <row r="6" spans="1:24">
      <c r="A6" s="754"/>
      <c r="B6" s="749"/>
      <c r="C6" s="756"/>
      <c r="D6" s="749"/>
      <c r="E6" s="778" t="s">
        <v>167</v>
      </c>
      <c r="F6" s="846"/>
      <c r="G6" s="846"/>
      <c r="H6" s="778"/>
      <c r="I6" s="778"/>
      <c r="J6" s="778"/>
      <c r="K6" s="778"/>
      <c r="L6" s="778"/>
      <c r="M6" s="757"/>
      <c r="N6" s="749" t="s">
        <v>776</v>
      </c>
      <c r="O6" s="749" t="s">
        <v>95</v>
      </c>
      <c r="P6" s="749" t="s">
        <v>777</v>
      </c>
      <c r="Q6" s="749"/>
      <c r="R6" s="749" t="s">
        <v>778</v>
      </c>
      <c r="S6" s="749"/>
      <c r="T6" s="749" t="s">
        <v>779</v>
      </c>
      <c r="U6" s="749" t="s">
        <v>780</v>
      </c>
      <c r="V6" s="749" t="s">
        <v>781</v>
      </c>
      <c r="W6" s="749" t="s">
        <v>782</v>
      </c>
      <c r="X6" s="750" t="s">
        <v>772</v>
      </c>
    </row>
    <row r="7" spans="1:24" ht="14.25" customHeight="1">
      <c r="A7" s="754"/>
      <c r="B7" s="749"/>
      <c r="C7" s="757"/>
      <c r="D7" s="749"/>
      <c r="E7" s="778"/>
      <c r="F7" s="783"/>
      <c r="G7" s="783"/>
      <c r="H7" s="778"/>
      <c r="I7" s="778" t="s">
        <v>167</v>
      </c>
      <c r="J7" s="778" t="s">
        <v>167</v>
      </c>
      <c r="K7" s="778" t="s">
        <v>167</v>
      </c>
      <c r="L7" s="778" t="s">
        <v>167</v>
      </c>
      <c r="M7" s="749"/>
      <c r="N7" s="749" t="s">
        <v>167</v>
      </c>
      <c r="O7" s="749" t="s">
        <v>167</v>
      </c>
      <c r="P7" s="437" t="s">
        <v>776</v>
      </c>
      <c r="Q7" s="437" t="s">
        <v>783</v>
      </c>
      <c r="R7" s="437" t="s">
        <v>776</v>
      </c>
      <c r="S7" s="437" t="s">
        <v>783</v>
      </c>
      <c r="T7" s="749"/>
      <c r="U7" s="749" t="s">
        <v>167</v>
      </c>
      <c r="V7" s="749"/>
      <c r="W7" s="749"/>
      <c r="X7" s="750"/>
    </row>
    <row r="8" spans="1:24" ht="20.25" customHeight="1">
      <c r="A8" s="258" t="s">
        <v>82</v>
      </c>
      <c r="B8" s="304" t="s">
        <v>218</v>
      </c>
      <c r="C8" s="304" t="s">
        <v>218</v>
      </c>
      <c r="D8" s="304" t="s">
        <v>218</v>
      </c>
      <c r="E8" s="304" t="s">
        <v>218</v>
      </c>
      <c r="F8" s="304" t="s">
        <v>218</v>
      </c>
      <c r="G8" s="304" t="s">
        <v>218</v>
      </c>
      <c r="H8" s="304" t="s">
        <v>218</v>
      </c>
      <c r="I8" s="304" t="s">
        <v>218</v>
      </c>
      <c r="J8" s="304" t="s">
        <v>218</v>
      </c>
      <c r="K8" s="304" t="s">
        <v>218</v>
      </c>
      <c r="L8" s="304" t="s">
        <v>218</v>
      </c>
      <c r="M8" s="304" t="s">
        <v>218</v>
      </c>
      <c r="N8" s="304" t="s">
        <v>218</v>
      </c>
      <c r="O8" s="304" t="s">
        <v>218</v>
      </c>
      <c r="P8" s="304" t="s">
        <v>218</v>
      </c>
      <c r="Q8" s="304" t="s">
        <v>218</v>
      </c>
      <c r="R8" s="304" t="s">
        <v>218</v>
      </c>
      <c r="S8" s="304" t="s">
        <v>218</v>
      </c>
      <c r="T8" s="304" t="s">
        <v>218</v>
      </c>
      <c r="U8" s="304" t="s">
        <v>218</v>
      </c>
      <c r="V8" s="304" t="s">
        <v>218</v>
      </c>
      <c r="W8" s="304" t="s">
        <v>218</v>
      </c>
      <c r="X8" s="305" t="s">
        <v>218</v>
      </c>
    </row>
    <row r="9" spans="1:24" ht="20.25" customHeight="1">
      <c r="A9" s="258" t="s">
        <v>638</v>
      </c>
      <c r="B9" s="304">
        <v>1</v>
      </c>
      <c r="C9" s="304">
        <v>20</v>
      </c>
      <c r="D9" s="304">
        <v>0</v>
      </c>
      <c r="E9" s="304">
        <v>20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20</v>
      </c>
      <c r="N9" s="304">
        <v>14</v>
      </c>
      <c r="O9" s="304">
        <v>6</v>
      </c>
      <c r="P9" s="304">
        <v>12</v>
      </c>
      <c r="Q9" s="304">
        <v>6</v>
      </c>
      <c r="R9" s="304">
        <v>2</v>
      </c>
      <c r="S9" s="304">
        <v>0</v>
      </c>
      <c r="T9" s="304">
        <v>3</v>
      </c>
      <c r="U9" s="304">
        <v>0</v>
      </c>
      <c r="V9" s="304">
        <v>0</v>
      </c>
      <c r="W9" s="304">
        <v>15</v>
      </c>
      <c r="X9" s="305">
        <v>2</v>
      </c>
    </row>
  </sheetData>
  <mergeCells count="29">
    <mergeCell ref="M4:X4"/>
    <mergeCell ref="C5:C7"/>
    <mergeCell ref="D5:D7"/>
    <mergeCell ref="A1:B1"/>
    <mergeCell ref="A4:A7"/>
    <mergeCell ref="B4:B7"/>
    <mergeCell ref="C4:F4"/>
    <mergeCell ref="G4:L4"/>
    <mergeCell ref="G5:G7"/>
    <mergeCell ref="H5:H7"/>
    <mergeCell ref="I5:I7"/>
    <mergeCell ref="J5:J7"/>
    <mergeCell ref="K5:K7"/>
    <mergeCell ref="E5:E7"/>
    <mergeCell ref="F5:F7"/>
    <mergeCell ref="L5:L7"/>
    <mergeCell ref="X6:X7"/>
    <mergeCell ref="M5:O5"/>
    <mergeCell ref="P5:S5"/>
    <mergeCell ref="T5:X5"/>
    <mergeCell ref="M6:M7"/>
    <mergeCell ref="N6:N7"/>
    <mergeCell ref="O6:O7"/>
    <mergeCell ref="P6:Q6"/>
    <mergeCell ref="V6:V7"/>
    <mergeCell ref="W6:W7"/>
    <mergeCell ref="R6:S6"/>
    <mergeCell ref="T6:T7"/>
    <mergeCell ref="U6:U7"/>
  </mergeCells>
  <phoneticPr fontId="3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31"/>
  <sheetViews>
    <sheetView topLeftCell="A10" workbookViewId="0">
      <selection activeCell="G32" sqref="G32"/>
    </sheetView>
  </sheetViews>
  <sheetFormatPr defaultRowHeight="13.5"/>
  <cols>
    <col min="1" max="1" width="9" style="261"/>
    <col min="2" max="2" width="8.625" style="261" customWidth="1"/>
    <col min="3" max="3" width="8.125" style="261" customWidth="1"/>
    <col min="4" max="4" width="7.5" style="261" customWidth="1"/>
    <col min="5" max="5" width="8.625" style="261" customWidth="1"/>
    <col min="6" max="6" width="8.375" style="261" customWidth="1"/>
    <col min="7" max="7" width="7.25" style="261" customWidth="1"/>
    <col min="8" max="8" width="7.375" style="261" customWidth="1"/>
    <col min="9" max="9" width="6.125" style="261" customWidth="1"/>
    <col min="10" max="10" width="7.625" style="261" customWidth="1"/>
    <col min="11" max="11" width="7.25" style="261" customWidth="1"/>
    <col min="12" max="12" width="7.5" style="261" customWidth="1"/>
    <col min="13" max="13" width="8" style="261" customWidth="1"/>
    <col min="14" max="14" width="7.75" style="261" customWidth="1"/>
    <col min="15" max="15" width="7.5" style="261" customWidth="1"/>
    <col min="16" max="16" width="6.875" style="261" customWidth="1"/>
    <col min="17" max="17" width="6.5" style="261" customWidth="1"/>
    <col min="18" max="18" width="8.625" style="261" customWidth="1"/>
    <col min="19" max="19" width="7.375" style="261" customWidth="1"/>
    <col min="20" max="20" width="7.875" style="261" customWidth="1"/>
    <col min="21" max="21" width="8.125" style="261" customWidth="1"/>
    <col min="22" max="22" width="8" style="261" customWidth="1"/>
    <col min="23" max="23" width="8.25" style="261" customWidth="1"/>
    <col min="24" max="24" width="8.375" style="261" customWidth="1"/>
    <col min="25" max="25" width="8.5" style="261" customWidth="1"/>
    <col min="26" max="16384" width="9" style="261"/>
  </cols>
  <sheetData>
    <row r="1" spans="1:25" ht="20.25" customHeight="1">
      <c r="A1" s="47" t="s">
        <v>435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49"/>
      <c r="Y1" s="149"/>
    </row>
    <row r="2" spans="1:25" ht="1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49"/>
      <c r="Y2" s="149"/>
    </row>
    <row r="3" spans="1:25" ht="20.25" customHeight="1">
      <c r="A3" s="822" t="s">
        <v>405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</row>
    <row r="4" spans="1:25" ht="21" customHeight="1">
      <c r="A4" s="847" t="s">
        <v>373</v>
      </c>
      <c r="B4" s="849" t="s">
        <v>436</v>
      </c>
      <c r="C4" s="841"/>
      <c r="D4" s="842"/>
      <c r="E4" s="816" t="s">
        <v>437</v>
      </c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8"/>
      <c r="T4" s="816" t="s">
        <v>438</v>
      </c>
      <c r="U4" s="817"/>
      <c r="V4" s="817"/>
      <c r="W4" s="817"/>
      <c r="X4" s="817"/>
      <c r="Y4" s="817"/>
    </row>
    <row r="5" spans="1:25" ht="28.5" customHeight="1">
      <c r="A5" s="848"/>
      <c r="B5" s="191" t="s">
        <v>96</v>
      </c>
      <c r="C5" s="191" t="s">
        <v>76</v>
      </c>
      <c r="D5" s="191" t="s">
        <v>77</v>
      </c>
      <c r="E5" s="191" t="s">
        <v>439</v>
      </c>
      <c r="F5" s="181" t="s">
        <v>440</v>
      </c>
      <c r="G5" s="191" t="s">
        <v>441</v>
      </c>
      <c r="H5" s="181" t="s">
        <v>442</v>
      </c>
      <c r="I5" s="181" t="s">
        <v>443</v>
      </c>
      <c r="J5" s="181" t="s">
        <v>444</v>
      </c>
      <c r="K5" s="181" t="s">
        <v>445</v>
      </c>
      <c r="L5" s="181" t="s">
        <v>446</v>
      </c>
      <c r="M5" s="181" t="s">
        <v>447</v>
      </c>
      <c r="N5" s="181" t="s">
        <v>448</v>
      </c>
      <c r="O5" s="182" t="s">
        <v>449</v>
      </c>
      <c r="P5" s="191" t="s">
        <v>450</v>
      </c>
      <c r="Q5" s="191" t="s">
        <v>451</v>
      </c>
      <c r="R5" s="182" t="s">
        <v>452</v>
      </c>
      <c r="S5" s="191" t="s">
        <v>453</v>
      </c>
      <c r="T5" s="191" t="s">
        <v>454</v>
      </c>
      <c r="U5" s="191" t="s">
        <v>455</v>
      </c>
      <c r="V5" s="191" t="s">
        <v>456</v>
      </c>
      <c r="W5" s="191" t="s">
        <v>457</v>
      </c>
      <c r="X5" s="191" t="s">
        <v>458</v>
      </c>
      <c r="Y5" s="311" t="s">
        <v>459</v>
      </c>
    </row>
    <row r="6" spans="1:25" ht="21" customHeight="1">
      <c r="A6" s="312" t="s">
        <v>107</v>
      </c>
      <c r="B6" s="72">
        <v>10872</v>
      </c>
      <c r="C6" s="72">
        <v>6833</v>
      </c>
      <c r="D6" s="72">
        <v>4039</v>
      </c>
      <c r="E6" s="218">
        <v>5873</v>
      </c>
      <c r="F6" s="218">
        <v>1158</v>
      </c>
      <c r="G6" s="218">
        <v>1231</v>
      </c>
      <c r="H6" s="218">
        <v>864</v>
      </c>
      <c r="I6" s="218">
        <v>84</v>
      </c>
      <c r="J6" s="218">
        <v>633</v>
      </c>
      <c r="K6" s="218">
        <v>41</v>
      </c>
      <c r="L6" s="218">
        <v>483</v>
      </c>
      <c r="M6" s="218">
        <v>256</v>
      </c>
      <c r="N6" s="218">
        <v>48</v>
      </c>
      <c r="O6" s="218">
        <v>58</v>
      </c>
      <c r="P6" s="218">
        <v>27</v>
      </c>
      <c r="Q6" s="218">
        <v>13</v>
      </c>
      <c r="R6" s="218">
        <v>48</v>
      </c>
      <c r="S6" s="218">
        <v>55</v>
      </c>
      <c r="T6" s="218">
        <v>769</v>
      </c>
      <c r="U6" s="218">
        <v>1633</v>
      </c>
      <c r="V6" s="218">
        <v>1778</v>
      </c>
      <c r="W6" s="218">
        <v>1664</v>
      </c>
      <c r="X6" s="218">
        <v>2138</v>
      </c>
      <c r="Y6" s="6">
        <v>2890</v>
      </c>
    </row>
    <row r="7" spans="1:25" ht="21" customHeight="1">
      <c r="A7" s="313" t="s">
        <v>108</v>
      </c>
      <c r="B7" s="232">
        <v>12135</v>
      </c>
      <c r="C7" s="232">
        <v>7482</v>
      </c>
      <c r="D7" s="232">
        <v>4653</v>
      </c>
      <c r="E7" s="232">
        <v>6428</v>
      </c>
      <c r="F7" s="232">
        <v>1409</v>
      </c>
      <c r="G7" s="232">
        <v>1334</v>
      </c>
      <c r="H7" s="232">
        <v>1011</v>
      </c>
      <c r="I7" s="232">
        <v>101</v>
      </c>
      <c r="J7" s="232">
        <v>667</v>
      </c>
      <c r="K7" s="232">
        <v>38</v>
      </c>
      <c r="L7" s="232">
        <v>518</v>
      </c>
      <c r="M7" s="232">
        <v>318</v>
      </c>
      <c r="N7" s="232">
        <v>46</v>
      </c>
      <c r="O7" s="232">
        <v>63</v>
      </c>
      <c r="P7" s="232">
        <v>55</v>
      </c>
      <c r="Q7" s="232">
        <v>19</v>
      </c>
      <c r="R7" s="232">
        <v>67</v>
      </c>
      <c r="S7" s="232">
        <v>61</v>
      </c>
      <c r="T7" s="232">
        <v>934</v>
      </c>
      <c r="U7" s="232">
        <v>1713</v>
      </c>
      <c r="V7" s="232">
        <v>2062</v>
      </c>
      <c r="W7" s="232">
        <v>1979</v>
      </c>
      <c r="X7" s="232">
        <v>2375</v>
      </c>
      <c r="Y7" s="314">
        <v>3072</v>
      </c>
    </row>
    <row r="8" spans="1:25" ht="21" customHeight="1">
      <c r="A8" s="183" t="s">
        <v>42</v>
      </c>
      <c r="B8" s="218">
        <v>11872</v>
      </c>
      <c r="C8" s="218">
        <v>7220</v>
      </c>
      <c r="D8" s="218">
        <v>4652</v>
      </c>
      <c r="E8" s="218">
        <v>6309</v>
      </c>
      <c r="F8" s="218">
        <v>1314</v>
      </c>
      <c r="G8" s="218">
        <v>1298</v>
      </c>
      <c r="H8" s="218">
        <v>1069</v>
      </c>
      <c r="I8" s="218">
        <v>98</v>
      </c>
      <c r="J8" s="218">
        <v>687</v>
      </c>
      <c r="K8" s="218">
        <v>44</v>
      </c>
      <c r="L8" s="218">
        <v>521</v>
      </c>
      <c r="M8" s="218">
        <v>275</v>
      </c>
      <c r="N8" s="218">
        <v>35</v>
      </c>
      <c r="O8" s="218">
        <v>55</v>
      </c>
      <c r="P8" s="218">
        <v>29</v>
      </c>
      <c r="Q8" s="218">
        <v>20</v>
      </c>
      <c r="R8" s="218">
        <v>60</v>
      </c>
      <c r="S8" s="218">
        <v>58</v>
      </c>
      <c r="T8" s="218">
        <v>760</v>
      </c>
      <c r="U8" s="218">
        <v>1562</v>
      </c>
      <c r="V8" s="218">
        <v>2000</v>
      </c>
      <c r="W8" s="218">
        <v>1990</v>
      </c>
      <c r="X8" s="218">
        <v>2399</v>
      </c>
      <c r="Y8" s="6">
        <v>3161</v>
      </c>
    </row>
    <row r="9" spans="1:25" ht="21" customHeight="1">
      <c r="A9" s="187" t="s">
        <v>109</v>
      </c>
      <c r="B9" s="218">
        <v>11744</v>
      </c>
      <c r="C9" s="218">
        <v>7123</v>
      </c>
      <c r="D9" s="218">
        <v>4621</v>
      </c>
      <c r="E9" s="218">
        <v>6218</v>
      </c>
      <c r="F9" s="218">
        <v>1292</v>
      </c>
      <c r="G9" s="218">
        <v>1293</v>
      </c>
      <c r="H9" s="218">
        <v>1091</v>
      </c>
      <c r="I9" s="218">
        <v>102</v>
      </c>
      <c r="J9" s="218">
        <v>683</v>
      </c>
      <c r="K9" s="218">
        <v>46</v>
      </c>
      <c r="L9" s="218">
        <v>494</v>
      </c>
      <c r="M9" s="218">
        <v>285</v>
      </c>
      <c r="N9" s="218">
        <v>24</v>
      </c>
      <c r="O9" s="218">
        <v>54</v>
      </c>
      <c r="P9" s="218">
        <v>24</v>
      </c>
      <c r="Q9" s="218">
        <v>20</v>
      </c>
      <c r="R9" s="218">
        <v>64</v>
      </c>
      <c r="S9" s="218">
        <v>54</v>
      </c>
      <c r="T9" s="218">
        <v>696</v>
      </c>
      <c r="U9" s="218">
        <v>1535</v>
      </c>
      <c r="V9" s="218">
        <v>1947</v>
      </c>
      <c r="W9" s="218">
        <v>1990</v>
      </c>
      <c r="X9" s="218">
        <v>2373</v>
      </c>
      <c r="Y9" s="6">
        <v>3203</v>
      </c>
    </row>
    <row r="10" spans="1:25" ht="21" customHeight="1">
      <c r="A10" s="187" t="s">
        <v>110</v>
      </c>
      <c r="B10" s="218">
        <v>11646</v>
      </c>
      <c r="C10" s="218">
        <v>7048</v>
      </c>
      <c r="D10" s="218">
        <v>4598</v>
      </c>
      <c r="E10" s="218">
        <v>6118</v>
      </c>
      <c r="F10" s="218">
        <v>1297</v>
      </c>
      <c r="G10" s="218">
        <v>1270</v>
      </c>
      <c r="H10" s="218">
        <v>1085</v>
      </c>
      <c r="I10" s="218">
        <v>102</v>
      </c>
      <c r="J10" s="218">
        <v>724</v>
      </c>
      <c r="K10" s="218">
        <v>46</v>
      </c>
      <c r="L10" s="218">
        <v>495</v>
      </c>
      <c r="M10" s="218">
        <v>281</v>
      </c>
      <c r="N10" s="218">
        <v>25</v>
      </c>
      <c r="O10" s="218">
        <v>49</v>
      </c>
      <c r="P10" s="218">
        <v>27</v>
      </c>
      <c r="Q10" s="218">
        <v>17</v>
      </c>
      <c r="R10" s="218">
        <v>62</v>
      </c>
      <c r="S10" s="218">
        <v>48</v>
      </c>
      <c r="T10" s="218">
        <v>703</v>
      </c>
      <c r="U10" s="218">
        <v>1476</v>
      </c>
      <c r="V10" s="218">
        <v>1959</v>
      </c>
      <c r="W10" s="218">
        <v>1945</v>
      </c>
      <c r="X10" s="218">
        <v>2348</v>
      </c>
      <c r="Y10" s="6">
        <v>3215</v>
      </c>
    </row>
    <row r="11" spans="1:25" ht="21" customHeight="1">
      <c r="A11" s="315" t="s">
        <v>63</v>
      </c>
      <c r="B11" s="218">
        <v>11460</v>
      </c>
      <c r="C11" s="218">
        <v>6961</v>
      </c>
      <c r="D11" s="218">
        <v>4499</v>
      </c>
      <c r="E11" s="218">
        <v>5990</v>
      </c>
      <c r="F11" s="218">
        <v>1279</v>
      </c>
      <c r="G11" s="218">
        <v>1250</v>
      </c>
      <c r="H11" s="218">
        <v>1067</v>
      </c>
      <c r="I11" s="218">
        <v>93</v>
      </c>
      <c r="J11" s="218">
        <v>742</v>
      </c>
      <c r="K11" s="218">
        <v>44</v>
      </c>
      <c r="L11" s="218">
        <v>488</v>
      </c>
      <c r="M11" s="218">
        <v>288</v>
      </c>
      <c r="N11" s="218">
        <v>22</v>
      </c>
      <c r="O11" s="218">
        <v>43</v>
      </c>
      <c r="P11" s="218">
        <v>27</v>
      </c>
      <c r="Q11" s="218">
        <v>17</v>
      </c>
      <c r="R11" s="218">
        <v>64</v>
      </c>
      <c r="S11" s="218">
        <v>46</v>
      </c>
      <c r="T11" s="218">
        <v>668</v>
      </c>
      <c r="U11" s="218">
        <v>1425</v>
      </c>
      <c r="V11" s="218">
        <v>1957</v>
      </c>
      <c r="W11" s="218">
        <v>1889</v>
      </c>
      <c r="X11" s="218">
        <v>2296</v>
      </c>
      <c r="Y11" s="6">
        <v>3225</v>
      </c>
    </row>
    <row r="12" spans="1:25" ht="15" customHeight="1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8"/>
      <c r="Q12" s="318"/>
      <c r="R12" s="318"/>
      <c r="S12" s="318"/>
      <c r="T12" s="318"/>
      <c r="U12" s="318"/>
      <c r="V12" s="318"/>
      <c r="W12" s="318"/>
      <c r="X12" s="318"/>
      <c r="Y12" s="318"/>
    </row>
    <row r="13" spans="1:25" ht="21" customHeight="1">
      <c r="A13" s="319" t="s">
        <v>41</v>
      </c>
      <c r="B13" s="320">
        <v>564</v>
      </c>
      <c r="C13" s="321">
        <v>346</v>
      </c>
      <c r="D13" s="321">
        <v>218</v>
      </c>
      <c r="E13" s="322">
        <v>305</v>
      </c>
      <c r="F13" s="322">
        <v>68</v>
      </c>
      <c r="G13" s="322">
        <v>63</v>
      </c>
      <c r="H13" s="322">
        <v>54</v>
      </c>
      <c r="I13" s="322">
        <v>7</v>
      </c>
      <c r="J13" s="322">
        <v>24</v>
      </c>
      <c r="K13" s="322">
        <v>2</v>
      </c>
      <c r="L13" s="322">
        <v>18</v>
      </c>
      <c r="M13" s="322">
        <v>16</v>
      </c>
      <c r="N13" s="322">
        <v>0</v>
      </c>
      <c r="O13" s="170">
        <v>2</v>
      </c>
      <c r="P13" s="169">
        <v>1</v>
      </c>
      <c r="Q13" s="169">
        <v>1</v>
      </c>
      <c r="R13" s="169">
        <v>2</v>
      </c>
      <c r="S13" s="169">
        <v>1</v>
      </c>
      <c r="T13" s="169">
        <v>33</v>
      </c>
      <c r="U13" s="169">
        <v>79</v>
      </c>
      <c r="V13" s="169">
        <v>98</v>
      </c>
      <c r="W13" s="169">
        <v>97</v>
      </c>
      <c r="X13" s="169">
        <v>107</v>
      </c>
      <c r="Y13" s="32">
        <v>150</v>
      </c>
    </row>
    <row r="14" spans="1:25" ht="21" customHeight="1">
      <c r="A14" s="319" t="s">
        <v>387</v>
      </c>
      <c r="B14" s="320">
        <v>742</v>
      </c>
      <c r="C14" s="320">
        <v>438</v>
      </c>
      <c r="D14" s="320">
        <v>304</v>
      </c>
      <c r="E14" s="218">
        <v>373</v>
      </c>
      <c r="F14" s="218">
        <v>80</v>
      </c>
      <c r="G14" s="218">
        <v>93</v>
      </c>
      <c r="H14" s="218">
        <v>71</v>
      </c>
      <c r="I14" s="218">
        <v>7</v>
      </c>
      <c r="J14" s="218">
        <v>57</v>
      </c>
      <c r="K14" s="218">
        <v>1</v>
      </c>
      <c r="L14" s="218">
        <v>37</v>
      </c>
      <c r="M14" s="218">
        <v>15</v>
      </c>
      <c r="N14" s="322">
        <v>0</v>
      </c>
      <c r="O14" s="6">
        <v>1</v>
      </c>
      <c r="P14" s="165">
        <v>1</v>
      </c>
      <c r="Q14" s="165">
        <v>1</v>
      </c>
      <c r="R14" s="165">
        <v>3</v>
      </c>
      <c r="S14" s="322">
        <v>2</v>
      </c>
      <c r="T14" s="165">
        <v>48</v>
      </c>
      <c r="U14" s="165">
        <v>99</v>
      </c>
      <c r="V14" s="165">
        <v>122</v>
      </c>
      <c r="W14" s="165">
        <v>123</v>
      </c>
      <c r="X14" s="165">
        <v>163</v>
      </c>
      <c r="Y14" s="225">
        <v>187</v>
      </c>
    </row>
    <row r="15" spans="1:25" ht="21" customHeight="1">
      <c r="A15" s="319" t="s">
        <v>39</v>
      </c>
      <c r="B15" s="320">
        <v>817</v>
      </c>
      <c r="C15" s="321">
        <v>487</v>
      </c>
      <c r="D15" s="321">
        <v>330</v>
      </c>
      <c r="E15" s="322">
        <v>414</v>
      </c>
      <c r="F15" s="322">
        <v>93</v>
      </c>
      <c r="G15" s="322">
        <v>73</v>
      </c>
      <c r="H15" s="322">
        <v>101</v>
      </c>
      <c r="I15" s="322">
        <v>7</v>
      </c>
      <c r="J15" s="322">
        <v>39</v>
      </c>
      <c r="K15" s="322">
        <v>8</v>
      </c>
      <c r="L15" s="322">
        <v>39</v>
      </c>
      <c r="M15" s="322">
        <v>23</v>
      </c>
      <c r="N15" s="322">
        <v>2</v>
      </c>
      <c r="O15" s="170">
        <v>5</v>
      </c>
      <c r="P15" s="169">
        <v>3</v>
      </c>
      <c r="Q15" s="169">
        <v>1</v>
      </c>
      <c r="R15" s="169">
        <v>7</v>
      </c>
      <c r="S15" s="169">
        <v>2</v>
      </c>
      <c r="T15" s="169">
        <v>52</v>
      </c>
      <c r="U15" s="169">
        <v>86</v>
      </c>
      <c r="V15" s="169">
        <v>154</v>
      </c>
      <c r="W15" s="169">
        <v>132</v>
      </c>
      <c r="X15" s="169">
        <v>169</v>
      </c>
      <c r="Y15" s="32">
        <v>224</v>
      </c>
    </row>
    <row r="16" spans="1:25" ht="21" customHeight="1">
      <c r="A16" s="319" t="s">
        <v>358</v>
      </c>
      <c r="B16" s="320">
        <v>776</v>
      </c>
      <c r="C16" s="321">
        <v>456</v>
      </c>
      <c r="D16" s="321">
        <v>320</v>
      </c>
      <c r="E16" s="322">
        <v>437</v>
      </c>
      <c r="F16" s="322">
        <v>73</v>
      </c>
      <c r="G16" s="322">
        <v>78</v>
      </c>
      <c r="H16" s="322">
        <v>59</v>
      </c>
      <c r="I16" s="322">
        <v>4</v>
      </c>
      <c r="J16" s="322">
        <v>56</v>
      </c>
      <c r="K16" s="322">
        <v>2</v>
      </c>
      <c r="L16" s="322">
        <v>34</v>
      </c>
      <c r="M16" s="322">
        <v>20</v>
      </c>
      <c r="N16" s="322">
        <v>1</v>
      </c>
      <c r="O16" s="170">
        <v>4</v>
      </c>
      <c r="P16" s="169">
        <v>2</v>
      </c>
      <c r="Q16" s="169">
        <v>1</v>
      </c>
      <c r="R16" s="169">
        <v>2</v>
      </c>
      <c r="S16" s="169">
        <v>3</v>
      </c>
      <c r="T16" s="169">
        <v>30</v>
      </c>
      <c r="U16" s="169">
        <v>106</v>
      </c>
      <c r="V16" s="169">
        <v>142</v>
      </c>
      <c r="W16" s="169">
        <v>117</v>
      </c>
      <c r="X16" s="169">
        <v>158</v>
      </c>
      <c r="Y16" s="32">
        <v>223</v>
      </c>
    </row>
    <row r="17" spans="1:25" ht="21" customHeight="1">
      <c r="A17" s="319" t="s">
        <v>388</v>
      </c>
      <c r="B17" s="320">
        <v>848</v>
      </c>
      <c r="C17" s="321">
        <v>493</v>
      </c>
      <c r="D17" s="321">
        <v>355</v>
      </c>
      <c r="E17" s="322">
        <v>457</v>
      </c>
      <c r="F17" s="322">
        <v>82</v>
      </c>
      <c r="G17" s="322">
        <v>97</v>
      </c>
      <c r="H17" s="322">
        <v>81</v>
      </c>
      <c r="I17" s="322">
        <v>7</v>
      </c>
      <c r="J17" s="322">
        <v>45</v>
      </c>
      <c r="K17" s="322">
        <v>2</v>
      </c>
      <c r="L17" s="322">
        <v>37</v>
      </c>
      <c r="M17" s="322">
        <v>21</v>
      </c>
      <c r="N17" s="322">
        <v>1</v>
      </c>
      <c r="O17" s="170">
        <v>3</v>
      </c>
      <c r="P17" s="169">
        <v>4</v>
      </c>
      <c r="Q17" s="322">
        <v>0</v>
      </c>
      <c r="R17" s="169">
        <v>6</v>
      </c>
      <c r="S17" s="169">
        <v>5</v>
      </c>
      <c r="T17" s="169">
        <v>43</v>
      </c>
      <c r="U17" s="169">
        <v>95</v>
      </c>
      <c r="V17" s="169">
        <v>137</v>
      </c>
      <c r="W17" s="169">
        <v>154</v>
      </c>
      <c r="X17" s="169">
        <v>171</v>
      </c>
      <c r="Y17" s="32">
        <v>248</v>
      </c>
    </row>
    <row r="18" spans="1:25" ht="21" customHeight="1">
      <c r="A18" s="319" t="s">
        <v>359</v>
      </c>
      <c r="B18" s="320">
        <v>636</v>
      </c>
      <c r="C18" s="321">
        <v>378</v>
      </c>
      <c r="D18" s="321">
        <v>258</v>
      </c>
      <c r="E18" s="322">
        <v>320</v>
      </c>
      <c r="F18" s="322">
        <v>73</v>
      </c>
      <c r="G18" s="322">
        <v>77</v>
      </c>
      <c r="H18" s="322">
        <v>57</v>
      </c>
      <c r="I18" s="322">
        <v>6</v>
      </c>
      <c r="J18" s="322">
        <v>29</v>
      </c>
      <c r="K18" s="322">
        <v>3</v>
      </c>
      <c r="L18" s="322">
        <v>39</v>
      </c>
      <c r="M18" s="322">
        <v>16</v>
      </c>
      <c r="N18" s="322">
        <v>0</v>
      </c>
      <c r="O18" s="170">
        <v>3</v>
      </c>
      <c r="P18" s="169">
        <v>1</v>
      </c>
      <c r="Q18" s="169">
        <v>4</v>
      </c>
      <c r="R18" s="169">
        <v>4</v>
      </c>
      <c r="S18" s="169">
        <v>4</v>
      </c>
      <c r="T18" s="169">
        <v>37</v>
      </c>
      <c r="U18" s="169">
        <v>75</v>
      </c>
      <c r="V18" s="169">
        <v>104</v>
      </c>
      <c r="W18" s="169">
        <v>103</v>
      </c>
      <c r="X18" s="169">
        <v>136</v>
      </c>
      <c r="Y18" s="32">
        <v>181</v>
      </c>
    </row>
    <row r="19" spans="1:25" ht="21" customHeight="1">
      <c r="A19" s="319" t="s">
        <v>35</v>
      </c>
      <c r="B19" s="320">
        <v>479</v>
      </c>
      <c r="C19" s="321">
        <v>295</v>
      </c>
      <c r="D19" s="321">
        <v>184</v>
      </c>
      <c r="E19" s="169">
        <v>275</v>
      </c>
      <c r="F19" s="322">
        <v>53</v>
      </c>
      <c r="G19" s="322">
        <v>48</v>
      </c>
      <c r="H19" s="322">
        <v>31</v>
      </c>
      <c r="I19" s="322">
        <v>4</v>
      </c>
      <c r="J19" s="322">
        <v>35</v>
      </c>
      <c r="K19" s="322">
        <v>1</v>
      </c>
      <c r="L19" s="322">
        <v>19</v>
      </c>
      <c r="M19" s="322">
        <v>8</v>
      </c>
      <c r="N19" s="322">
        <v>0</v>
      </c>
      <c r="O19" s="170">
        <v>0</v>
      </c>
      <c r="P19" s="322">
        <v>0</v>
      </c>
      <c r="Q19" s="322">
        <v>0</v>
      </c>
      <c r="R19" s="169">
        <v>3</v>
      </c>
      <c r="S19" s="169">
        <v>2</v>
      </c>
      <c r="T19" s="169">
        <v>21</v>
      </c>
      <c r="U19" s="169">
        <v>44</v>
      </c>
      <c r="V19" s="169">
        <v>100</v>
      </c>
      <c r="W19" s="169">
        <v>79</v>
      </c>
      <c r="X19" s="169">
        <v>100</v>
      </c>
      <c r="Y19" s="32">
        <v>135</v>
      </c>
    </row>
    <row r="20" spans="1:25" ht="21" customHeight="1">
      <c r="A20" s="319" t="s">
        <v>360</v>
      </c>
      <c r="B20" s="320">
        <v>522</v>
      </c>
      <c r="C20" s="321">
        <v>321</v>
      </c>
      <c r="D20" s="321">
        <v>201</v>
      </c>
      <c r="E20" s="322">
        <v>267</v>
      </c>
      <c r="F20" s="322">
        <v>61</v>
      </c>
      <c r="G20" s="322">
        <v>65</v>
      </c>
      <c r="H20" s="322">
        <v>43</v>
      </c>
      <c r="I20" s="322">
        <v>5</v>
      </c>
      <c r="J20" s="322">
        <v>31</v>
      </c>
      <c r="K20" s="322">
        <v>2</v>
      </c>
      <c r="L20" s="322">
        <v>21</v>
      </c>
      <c r="M20" s="322">
        <v>12</v>
      </c>
      <c r="N20" s="322">
        <v>2</v>
      </c>
      <c r="O20" s="170">
        <v>5</v>
      </c>
      <c r="P20" s="169">
        <v>1</v>
      </c>
      <c r="Q20" s="322">
        <v>1</v>
      </c>
      <c r="R20" s="169">
        <v>4</v>
      </c>
      <c r="S20" s="169">
        <v>2</v>
      </c>
      <c r="T20" s="169">
        <v>32</v>
      </c>
      <c r="U20" s="169">
        <v>67</v>
      </c>
      <c r="V20" s="169">
        <v>75</v>
      </c>
      <c r="W20" s="169">
        <v>94</v>
      </c>
      <c r="X20" s="169">
        <v>97</v>
      </c>
      <c r="Y20" s="32">
        <v>157</v>
      </c>
    </row>
    <row r="21" spans="1:25" ht="21" customHeight="1">
      <c r="A21" s="319" t="s">
        <v>33</v>
      </c>
      <c r="B21" s="320">
        <v>800</v>
      </c>
      <c r="C21" s="321">
        <v>523</v>
      </c>
      <c r="D21" s="321">
        <v>277</v>
      </c>
      <c r="E21" s="169">
        <v>440</v>
      </c>
      <c r="F21" s="322">
        <v>75</v>
      </c>
      <c r="G21" s="322">
        <v>89</v>
      </c>
      <c r="H21" s="322">
        <v>67</v>
      </c>
      <c r="I21" s="322">
        <v>6</v>
      </c>
      <c r="J21" s="322">
        <v>57</v>
      </c>
      <c r="K21" s="322">
        <v>1</v>
      </c>
      <c r="L21" s="322">
        <v>30</v>
      </c>
      <c r="M21" s="322">
        <v>22</v>
      </c>
      <c r="N21" s="322">
        <v>2</v>
      </c>
      <c r="O21" s="170">
        <v>3</v>
      </c>
      <c r="P21" s="169">
        <v>2</v>
      </c>
      <c r="Q21" s="169">
        <v>1</v>
      </c>
      <c r="R21" s="169">
        <v>3</v>
      </c>
      <c r="S21" s="169">
        <v>2</v>
      </c>
      <c r="T21" s="169">
        <v>36</v>
      </c>
      <c r="U21" s="169">
        <v>101</v>
      </c>
      <c r="V21" s="169">
        <v>115</v>
      </c>
      <c r="W21" s="169">
        <v>136</v>
      </c>
      <c r="X21" s="169">
        <v>165</v>
      </c>
      <c r="Y21" s="32">
        <v>247</v>
      </c>
    </row>
    <row r="22" spans="1:25" ht="21" customHeight="1">
      <c r="A22" s="319" t="s">
        <v>361</v>
      </c>
      <c r="B22" s="320">
        <v>541</v>
      </c>
      <c r="C22" s="321">
        <v>349</v>
      </c>
      <c r="D22" s="321">
        <v>192</v>
      </c>
      <c r="E22" s="322">
        <v>281</v>
      </c>
      <c r="F22" s="322">
        <v>53</v>
      </c>
      <c r="G22" s="322">
        <v>71</v>
      </c>
      <c r="H22" s="322">
        <v>53</v>
      </c>
      <c r="I22" s="322">
        <v>4</v>
      </c>
      <c r="J22" s="322">
        <v>34</v>
      </c>
      <c r="K22" s="322">
        <v>6</v>
      </c>
      <c r="L22" s="322">
        <v>13</v>
      </c>
      <c r="M22" s="322">
        <v>13</v>
      </c>
      <c r="N22" s="322">
        <v>1</v>
      </c>
      <c r="O22" s="170">
        <v>2</v>
      </c>
      <c r="P22" s="169">
        <v>2</v>
      </c>
      <c r="Q22" s="169">
        <v>1</v>
      </c>
      <c r="R22" s="169">
        <v>6</v>
      </c>
      <c r="S22" s="169">
        <v>1</v>
      </c>
      <c r="T22" s="169">
        <v>25</v>
      </c>
      <c r="U22" s="169">
        <v>51</v>
      </c>
      <c r="V22" s="169">
        <v>84</v>
      </c>
      <c r="W22" s="169">
        <v>104</v>
      </c>
      <c r="X22" s="169">
        <v>102</v>
      </c>
      <c r="Y22" s="32">
        <v>175</v>
      </c>
    </row>
    <row r="23" spans="1:25" ht="21" customHeight="1">
      <c r="A23" s="319" t="s">
        <v>31</v>
      </c>
      <c r="B23" s="320">
        <v>436</v>
      </c>
      <c r="C23" s="321">
        <v>252</v>
      </c>
      <c r="D23" s="321">
        <v>184</v>
      </c>
      <c r="E23" s="322">
        <v>222</v>
      </c>
      <c r="F23" s="322">
        <v>53</v>
      </c>
      <c r="G23" s="322">
        <v>50</v>
      </c>
      <c r="H23" s="322">
        <v>52</v>
      </c>
      <c r="I23" s="322">
        <v>3</v>
      </c>
      <c r="J23" s="322">
        <v>27</v>
      </c>
      <c r="K23" s="322">
        <v>2</v>
      </c>
      <c r="L23" s="322">
        <v>8</v>
      </c>
      <c r="M23" s="322">
        <v>12</v>
      </c>
      <c r="N23" s="322">
        <v>1</v>
      </c>
      <c r="O23" s="322">
        <v>2</v>
      </c>
      <c r="P23" s="322">
        <v>1</v>
      </c>
      <c r="Q23" s="169">
        <v>1</v>
      </c>
      <c r="R23" s="169">
        <v>1</v>
      </c>
      <c r="S23" s="169">
        <v>1</v>
      </c>
      <c r="T23" s="169">
        <v>37</v>
      </c>
      <c r="U23" s="169">
        <v>52</v>
      </c>
      <c r="V23" s="169">
        <v>70</v>
      </c>
      <c r="W23" s="169">
        <v>86</v>
      </c>
      <c r="X23" s="169">
        <v>70</v>
      </c>
      <c r="Y23" s="32">
        <v>121</v>
      </c>
    </row>
    <row r="24" spans="1:25" ht="21" customHeight="1">
      <c r="A24" s="319" t="s">
        <v>362</v>
      </c>
      <c r="B24" s="320">
        <v>787</v>
      </c>
      <c r="C24" s="321">
        <v>504</v>
      </c>
      <c r="D24" s="321">
        <v>283</v>
      </c>
      <c r="E24" s="322">
        <v>397</v>
      </c>
      <c r="F24" s="322">
        <v>91</v>
      </c>
      <c r="G24" s="322">
        <v>74</v>
      </c>
      <c r="H24" s="322">
        <v>66</v>
      </c>
      <c r="I24" s="322">
        <v>6</v>
      </c>
      <c r="J24" s="322">
        <v>61</v>
      </c>
      <c r="K24" s="322">
        <v>3</v>
      </c>
      <c r="L24" s="322">
        <v>48</v>
      </c>
      <c r="M24" s="322">
        <v>25</v>
      </c>
      <c r="N24" s="322">
        <v>4</v>
      </c>
      <c r="O24" s="170">
        <v>3</v>
      </c>
      <c r="P24" s="322">
        <v>0</v>
      </c>
      <c r="Q24" s="169">
        <v>2</v>
      </c>
      <c r="R24" s="169">
        <v>3</v>
      </c>
      <c r="S24" s="169">
        <v>4</v>
      </c>
      <c r="T24" s="169">
        <v>48</v>
      </c>
      <c r="U24" s="169">
        <v>104</v>
      </c>
      <c r="V24" s="169">
        <v>156</v>
      </c>
      <c r="W24" s="169">
        <v>130</v>
      </c>
      <c r="X24" s="169">
        <v>155</v>
      </c>
      <c r="Y24" s="32">
        <v>194</v>
      </c>
    </row>
    <row r="25" spans="1:25" ht="21" customHeight="1">
      <c r="A25" s="319" t="s">
        <v>29</v>
      </c>
      <c r="B25" s="320">
        <v>927</v>
      </c>
      <c r="C25" s="321">
        <v>560</v>
      </c>
      <c r="D25" s="321">
        <v>367</v>
      </c>
      <c r="E25" s="322">
        <v>484</v>
      </c>
      <c r="F25" s="322">
        <v>117</v>
      </c>
      <c r="G25" s="322">
        <v>103</v>
      </c>
      <c r="H25" s="322">
        <v>80</v>
      </c>
      <c r="I25" s="322">
        <v>2</v>
      </c>
      <c r="J25" s="322">
        <v>69</v>
      </c>
      <c r="K25" s="322">
        <v>3</v>
      </c>
      <c r="L25" s="322">
        <v>29</v>
      </c>
      <c r="M25" s="322">
        <v>23</v>
      </c>
      <c r="N25" s="322">
        <v>4</v>
      </c>
      <c r="O25" s="170">
        <v>1</v>
      </c>
      <c r="P25" s="169">
        <v>3</v>
      </c>
      <c r="Q25" s="322">
        <v>0</v>
      </c>
      <c r="R25" s="169">
        <v>4</v>
      </c>
      <c r="S25" s="169">
        <v>5</v>
      </c>
      <c r="T25" s="169">
        <v>62</v>
      </c>
      <c r="U25" s="169">
        <v>123</v>
      </c>
      <c r="V25" s="169">
        <v>159</v>
      </c>
      <c r="W25" s="169">
        <v>127</v>
      </c>
      <c r="X25" s="169">
        <v>187</v>
      </c>
      <c r="Y25" s="32">
        <v>269</v>
      </c>
    </row>
    <row r="26" spans="1:25" ht="21" customHeight="1">
      <c r="A26" s="319" t="s">
        <v>363</v>
      </c>
      <c r="B26" s="320">
        <v>405</v>
      </c>
      <c r="C26" s="321">
        <v>252</v>
      </c>
      <c r="D26" s="321">
        <v>153</v>
      </c>
      <c r="E26" s="322">
        <v>207</v>
      </c>
      <c r="F26" s="322">
        <v>46</v>
      </c>
      <c r="G26" s="322">
        <v>36</v>
      </c>
      <c r="H26" s="322">
        <v>35</v>
      </c>
      <c r="I26" s="322">
        <v>4</v>
      </c>
      <c r="J26" s="322">
        <v>33</v>
      </c>
      <c r="K26" s="322">
        <v>3</v>
      </c>
      <c r="L26" s="322">
        <v>21</v>
      </c>
      <c r="M26" s="322">
        <v>10</v>
      </c>
      <c r="N26" s="322">
        <v>0</v>
      </c>
      <c r="O26" s="170">
        <v>2</v>
      </c>
      <c r="P26" s="169">
        <v>3</v>
      </c>
      <c r="Q26" s="169">
        <v>1</v>
      </c>
      <c r="R26" s="322">
        <v>2</v>
      </c>
      <c r="S26" s="169">
        <v>2</v>
      </c>
      <c r="T26" s="169">
        <v>28</v>
      </c>
      <c r="U26" s="169">
        <v>58</v>
      </c>
      <c r="V26" s="169">
        <v>70</v>
      </c>
      <c r="W26" s="169">
        <v>61</v>
      </c>
      <c r="X26" s="169">
        <v>66</v>
      </c>
      <c r="Y26" s="32">
        <v>122</v>
      </c>
    </row>
    <row r="27" spans="1:25" ht="21" customHeight="1">
      <c r="A27" s="319" t="s">
        <v>27</v>
      </c>
      <c r="B27" s="320">
        <v>514</v>
      </c>
      <c r="C27" s="321">
        <v>332</v>
      </c>
      <c r="D27" s="321">
        <v>182</v>
      </c>
      <c r="E27" s="322">
        <v>242</v>
      </c>
      <c r="F27" s="322">
        <v>59</v>
      </c>
      <c r="G27" s="322">
        <v>67</v>
      </c>
      <c r="H27" s="322">
        <v>50</v>
      </c>
      <c r="I27" s="322">
        <v>7</v>
      </c>
      <c r="J27" s="322">
        <v>43</v>
      </c>
      <c r="K27" s="322">
        <v>2</v>
      </c>
      <c r="L27" s="322">
        <v>18</v>
      </c>
      <c r="M27" s="322">
        <v>12</v>
      </c>
      <c r="N27" s="322">
        <v>1</v>
      </c>
      <c r="O27" s="170">
        <v>4</v>
      </c>
      <c r="P27" s="169">
        <v>1</v>
      </c>
      <c r="Q27" s="169">
        <v>1</v>
      </c>
      <c r="R27" s="169">
        <v>3</v>
      </c>
      <c r="S27" s="169">
        <v>4</v>
      </c>
      <c r="T27" s="169">
        <v>34</v>
      </c>
      <c r="U27" s="169">
        <v>59</v>
      </c>
      <c r="V27" s="169">
        <v>101</v>
      </c>
      <c r="W27" s="169">
        <v>81</v>
      </c>
      <c r="X27" s="169">
        <v>104</v>
      </c>
      <c r="Y27" s="32">
        <v>135</v>
      </c>
    </row>
    <row r="28" spans="1:25" ht="21" customHeight="1">
      <c r="A28" s="319" t="s">
        <v>389</v>
      </c>
      <c r="B28" s="320">
        <v>992</v>
      </c>
      <c r="C28" s="321">
        <v>586</v>
      </c>
      <c r="D28" s="321">
        <v>406</v>
      </c>
      <c r="E28" s="322">
        <v>515</v>
      </c>
      <c r="F28" s="322">
        <v>121</v>
      </c>
      <c r="G28" s="322">
        <v>98</v>
      </c>
      <c r="H28" s="322">
        <v>110</v>
      </c>
      <c r="I28" s="322">
        <v>9</v>
      </c>
      <c r="J28" s="322">
        <v>66</v>
      </c>
      <c r="K28" s="322">
        <v>3</v>
      </c>
      <c r="L28" s="322">
        <v>31</v>
      </c>
      <c r="M28" s="322">
        <v>24</v>
      </c>
      <c r="N28" s="322">
        <v>2</v>
      </c>
      <c r="O28" s="170">
        <v>2</v>
      </c>
      <c r="P28" s="169">
        <v>2</v>
      </c>
      <c r="Q28" s="169">
        <v>1</v>
      </c>
      <c r="R28" s="169">
        <v>6</v>
      </c>
      <c r="S28" s="169">
        <v>2</v>
      </c>
      <c r="T28" s="169">
        <v>64</v>
      </c>
      <c r="U28" s="169">
        <v>141</v>
      </c>
      <c r="V28" s="169">
        <v>153</v>
      </c>
      <c r="W28" s="169">
        <v>159</v>
      </c>
      <c r="X28" s="169">
        <v>202</v>
      </c>
      <c r="Y28" s="32">
        <v>273</v>
      </c>
    </row>
    <row r="29" spans="1:25" ht="21" customHeight="1">
      <c r="A29" s="319" t="s">
        <v>25</v>
      </c>
      <c r="B29" s="320">
        <v>674</v>
      </c>
      <c r="C29" s="321">
        <v>389</v>
      </c>
      <c r="D29" s="321">
        <v>285</v>
      </c>
      <c r="E29" s="322">
        <v>354</v>
      </c>
      <c r="F29" s="322">
        <v>81</v>
      </c>
      <c r="G29" s="322">
        <v>68</v>
      </c>
      <c r="H29" s="322">
        <v>57</v>
      </c>
      <c r="I29" s="322">
        <v>5</v>
      </c>
      <c r="J29" s="322">
        <v>36</v>
      </c>
      <c r="K29" s="322">
        <v>0</v>
      </c>
      <c r="L29" s="322">
        <v>46</v>
      </c>
      <c r="M29" s="322">
        <v>16</v>
      </c>
      <c r="N29" s="322">
        <v>1</v>
      </c>
      <c r="O29" s="170">
        <v>1</v>
      </c>
      <c r="P29" s="169">
        <v>0</v>
      </c>
      <c r="Q29" s="322">
        <v>0</v>
      </c>
      <c r="R29" s="169">
        <v>5</v>
      </c>
      <c r="S29" s="169">
        <v>4</v>
      </c>
      <c r="T29" s="169">
        <v>38</v>
      </c>
      <c r="U29" s="169">
        <v>85</v>
      </c>
      <c r="V29" s="169">
        <v>117</v>
      </c>
      <c r="W29" s="169">
        <v>106</v>
      </c>
      <c r="X29" s="169">
        <v>144</v>
      </c>
      <c r="Y29" s="32">
        <v>184</v>
      </c>
    </row>
    <row r="30" spans="1:25" ht="15" customHeight="1">
      <c r="A30" s="323"/>
      <c r="B30" s="324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ht="20.25" customHeight="1">
      <c r="A31" s="161" t="s">
        <v>364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</sheetData>
  <mergeCells count="5">
    <mergeCell ref="A3:Y3"/>
    <mergeCell ref="A4:A5"/>
    <mergeCell ref="B4:D4"/>
    <mergeCell ref="E4:S4"/>
    <mergeCell ref="T4:Y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"/>
  <sheetViews>
    <sheetView workbookViewId="0"/>
  </sheetViews>
  <sheetFormatPr defaultRowHeight="13.5"/>
  <cols>
    <col min="1" max="16384" width="9" style="261"/>
  </cols>
  <sheetData>
    <row r="1" spans="1:11">
      <c r="A1" s="475" t="s">
        <v>788</v>
      </c>
      <c r="B1" s="329"/>
      <c r="C1" s="216"/>
      <c r="D1" s="329"/>
      <c r="E1" s="329"/>
      <c r="F1" s="329"/>
      <c r="G1" s="329"/>
      <c r="H1" s="329"/>
      <c r="I1" s="329"/>
      <c r="J1" s="329"/>
      <c r="K1" s="329"/>
    </row>
    <row r="2" spans="1:11">
      <c r="A2" s="62" t="s">
        <v>167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>
      <c r="A4" s="228" t="s">
        <v>784</v>
      </c>
      <c r="B4" s="431"/>
      <c r="C4" s="431"/>
      <c r="D4" s="431"/>
      <c r="E4" s="431"/>
      <c r="F4" s="431"/>
      <c r="G4" s="431"/>
      <c r="H4" s="431"/>
      <c r="I4" s="228" t="s">
        <v>167</v>
      </c>
      <c r="J4" s="431"/>
      <c r="K4" s="431"/>
    </row>
    <row r="5" spans="1:11">
      <c r="A5" s="781" t="s">
        <v>785</v>
      </c>
      <c r="B5" s="476" t="s">
        <v>167</v>
      </c>
      <c r="C5" s="477" t="s">
        <v>786</v>
      </c>
      <c r="D5" s="477" t="s">
        <v>523</v>
      </c>
      <c r="E5" s="478"/>
      <c r="F5" s="750" t="s">
        <v>789</v>
      </c>
      <c r="G5" s="774"/>
      <c r="H5" s="754"/>
      <c r="I5" s="750" t="s">
        <v>790</v>
      </c>
      <c r="J5" s="774"/>
      <c r="K5" s="774"/>
    </row>
    <row r="6" spans="1:11">
      <c r="A6" s="781"/>
      <c r="B6" s="749" t="s">
        <v>321</v>
      </c>
      <c r="C6" s="749" t="s">
        <v>384</v>
      </c>
      <c r="D6" s="749" t="s">
        <v>385</v>
      </c>
      <c r="E6" s="778" t="s">
        <v>386</v>
      </c>
      <c r="F6" s="749" t="s">
        <v>384</v>
      </c>
      <c r="G6" s="749" t="s">
        <v>385</v>
      </c>
      <c r="H6" s="778" t="s">
        <v>386</v>
      </c>
      <c r="I6" s="749" t="s">
        <v>384</v>
      </c>
      <c r="J6" s="749" t="s">
        <v>385</v>
      </c>
      <c r="K6" s="784" t="s">
        <v>386</v>
      </c>
    </row>
    <row r="7" spans="1:11">
      <c r="A7" s="781"/>
      <c r="B7" s="749"/>
      <c r="C7" s="749"/>
      <c r="D7" s="749"/>
      <c r="E7" s="778"/>
      <c r="F7" s="749"/>
      <c r="G7" s="749"/>
      <c r="H7" s="778"/>
      <c r="I7" s="749"/>
      <c r="J7" s="749"/>
      <c r="K7" s="784"/>
    </row>
    <row r="8" spans="1:11" ht="20.25" customHeight="1">
      <c r="A8" s="74" t="s">
        <v>4</v>
      </c>
      <c r="B8" s="322">
        <v>0</v>
      </c>
      <c r="C8" s="322">
        <v>0</v>
      </c>
      <c r="D8" s="322">
        <v>0</v>
      </c>
      <c r="E8" s="322">
        <v>0</v>
      </c>
      <c r="F8" s="322">
        <v>0</v>
      </c>
      <c r="G8" s="322">
        <v>0</v>
      </c>
      <c r="H8" s="322">
        <v>0</v>
      </c>
      <c r="I8" s="322">
        <v>0</v>
      </c>
      <c r="J8" s="322">
        <v>0</v>
      </c>
      <c r="K8" s="170">
        <v>0</v>
      </c>
    </row>
    <row r="9" spans="1:11" ht="20.25" customHeight="1">
      <c r="A9" s="74" t="s">
        <v>82</v>
      </c>
      <c r="B9" s="322">
        <v>0</v>
      </c>
      <c r="C9" s="322">
        <v>0</v>
      </c>
      <c r="D9" s="322">
        <v>0</v>
      </c>
      <c r="E9" s="322">
        <v>0</v>
      </c>
      <c r="F9" s="322">
        <v>0</v>
      </c>
      <c r="G9" s="322">
        <v>0</v>
      </c>
      <c r="H9" s="322">
        <v>0</v>
      </c>
      <c r="I9" s="322">
        <v>0</v>
      </c>
      <c r="J9" s="322">
        <v>0</v>
      </c>
      <c r="K9" s="170">
        <v>0</v>
      </c>
    </row>
    <row r="10" spans="1:11" ht="20.25" customHeight="1">
      <c r="A10" s="74" t="s">
        <v>638</v>
      </c>
      <c r="B10" s="322">
        <v>1</v>
      </c>
      <c r="C10" s="322">
        <v>25</v>
      </c>
      <c r="D10" s="322">
        <v>13</v>
      </c>
      <c r="E10" s="322">
        <v>29</v>
      </c>
      <c r="F10" s="322">
        <v>25</v>
      </c>
      <c r="G10" s="322">
        <v>13</v>
      </c>
      <c r="H10" s="322">
        <v>29</v>
      </c>
      <c r="I10" s="322">
        <v>0</v>
      </c>
      <c r="J10" s="322">
        <v>0</v>
      </c>
      <c r="K10" s="170">
        <v>0</v>
      </c>
    </row>
    <row r="11" spans="1:11">
      <c r="A11" s="62" t="s">
        <v>787</v>
      </c>
      <c r="B11" s="329"/>
      <c r="C11" s="329"/>
      <c r="D11" s="329"/>
      <c r="E11" s="62" t="s">
        <v>167</v>
      </c>
      <c r="F11" s="329"/>
      <c r="G11" s="329"/>
      <c r="H11" s="62"/>
      <c r="I11" s="329"/>
      <c r="J11" s="329"/>
      <c r="K11" s="62"/>
    </row>
  </sheetData>
  <mergeCells count="13">
    <mergeCell ref="I6:I7"/>
    <mergeCell ref="J6:J7"/>
    <mergeCell ref="K6:K7"/>
    <mergeCell ref="A5:A7"/>
    <mergeCell ref="F5:H5"/>
    <mergeCell ref="I5:K5"/>
    <mergeCell ref="B6:B7"/>
    <mergeCell ref="C6:C7"/>
    <mergeCell ref="D6:D7"/>
    <mergeCell ref="E6:E7"/>
    <mergeCell ref="F6:F7"/>
    <mergeCell ref="G6:G7"/>
    <mergeCell ref="H6:H7"/>
  </mergeCells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G15" sqref="G15"/>
    </sheetView>
  </sheetViews>
  <sheetFormatPr defaultRowHeight="13.5"/>
  <cols>
    <col min="1" max="1" width="8.5" style="572" customWidth="1"/>
    <col min="2" max="5" width="5.75" style="572" customWidth="1"/>
    <col min="6" max="6" width="8.375" style="572" customWidth="1"/>
    <col min="7" max="10" width="7.625" style="572" customWidth="1"/>
    <col min="11" max="11" width="7.375" style="572" customWidth="1"/>
    <col min="12" max="12" width="7.5" style="572" customWidth="1"/>
    <col min="13" max="13" width="8" style="572" customWidth="1"/>
    <col min="14" max="14" width="6.5" style="572" customWidth="1"/>
    <col min="15" max="16384" width="9" style="572"/>
  </cols>
  <sheetData>
    <row r="1" spans="1:14" ht="20.25" customHeight="1">
      <c r="A1" s="570" t="s">
        <v>460</v>
      </c>
      <c r="B1" s="570"/>
      <c r="C1" s="570"/>
      <c r="D1" s="570"/>
      <c r="E1" s="571"/>
      <c r="F1" s="571"/>
      <c r="G1" s="571"/>
      <c r="H1" s="571"/>
      <c r="I1" s="571"/>
      <c r="J1" s="571"/>
      <c r="K1" s="571"/>
      <c r="L1" s="571"/>
      <c r="M1" s="571"/>
    </row>
    <row r="2" spans="1:14" ht="15" customHeight="1">
      <c r="A2" s="573"/>
      <c r="B2" s="574"/>
      <c r="C2" s="575"/>
      <c r="D2" s="574"/>
    </row>
    <row r="3" spans="1:14" ht="20.25" customHeight="1">
      <c r="A3" s="850" t="s">
        <v>461</v>
      </c>
      <c r="B3" s="851"/>
      <c r="C3" s="851"/>
      <c r="D3" s="851"/>
      <c r="E3" s="576"/>
      <c r="F3" s="576"/>
      <c r="G3" s="576"/>
      <c r="H3" s="576"/>
      <c r="I3" s="576"/>
      <c r="J3" s="576"/>
      <c r="K3" s="576"/>
      <c r="L3" s="576"/>
      <c r="M3" s="576"/>
    </row>
    <row r="4" spans="1:14" s="577" customFormat="1" ht="20.25" customHeight="1">
      <c r="A4" s="852" t="s">
        <v>21</v>
      </c>
      <c r="B4" s="853" t="s">
        <v>462</v>
      </c>
      <c r="C4" s="854"/>
      <c r="D4" s="854"/>
      <c r="E4" s="855" t="s">
        <v>463</v>
      </c>
      <c r="F4" s="854"/>
      <c r="G4" s="854"/>
      <c r="H4" s="854"/>
      <c r="I4" s="854"/>
      <c r="J4" s="854"/>
      <c r="K4" s="854"/>
      <c r="L4" s="854"/>
      <c r="M4" s="856"/>
    </row>
    <row r="5" spans="1:14" s="577" customFormat="1" ht="17.25" customHeight="1">
      <c r="A5" s="852"/>
      <c r="B5" s="578"/>
      <c r="C5" s="857" t="s">
        <v>464</v>
      </c>
      <c r="D5" s="852" t="s">
        <v>465</v>
      </c>
      <c r="E5" s="855" t="s">
        <v>835</v>
      </c>
      <c r="F5" s="854"/>
      <c r="G5" s="854"/>
      <c r="H5" s="854"/>
      <c r="I5" s="856"/>
      <c r="J5" s="855" t="s">
        <v>466</v>
      </c>
      <c r="K5" s="854"/>
      <c r="L5" s="854"/>
      <c r="M5" s="856"/>
    </row>
    <row r="6" spans="1:14" s="577" customFormat="1" ht="35.1" customHeight="1">
      <c r="A6" s="852"/>
      <c r="B6" s="579"/>
      <c r="C6" s="852"/>
      <c r="D6" s="852"/>
      <c r="E6" s="579" t="s">
        <v>834</v>
      </c>
      <c r="F6" s="589" t="s">
        <v>467</v>
      </c>
      <c r="G6" s="589" t="s">
        <v>468</v>
      </c>
      <c r="H6" s="580" t="s">
        <v>469</v>
      </c>
      <c r="I6" s="580" t="s">
        <v>470</v>
      </c>
      <c r="J6" s="580" t="s">
        <v>120</v>
      </c>
      <c r="K6" s="580" t="s">
        <v>471</v>
      </c>
      <c r="L6" s="589" t="s">
        <v>472</v>
      </c>
      <c r="M6" s="589" t="s">
        <v>473</v>
      </c>
    </row>
    <row r="7" spans="1:14" s="577" customFormat="1" ht="30" customHeight="1">
      <c r="A7" s="116" t="s">
        <v>107</v>
      </c>
      <c r="B7" s="116"/>
      <c r="C7" s="116">
        <v>0</v>
      </c>
      <c r="D7" s="116">
        <v>0</v>
      </c>
      <c r="E7" s="116">
        <v>4</v>
      </c>
      <c r="F7" s="116">
        <v>4</v>
      </c>
      <c r="G7" s="116">
        <v>0</v>
      </c>
      <c r="H7" s="116">
        <v>0</v>
      </c>
      <c r="I7" s="116">
        <v>0</v>
      </c>
      <c r="J7" s="326">
        <f>K7+L7+M7</f>
        <v>1</v>
      </c>
      <c r="K7" s="326">
        <v>0</v>
      </c>
      <c r="L7" s="116">
        <v>0</v>
      </c>
      <c r="M7" s="116">
        <v>1</v>
      </c>
    </row>
    <row r="8" spans="1:14" s="577" customFormat="1" ht="30" customHeight="1">
      <c r="A8" s="116" t="s">
        <v>108</v>
      </c>
      <c r="B8" s="116"/>
      <c r="C8" s="116">
        <v>0</v>
      </c>
      <c r="D8" s="116">
        <v>0</v>
      </c>
      <c r="E8" s="116">
        <v>4</v>
      </c>
      <c r="F8" s="116">
        <v>4</v>
      </c>
      <c r="G8" s="116">
        <v>0</v>
      </c>
      <c r="H8" s="116">
        <v>0</v>
      </c>
      <c r="I8" s="116">
        <v>0</v>
      </c>
      <c r="J8" s="326">
        <f>K8+L8+M8</f>
        <v>0</v>
      </c>
      <c r="K8" s="326">
        <v>0</v>
      </c>
      <c r="L8" s="116">
        <v>0</v>
      </c>
      <c r="M8" s="116">
        <v>0</v>
      </c>
    </row>
    <row r="9" spans="1:14" s="577" customFormat="1" ht="30" customHeight="1">
      <c r="A9" s="581" t="s">
        <v>5</v>
      </c>
      <c r="B9" s="116"/>
      <c r="C9" s="116">
        <v>0</v>
      </c>
      <c r="D9" s="116">
        <v>0</v>
      </c>
      <c r="E9" s="116">
        <v>8</v>
      </c>
      <c r="F9" s="116">
        <v>8</v>
      </c>
      <c r="G9" s="116">
        <v>0</v>
      </c>
      <c r="H9" s="116">
        <v>0</v>
      </c>
      <c r="I9" s="116">
        <v>0</v>
      </c>
      <c r="J9" s="326">
        <f>K9+L9+M9</f>
        <v>0</v>
      </c>
      <c r="K9" s="326">
        <v>0</v>
      </c>
      <c r="L9" s="116">
        <v>0</v>
      </c>
      <c r="M9" s="116">
        <v>0</v>
      </c>
    </row>
    <row r="10" spans="1:14" s="577" customFormat="1" ht="30" customHeight="1">
      <c r="A10" s="116" t="s">
        <v>109</v>
      </c>
      <c r="B10" s="165"/>
      <c r="C10" s="116">
        <v>0</v>
      </c>
      <c r="D10" s="165">
        <v>0</v>
      </c>
      <c r="E10" s="165">
        <v>5</v>
      </c>
      <c r="F10" s="165">
        <v>5</v>
      </c>
      <c r="G10" s="116">
        <v>0</v>
      </c>
      <c r="H10" s="116">
        <v>0</v>
      </c>
      <c r="I10" s="116">
        <v>0</v>
      </c>
      <c r="J10" s="326">
        <f>K10+L10+M10</f>
        <v>6</v>
      </c>
      <c r="K10" s="585">
        <v>0</v>
      </c>
      <c r="L10" s="165">
        <v>3</v>
      </c>
      <c r="M10" s="165">
        <v>3</v>
      </c>
    </row>
    <row r="11" spans="1:14" s="577" customFormat="1" ht="30" customHeight="1">
      <c r="A11" s="116" t="s">
        <v>110</v>
      </c>
      <c r="B11" s="165"/>
      <c r="C11" s="116">
        <v>0</v>
      </c>
      <c r="D11" s="165">
        <v>0</v>
      </c>
      <c r="E11" s="165">
        <v>11</v>
      </c>
      <c r="F11" s="165">
        <v>11</v>
      </c>
      <c r="G11" s="165">
        <v>0</v>
      </c>
      <c r="H11" s="165" t="s">
        <v>218</v>
      </c>
      <c r="I11" s="165">
        <v>1</v>
      </c>
      <c r="J11" s="165">
        <f>K11+L11+M11</f>
        <v>9</v>
      </c>
      <c r="K11" s="585">
        <v>2</v>
      </c>
      <c r="L11" s="165">
        <v>0</v>
      </c>
      <c r="M11" s="165">
        <v>7</v>
      </c>
    </row>
    <row r="12" spans="1:14" s="577" customFormat="1" ht="30" customHeight="1">
      <c r="A12" s="582" t="s">
        <v>833</v>
      </c>
      <c r="B12" s="327">
        <v>10</v>
      </c>
      <c r="C12" s="116">
        <v>10</v>
      </c>
      <c r="D12" s="116">
        <v>0</v>
      </c>
      <c r="E12" s="327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10</v>
      </c>
      <c r="K12" s="116">
        <v>0</v>
      </c>
      <c r="L12" s="116">
        <v>0</v>
      </c>
      <c r="M12" s="452">
        <v>10</v>
      </c>
    </row>
    <row r="13" spans="1:14" ht="15" customHeight="1">
      <c r="A13" s="583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</row>
    <row r="14" spans="1:14" ht="20.25" customHeight="1">
      <c r="A14" s="564" t="s">
        <v>364</v>
      </c>
    </row>
  </sheetData>
  <mergeCells count="8">
    <mergeCell ref="A3:D3"/>
    <mergeCell ref="A4:A6"/>
    <mergeCell ref="B4:D4"/>
    <mergeCell ref="E4:M4"/>
    <mergeCell ref="C5:C6"/>
    <mergeCell ref="D5:D6"/>
    <mergeCell ref="J5:M5"/>
    <mergeCell ref="E5:I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6"/>
  <sheetViews>
    <sheetView topLeftCell="A22" workbookViewId="0">
      <selection activeCell="A3" sqref="A3:O3"/>
    </sheetView>
  </sheetViews>
  <sheetFormatPr defaultRowHeight="13.5"/>
  <cols>
    <col min="1" max="1" width="9" style="274"/>
    <col min="2" max="16384" width="9" style="261"/>
  </cols>
  <sheetData>
    <row r="1" spans="1:17" ht="20.25" customHeight="1">
      <c r="A1" s="858" t="s">
        <v>474</v>
      </c>
      <c r="B1" s="858"/>
      <c r="C1" s="858"/>
      <c r="D1" s="176"/>
      <c r="E1" s="176"/>
      <c r="F1" s="328"/>
      <c r="G1" s="329"/>
      <c r="H1" s="329"/>
      <c r="I1" s="329"/>
      <c r="J1" s="329"/>
      <c r="K1" s="329"/>
      <c r="L1" s="329"/>
      <c r="M1" s="329"/>
      <c r="N1" s="330"/>
      <c r="O1" s="330"/>
      <c r="P1" s="330"/>
      <c r="Q1" s="330"/>
    </row>
    <row r="2" spans="1:17" ht="15" customHeight="1">
      <c r="A2" s="510"/>
      <c r="B2" s="176"/>
      <c r="C2" s="176"/>
      <c r="D2" s="176"/>
      <c r="E2" s="176"/>
      <c r="F2" s="328"/>
      <c r="G2" s="329"/>
      <c r="H2" s="329"/>
      <c r="I2" s="329"/>
      <c r="J2" s="329"/>
      <c r="K2" s="329"/>
      <c r="L2" s="329"/>
      <c r="M2" s="329"/>
      <c r="N2" s="330"/>
      <c r="O2" s="330"/>
      <c r="P2" s="330"/>
      <c r="Q2" s="330"/>
    </row>
    <row r="3" spans="1:17" ht="20.25" customHeight="1">
      <c r="A3" s="859" t="s">
        <v>405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775"/>
      <c r="O3" s="775"/>
      <c r="P3" s="331"/>
      <c r="Q3" s="331"/>
    </row>
    <row r="4" spans="1:17" ht="24.95" customHeight="1">
      <c r="A4" s="847" t="s">
        <v>475</v>
      </c>
      <c r="B4" s="816" t="s">
        <v>349</v>
      </c>
      <c r="C4" s="817"/>
      <c r="D4" s="817"/>
      <c r="E4" s="818"/>
      <c r="F4" s="816" t="s">
        <v>476</v>
      </c>
      <c r="G4" s="817"/>
      <c r="H4" s="817"/>
      <c r="I4" s="818"/>
      <c r="J4" s="816" t="s">
        <v>477</v>
      </c>
      <c r="K4" s="817"/>
      <c r="L4" s="817"/>
      <c r="M4" s="817"/>
      <c r="N4" s="819" t="s">
        <v>478</v>
      </c>
      <c r="O4" s="819"/>
      <c r="P4" s="819"/>
      <c r="Q4" s="819"/>
    </row>
    <row r="5" spans="1:17" ht="24.95" customHeight="1">
      <c r="A5" s="860"/>
      <c r="B5" s="832" t="s">
        <v>479</v>
      </c>
      <c r="C5" s="839" t="s">
        <v>480</v>
      </c>
      <c r="D5" s="817"/>
      <c r="E5" s="818"/>
      <c r="F5" s="832" t="s">
        <v>481</v>
      </c>
      <c r="G5" s="839" t="s">
        <v>480</v>
      </c>
      <c r="H5" s="817"/>
      <c r="I5" s="818"/>
      <c r="J5" s="832" t="s">
        <v>479</v>
      </c>
      <c r="K5" s="839" t="s">
        <v>480</v>
      </c>
      <c r="L5" s="817"/>
      <c r="M5" s="817"/>
      <c r="N5" s="819" t="s">
        <v>481</v>
      </c>
      <c r="O5" s="819" t="s">
        <v>480</v>
      </c>
      <c r="P5" s="797"/>
      <c r="Q5" s="797"/>
    </row>
    <row r="6" spans="1:17" ht="24.95" customHeight="1">
      <c r="A6" s="861"/>
      <c r="B6" s="833"/>
      <c r="C6" s="303"/>
      <c r="D6" s="191" t="s">
        <v>76</v>
      </c>
      <c r="E6" s="191" t="s">
        <v>77</v>
      </c>
      <c r="F6" s="833"/>
      <c r="G6" s="303"/>
      <c r="H6" s="191" t="s">
        <v>76</v>
      </c>
      <c r="I6" s="191" t="s">
        <v>77</v>
      </c>
      <c r="J6" s="833"/>
      <c r="K6" s="303"/>
      <c r="L6" s="191" t="s">
        <v>76</v>
      </c>
      <c r="M6" s="587" t="s">
        <v>77</v>
      </c>
      <c r="N6" s="819"/>
      <c r="O6" s="586"/>
      <c r="P6" s="586" t="s">
        <v>76</v>
      </c>
      <c r="Q6" s="586" t="s">
        <v>77</v>
      </c>
    </row>
    <row r="7" spans="1:17" s="509" customFormat="1" ht="25.5" customHeight="1">
      <c r="A7" s="497" t="s">
        <v>825</v>
      </c>
      <c r="B7" s="498">
        <v>1267</v>
      </c>
      <c r="C7" s="498">
        <v>3382</v>
      </c>
      <c r="D7" s="498"/>
      <c r="E7" s="498"/>
      <c r="F7" s="498">
        <v>582</v>
      </c>
      <c r="G7" s="498">
        <v>1471</v>
      </c>
      <c r="H7" s="498"/>
      <c r="I7" s="498"/>
      <c r="J7" s="498">
        <v>685</v>
      </c>
      <c r="K7" s="498">
        <v>1911</v>
      </c>
      <c r="L7" s="498"/>
      <c r="M7" s="499"/>
      <c r="N7" s="498">
        <v>0</v>
      </c>
      <c r="O7" s="498">
        <v>0</v>
      </c>
      <c r="P7" s="498"/>
      <c r="Q7" s="498"/>
    </row>
    <row r="8" spans="1:17" s="509" customFormat="1" ht="25.5" customHeight="1">
      <c r="A8" s="497" t="s">
        <v>826</v>
      </c>
      <c r="B8" s="500">
        <v>1400</v>
      </c>
      <c r="C8" s="500">
        <v>3710</v>
      </c>
      <c r="D8" s="500"/>
      <c r="E8" s="500"/>
      <c r="F8" s="500">
        <v>653</v>
      </c>
      <c r="G8" s="500">
        <v>1655</v>
      </c>
      <c r="H8" s="500"/>
      <c r="I8" s="500"/>
      <c r="J8" s="500">
        <v>747</v>
      </c>
      <c r="K8" s="500">
        <v>2055</v>
      </c>
      <c r="L8" s="500"/>
      <c r="M8" s="611"/>
      <c r="N8" s="498">
        <v>0</v>
      </c>
      <c r="O8" s="498">
        <v>0</v>
      </c>
      <c r="P8" s="498"/>
      <c r="Q8" s="498"/>
    </row>
    <row r="9" spans="1:17" s="509" customFormat="1" ht="25.5" customHeight="1">
      <c r="A9" s="501" t="s">
        <v>5</v>
      </c>
      <c r="B9" s="498">
        <v>1346</v>
      </c>
      <c r="C9" s="498">
        <v>3461</v>
      </c>
      <c r="D9" s="498"/>
      <c r="E9" s="498"/>
      <c r="F9" s="498">
        <v>733</v>
      </c>
      <c r="G9" s="498">
        <v>1817</v>
      </c>
      <c r="H9" s="498"/>
      <c r="I9" s="498"/>
      <c r="J9" s="498">
        <v>613</v>
      </c>
      <c r="K9" s="498">
        <v>1644</v>
      </c>
      <c r="L9" s="498"/>
      <c r="M9" s="499"/>
      <c r="N9" s="498">
        <v>0</v>
      </c>
      <c r="O9" s="498">
        <v>0</v>
      </c>
      <c r="P9" s="498"/>
      <c r="Q9" s="498"/>
    </row>
    <row r="10" spans="1:17" s="509" customFormat="1" ht="25.5" customHeight="1">
      <c r="A10" s="502" t="s">
        <v>827</v>
      </c>
      <c r="B10" s="498">
        <v>1259</v>
      </c>
      <c r="C10" s="498">
        <v>3233</v>
      </c>
      <c r="D10" s="498"/>
      <c r="E10" s="498"/>
      <c r="F10" s="503">
        <v>962</v>
      </c>
      <c r="G10" s="503">
        <v>2328</v>
      </c>
      <c r="H10" s="503"/>
      <c r="I10" s="503"/>
      <c r="J10" s="503">
        <v>297</v>
      </c>
      <c r="K10" s="503">
        <v>905</v>
      </c>
      <c r="L10" s="503"/>
      <c r="M10" s="504"/>
      <c r="N10" s="503">
        <v>0</v>
      </c>
      <c r="O10" s="503">
        <v>0</v>
      </c>
      <c r="P10" s="503"/>
      <c r="Q10" s="503"/>
    </row>
    <row r="11" spans="1:17" s="508" customFormat="1" ht="25.5" customHeight="1">
      <c r="A11" s="505" t="s">
        <v>828</v>
      </c>
      <c r="B11" s="498">
        <v>1705</v>
      </c>
      <c r="C11" s="503">
        <v>4509</v>
      </c>
      <c r="D11" s="498"/>
      <c r="E11" s="498"/>
      <c r="F11" s="503">
        <v>916</v>
      </c>
      <c r="G11" s="503">
        <v>2339</v>
      </c>
      <c r="H11" s="503"/>
      <c r="I11" s="503"/>
      <c r="J11" s="503">
        <v>789</v>
      </c>
      <c r="K11" s="503">
        <v>2170</v>
      </c>
      <c r="L11" s="503"/>
      <c r="M11" s="504"/>
      <c r="N11" s="503">
        <v>0</v>
      </c>
      <c r="O11" s="503">
        <v>0</v>
      </c>
      <c r="P11" s="503"/>
      <c r="Q11" s="503"/>
    </row>
    <row r="12" spans="1:17" s="508" customFormat="1" ht="25.5" customHeight="1">
      <c r="A12" s="506" t="s">
        <v>829</v>
      </c>
      <c r="B12" s="507">
        <v>970</v>
      </c>
      <c r="C12" s="507">
        <v>2493</v>
      </c>
      <c r="D12" s="507"/>
      <c r="E12" s="507"/>
      <c r="F12" s="503">
        <v>970</v>
      </c>
      <c r="G12" s="503">
        <v>2493</v>
      </c>
      <c r="H12" s="503"/>
      <c r="I12" s="503"/>
      <c r="J12" s="503"/>
      <c r="K12" s="503"/>
      <c r="L12" s="503"/>
      <c r="M12" s="504"/>
      <c r="N12" s="503"/>
      <c r="O12" s="503"/>
      <c r="P12" s="503"/>
      <c r="Q12" s="503"/>
    </row>
    <row r="13" spans="1:17" ht="15" customHeight="1">
      <c r="A13" s="511"/>
      <c r="B13" s="333"/>
      <c r="C13" s="334"/>
      <c r="D13" s="334"/>
      <c r="E13" s="334"/>
      <c r="F13" s="333"/>
      <c r="G13" s="334"/>
      <c r="H13" s="334"/>
      <c r="I13" s="334"/>
      <c r="J13" s="334"/>
      <c r="K13" s="334"/>
      <c r="L13" s="334"/>
      <c r="M13" s="334"/>
      <c r="N13" s="594"/>
      <c r="O13" s="594"/>
      <c r="P13" s="594"/>
      <c r="Q13" s="594"/>
    </row>
    <row r="14" spans="1:17" ht="25.5" customHeight="1">
      <c r="A14" s="512" t="s">
        <v>41</v>
      </c>
      <c r="B14" s="278"/>
      <c r="C14" s="278"/>
      <c r="D14" s="278"/>
      <c r="E14" s="278"/>
      <c r="F14" s="335">
        <v>48</v>
      </c>
      <c r="G14" s="278">
        <v>123</v>
      </c>
      <c r="H14" s="278"/>
      <c r="I14" s="278"/>
      <c r="J14" s="278"/>
      <c r="K14" s="336"/>
      <c r="L14" s="336"/>
      <c r="M14" s="612"/>
      <c r="N14" s="332"/>
      <c r="O14" s="332"/>
      <c r="P14" s="332"/>
      <c r="Q14" s="332"/>
    </row>
    <row r="15" spans="1:17" ht="25.5" customHeight="1">
      <c r="A15" s="512" t="s">
        <v>387</v>
      </c>
      <c r="B15" s="278"/>
      <c r="C15" s="278"/>
      <c r="D15" s="278"/>
      <c r="E15" s="278"/>
      <c r="F15" s="335">
        <v>51</v>
      </c>
      <c r="G15" s="278">
        <v>134</v>
      </c>
      <c r="H15" s="278"/>
      <c r="I15" s="278"/>
      <c r="J15" s="165"/>
      <c r="K15" s="336"/>
      <c r="L15" s="336"/>
      <c r="M15" s="612"/>
      <c r="N15" s="332"/>
      <c r="O15" s="332"/>
      <c r="P15" s="332"/>
      <c r="Q15" s="332"/>
    </row>
    <row r="16" spans="1:17" ht="25.5" customHeight="1">
      <c r="A16" s="512" t="s">
        <v>39</v>
      </c>
      <c r="B16" s="278"/>
      <c r="C16" s="278"/>
      <c r="D16" s="278"/>
      <c r="E16" s="278"/>
      <c r="F16" s="335">
        <v>64</v>
      </c>
      <c r="G16" s="278">
        <v>161</v>
      </c>
      <c r="H16" s="278"/>
      <c r="I16" s="278"/>
      <c r="J16" s="165"/>
      <c r="K16" s="336"/>
      <c r="L16" s="336"/>
      <c r="M16" s="612"/>
      <c r="N16" s="332"/>
      <c r="O16" s="332"/>
      <c r="P16" s="332"/>
      <c r="Q16" s="332"/>
    </row>
    <row r="17" spans="1:17" ht="25.5" customHeight="1">
      <c r="A17" s="512" t="s">
        <v>358</v>
      </c>
      <c r="B17" s="278"/>
      <c r="C17" s="278"/>
      <c r="D17" s="278"/>
      <c r="E17" s="278"/>
      <c r="F17" s="335">
        <v>49</v>
      </c>
      <c r="G17" s="278">
        <v>126</v>
      </c>
      <c r="H17" s="278"/>
      <c r="I17" s="278"/>
      <c r="J17" s="165"/>
      <c r="K17" s="336"/>
      <c r="L17" s="336"/>
      <c r="M17" s="612"/>
      <c r="N17" s="332"/>
      <c r="O17" s="332"/>
      <c r="P17" s="332"/>
      <c r="Q17" s="332"/>
    </row>
    <row r="18" spans="1:17" ht="25.5" customHeight="1">
      <c r="A18" s="512" t="s">
        <v>388</v>
      </c>
      <c r="B18" s="278"/>
      <c r="C18" s="278"/>
      <c r="D18" s="278"/>
      <c r="E18" s="278"/>
      <c r="F18" s="335">
        <v>64</v>
      </c>
      <c r="G18" s="278">
        <v>169</v>
      </c>
      <c r="H18" s="278"/>
      <c r="I18" s="278"/>
      <c r="J18" s="165"/>
      <c r="K18" s="336"/>
      <c r="L18" s="336"/>
      <c r="M18" s="612"/>
      <c r="N18" s="332"/>
      <c r="O18" s="332"/>
      <c r="P18" s="332"/>
      <c r="Q18" s="332"/>
    </row>
    <row r="19" spans="1:17" ht="25.5" customHeight="1">
      <c r="A19" s="512" t="s">
        <v>359</v>
      </c>
      <c r="B19" s="278"/>
      <c r="C19" s="278"/>
      <c r="D19" s="278"/>
      <c r="E19" s="278"/>
      <c r="F19" s="335">
        <v>53</v>
      </c>
      <c r="G19" s="278">
        <v>133</v>
      </c>
      <c r="H19" s="278"/>
      <c r="I19" s="278"/>
      <c r="J19" s="165"/>
      <c r="K19" s="336"/>
      <c r="L19" s="336"/>
      <c r="M19" s="612"/>
      <c r="N19" s="332"/>
      <c r="O19" s="332"/>
      <c r="P19" s="332"/>
      <c r="Q19" s="332"/>
    </row>
    <row r="20" spans="1:17" ht="25.5" customHeight="1">
      <c r="A20" s="512" t="s">
        <v>35</v>
      </c>
      <c r="B20" s="278"/>
      <c r="C20" s="278"/>
      <c r="D20" s="278"/>
      <c r="E20" s="278"/>
      <c r="F20" s="335">
        <v>30</v>
      </c>
      <c r="G20" s="278">
        <v>79</v>
      </c>
      <c r="H20" s="278"/>
      <c r="I20" s="278"/>
      <c r="J20" s="165"/>
      <c r="K20" s="336"/>
      <c r="L20" s="336"/>
      <c r="M20" s="612"/>
      <c r="N20" s="332"/>
      <c r="O20" s="332"/>
      <c r="P20" s="332"/>
      <c r="Q20" s="332"/>
    </row>
    <row r="21" spans="1:17" ht="25.5" customHeight="1">
      <c r="A21" s="512" t="s">
        <v>360</v>
      </c>
      <c r="B21" s="278"/>
      <c r="C21" s="278"/>
      <c r="D21" s="278"/>
      <c r="E21" s="278"/>
      <c r="F21" s="335">
        <v>45</v>
      </c>
      <c r="G21" s="278">
        <v>113</v>
      </c>
      <c r="H21" s="278"/>
      <c r="I21" s="278"/>
      <c r="J21" s="165"/>
      <c r="K21" s="336"/>
      <c r="L21" s="336"/>
      <c r="M21" s="612"/>
      <c r="N21" s="332"/>
      <c r="O21" s="332"/>
      <c r="P21" s="332"/>
      <c r="Q21" s="332"/>
    </row>
    <row r="22" spans="1:17" ht="25.5" customHeight="1">
      <c r="A22" s="512" t="s">
        <v>33</v>
      </c>
      <c r="B22" s="278"/>
      <c r="C22" s="278"/>
      <c r="D22" s="278"/>
      <c r="E22" s="278"/>
      <c r="F22" s="278">
        <v>59</v>
      </c>
      <c r="G22" s="278">
        <v>155</v>
      </c>
      <c r="H22" s="278"/>
      <c r="I22" s="278"/>
      <c r="J22" s="165"/>
      <c r="K22" s="336"/>
      <c r="L22" s="336"/>
      <c r="M22" s="612"/>
      <c r="N22" s="332"/>
      <c r="O22" s="332"/>
      <c r="P22" s="332"/>
      <c r="Q22" s="332"/>
    </row>
    <row r="23" spans="1:17" ht="25.5" customHeight="1">
      <c r="A23" s="512" t="s">
        <v>361</v>
      </c>
      <c r="B23" s="278"/>
      <c r="C23" s="278"/>
      <c r="D23" s="278"/>
      <c r="E23" s="278"/>
      <c r="F23" s="278">
        <v>50</v>
      </c>
      <c r="G23" s="278">
        <v>136</v>
      </c>
      <c r="H23" s="278"/>
      <c r="I23" s="278"/>
      <c r="J23" s="165"/>
      <c r="K23" s="336"/>
      <c r="L23" s="336"/>
      <c r="M23" s="612"/>
      <c r="N23" s="332"/>
      <c r="O23" s="332"/>
      <c r="P23" s="332"/>
      <c r="Q23" s="332"/>
    </row>
    <row r="24" spans="1:17" ht="25.5" customHeight="1">
      <c r="A24" s="512" t="s">
        <v>31</v>
      </c>
      <c r="B24" s="278"/>
      <c r="C24" s="278"/>
      <c r="D24" s="278"/>
      <c r="E24" s="278"/>
      <c r="F24" s="278">
        <v>45</v>
      </c>
      <c r="G24" s="278">
        <v>114</v>
      </c>
      <c r="H24" s="278"/>
      <c r="I24" s="278"/>
      <c r="J24" s="165"/>
      <c r="K24" s="336"/>
      <c r="L24" s="336"/>
      <c r="M24" s="612"/>
      <c r="N24" s="332"/>
      <c r="O24" s="332"/>
      <c r="P24" s="332"/>
      <c r="Q24" s="332"/>
    </row>
    <row r="25" spans="1:17" ht="25.5" customHeight="1">
      <c r="A25" s="512" t="s">
        <v>362</v>
      </c>
      <c r="B25" s="278"/>
      <c r="C25" s="278"/>
      <c r="D25" s="278"/>
      <c r="E25" s="278"/>
      <c r="F25" s="278">
        <v>63</v>
      </c>
      <c r="G25" s="278">
        <v>160</v>
      </c>
      <c r="H25" s="278"/>
      <c r="I25" s="278"/>
      <c r="J25" s="165"/>
      <c r="K25" s="336"/>
      <c r="L25" s="336"/>
      <c r="M25" s="612"/>
      <c r="N25" s="332"/>
      <c r="O25" s="332"/>
      <c r="P25" s="332"/>
      <c r="Q25" s="332"/>
    </row>
    <row r="26" spans="1:17" ht="25.5" customHeight="1">
      <c r="A26" s="512" t="s">
        <v>29</v>
      </c>
      <c r="B26" s="278"/>
      <c r="C26" s="278"/>
      <c r="D26" s="278"/>
      <c r="E26" s="278"/>
      <c r="F26" s="278">
        <v>71</v>
      </c>
      <c r="G26" s="278">
        <v>186</v>
      </c>
      <c r="H26" s="278"/>
      <c r="I26" s="278"/>
      <c r="J26" s="165"/>
      <c r="K26" s="336"/>
      <c r="L26" s="336"/>
      <c r="M26" s="612"/>
      <c r="N26" s="332"/>
      <c r="O26" s="332"/>
      <c r="P26" s="332"/>
      <c r="Q26" s="332"/>
    </row>
    <row r="27" spans="1:17" ht="25.5" customHeight="1">
      <c r="A27" s="512" t="s">
        <v>363</v>
      </c>
      <c r="B27" s="278"/>
      <c r="C27" s="278"/>
      <c r="D27" s="278"/>
      <c r="E27" s="278"/>
      <c r="F27" s="278">
        <v>34</v>
      </c>
      <c r="G27" s="278">
        <v>84</v>
      </c>
      <c r="H27" s="278"/>
      <c r="I27" s="278"/>
      <c r="J27" s="165"/>
      <c r="K27" s="336"/>
      <c r="L27" s="336"/>
      <c r="M27" s="612"/>
      <c r="N27" s="332"/>
      <c r="O27" s="332"/>
      <c r="P27" s="332"/>
      <c r="Q27" s="332"/>
    </row>
    <row r="28" spans="1:17" ht="25.5" customHeight="1">
      <c r="A28" s="512" t="s">
        <v>27</v>
      </c>
      <c r="B28" s="278"/>
      <c r="C28" s="278"/>
      <c r="D28" s="278"/>
      <c r="E28" s="278"/>
      <c r="F28" s="278">
        <v>33</v>
      </c>
      <c r="G28" s="278">
        <v>83</v>
      </c>
      <c r="H28" s="278"/>
      <c r="I28" s="278"/>
      <c r="J28" s="165"/>
      <c r="K28" s="336"/>
      <c r="L28" s="336"/>
      <c r="M28" s="612"/>
      <c r="N28" s="332"/>
      <c r="O28" s="332"/>
      <c r="P28" s="332"/>
      <c r="Q28" s="332"/>
    </row>
    <row r="29" spans="1:17" ht="25.5" customHeight="1">
      <c r="A29" s="512" t="s">
        <v>389</v>
      </c>
      <c r="B29" s="278"/>
      <c r="C29" s="278"/>
      <c r="D29" s="278"/>
      <c r="E29" s="278"/>
      <c r="F29" s="278">
        <v>149</v>
      </c>
      <c r="G29" s="278">
        <v>385</v>
      </c>
      <c r="H29" s="278"/>
      <c r="I29" s="278"/>
      <c r="J29" s="165"/>
      <c r="K29" s="336"/>
      <c r="L29" s="336"/>
      <c r="M29" s="612"/>
      <c r="N29" s="332"/>
      <c r="O29" s="332"/>
      <c r="P29" s="332"/>
      <c r="Q29" s="332"/>
    </row>
    <row r="30" spans="1:17" ht="25.5" customHeight="1">
      <c r="A30" s="512" t="s">
        <v>25</v>
      </c>
      <c r="B30" s="278"/>
      <c r="C30" s="278"/>
      <c r="D30" s="278"/>
      <c r="E30" s="278"/>
      <c r="F30" s="278">
        <v>62</v>
      </c>
      <c r="G30" s="278">
        <v>152</v>
      </c>
      <c r="H30" s="278"/>
      <c r="I30" s="278"/>
      <c r="J30" s="165"/>
      <c r="K30" s="336"/>
      <c r="L30" s="336"/>
      <c r="M30" s="612"/>
      <c r="N30" s="332"/>
      <c r="O30" s="332"/>
      <c r="P30" s="332"/>
      <c r="Q30" s="332"/>
    </row>
    <row r="31" spans="1:17" ht="15" customHeight="1">
      <c r="A31" s="49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337"/>
      <c r="O31" s="337"/>
      <c r="P31" s="338"/>
      <c r="Q31" s="338"/>
    </row>
    <row r="32" spans="1:17" ht="20.25" customHeight="1">
      <c r="A32" s="495" t="s">
        <v>482</v>
      </c>
      <c r="B32" s="339"/>
      <c r="C32" s="340"/>
      <c r="D32" s="340"/>
      <c r="E32" s="340"/>
      <c r="F32" s="340"/>
      <c r="G32" s="340"/>
      <c r="H32" s="340"/>
      <c r="I32" s="340"/>
      <c r="J32" s="340"/>
      <c r="K32" s="341"/>
      <c r="L32" s="341"/>
      <c r="M32" s="341"/>
      <c r="N32" s="342"/>
      <c r="O32" s="342"/>
      <c r="P32" s="342"/>
      <c r="Q32" s="342"/>
    </row>
    <row r="33" spans="1:17" ht="24.95" customHeight="1">
      <c r="A33" s="494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</row>
    <row r="34" spans="1:17" ht="24.95" customHeight="1">
      <c r="A34" s="494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</row>
    <row r="35" spans="1:17" ht="24.95" customHeight="1">
      <c r="A35" s="494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</row>
    <row r="36" spans="1:17" ht="24.95" customHeight="1"/>
  </sheetData>
  <mergeCells count="15">
    <mergeCell ref="A1:C1"/>
    <mergeCell ref="J5:J6"/>
    <mergeCell ref="K5:M5"/>
    <mergeCell ref="N5:N6"/>
    <mergeCell ref="O5:Q5"/>
    <mergeCell ref="A3:O3"/>
    <mergeCell ref="A4:A6"/>
    <mergeCell ref="B4:E4"/>
    <mergeCell ref="F4:I4"/>
    <mergeCell ref="J4:M4"/>
    <mergeCell ref="N4:Q4"/>
    <mergeCell ref="B5:B6"/>
    <mergeCell ref="C5:E5"/>
    <mergeCell ref="F5:F6"/>
    <mergeCell ref="G5:I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A16" sqref="A16"/>
    </sheetView>
  </sheetViews>
  <sheetFormatPr defaultRowHeight="13.5"/>
  <cols>
    <col min="1" max="16384" width="9" style="261"/>
  </cols>
  <sheetData>
    <row r="1" spans="1:28">
      <c r="A1" s="475" t="s">
        <v>791</v>
      </c>
      <c r="B1" s="62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</row>
    <row r="2" spans="1:28">
      <c r="A2" s="330" t="s">
        <v>792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</row>
    <row r="3" spans="1:28">
      <c r="A3" s="479" t="s">
        <v>793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>
      <c r="A4" s="862" t="s">
        <v>794</v>
      </c>
      <c r="B4" s="749" t="s">
        <v>795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 t="s">
        <v>796</v>
      </c>
      <c r="O4" s="749"/>
      <c r="P4" s="749"/>
      <c r="Q4" s="749"/>
      <c r="R4" s="749"/>
      <c r="S4" s="749"/>
      <c r="T4" s="749" t="s">
        <v>797</v>
      </c>
      <c r="U4" s="749"/>
      <c r="V4" s="749"/>
      <c r="W4" s="749"/>
      <c r="X4" s="749"/>
      <c r="Y4" s="749"/>
      <c r="Z4" s="749"/>
      <c r="AA4" s="749"/>
      <c r="AB4" s="749"/>
    </row>
    <row r="5" spans="1:28">
      <c r="A5" s="769"/>
      <c r="B5" s="749" t="s">
        <v>651</v>
      </c>
      <c r="C5" s="749"/>
      <c r="D5" s="749"/>
      <c r="E5" s="749"/>
      <c r="F5" s="749" t="s">
        <v>798</v>
      </c>
      <c r="G5" s="749"/>
      <c r="H5" s="749"/>
      <c r="I5" s="749"/>
      <c r="J5" s="749" t="s">
        <v>799</v>
      </c>
      <c r="K5" s="749"/>
      <c r="L5" s="749"/>
      <c r="M5" s="749"/>
      <c r="N5" s="749" t="s">
        <v>651</v>
      </c>
      <c r="O5" s="749"/>
      <c r="P5" s="749" t="s">
        <v>800</v>
      </c>
      <c r="Q5" s="749"/>
      <c r="R5" s="749" t="s">
        <v>801</v>
      </c>
      <c r="S5" s="749" t="s">
        <v>802</v>
      </c>
      <c r="T5" s="749" t="s">
        <v>803</v>
      </c>
      <c r="U5" s="749"/>
      <c r="V5" s="749"/>
      <c r="W5" s="749" t="s">
        <v>804</v>
      </c>
      <c r="X5" s="749"/>
      <c r="Y5" s="749"/>
      <c r="Z5" s="749" t="s">
        <v>805</v>
      </c>
      <c r="AA5" s="749"/>
      <c r="AB5" s="749"/>
    </row>
    <row r="6" spans="1:28">
      <c r="A6" s="769"/>
      <c r="B6" s="754" t="s">
        <v>806</v>
      </c>
      <c r="C6" s="749" t="s">
        <v>807</v>
      </c>
      <c r="D6" s="749"/>
      <c r="E6" s="778" t="s">
        <v>808</v>
      </c>
      <c r="F6" s="749" t="s">
        <v>809</v>
      </c>
      <c r="G6" s="749" t="s">
        <v>807</v>
      </c>
      <c r="H6" s="749"/>
      <c r="I6" s="778" t="s">
        <v>810</v>
      </c>
      <c r="J6" s="749" t="s">
        <v>811</v>
      </c>
      <c r="K6" s="749" t="s">
        <v>812</v>
      </c>
      <c r="L6" s="749"/>
      <c r="M6" s="778" t="s">
        <v>813</v>
      </c>
      <c r="N6" s="749" t="s">
        <v>809</v>
      </c>
      <c r="O6" s="749" t="s">
        <v>814</v>
      </c>
      <c r="P6" s="749" t="s">
        <v>809</v>
      </c>
      <c r="Q6" s="749" t="s">
        <v>814</v>
      </c>
      <c r="R6" s="749" t="s">
        <v>809</v>
      </c>
      <c r="S6" s="749" t="s">
        <v>814</v>
      </c>
      <c r="T6" s="749" t="s">
        <v>815</v>
      </c>
      <c r="U6" s="749" t="s">
        <v>816</v>
      </c>
      <c r="V6" s="749" t="s">
        <v>817</v>
      </c>
      <c r="W6" s="749" t="s">
        <v>815</v>
      </c>
      <c r="X6" s="749" t="s">
        <v>816</v>
      </c>
      <c r="Y6" s="749" t="s">
        <v>817</v>
      </c>
      <c r="Z6" s="749" t="s">
        <v>815</v>
      </c>
      <c r="AA6" s="749" t="s">
        <v>816</v>
      </c>
      <c r="AB6" s="749" t="s">
        <v>817</v>
      </c>
    </row>
    <row r="7" spans="1:28">
      <c r="A7" s="770"/>
      <c r="B7" s="754"/>
      <c r="C7" s="437" t="s">
        <v>818</v>
      </c>
      <c r="D7" s="437" t="s">
        <v>819</v>
      </c>
      <c r="E7" s="778"/>
      <c r="F7" s="749"/>
      <c r="G7" s="437" t="s">
        <v>818</v>
      </c>
      <c r="H7" s="437" t="s">
        <v>819</v>
      </c>
      <c r="I7" s="778"/>
      <c r="J7" s="749"/>
      <c r="K7" s="437" t="s">
        <v>818</v>
      </c>
      <c r="L7" s="437" t="s">
        <v>819</v>
      </c>
      <c r="M7" s="778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</row>
    <row r="8" spans="1:28" ht="26.25" customHeight="1">
      <c r="A8" s="74" t="s">
        <v>669</v>
      </c>
      <c r="B8" s="26">
        <f t="shared" ref="B8:E9" si="0">SUM(F8,J8)</f>
        <v>0</v>
      </c>
      <c r="C8" s="26">
        <f t="shared" si="0"/>
        <v>0</v>
      </c>
      <c r="D8" s="26">
        <f t="shared" si="0"/>
        <v>0</v>
      </c>
      <c r="E8" s="26">
        <f t="shared" si="0"/>
        <v>0</v>
      </c>
      <c r="F8" s="332">
        <v>0</v>
      </c>
      <c r="G8" s="332">
        <v>0</v>
      </c>
      <c r="H8" s="332">
        <v>0</v>
      </c>
      <c r="I8" s="332">
        <v>0</v>
      </c>
      <c r="J8" s="332">
        <v>0</v>
      </c>
      <c r="K8" s="332">
        <v>0</v>
      </c>
      <c r="L8" s="332">
        <v>0</v>
      </c>
      <c r="M8" s="332">
        <v>0</v>
      </c>
      <c r="N8" s="26">
        <f t="shared" ref="N8:O10" si="1">SUM(P8,R8)</f>
        <v>0</v>
      </c>
      <c r="O8" s="26">
        <f t="shared" si="1"/>
        <v>0</v>
      </c>
      <c r="P8" s="332">
        <v>0</v>
      </c>
      <c r="Q8" s="332">
        <v>0</v>
      </c>
      <c r="R8" s="332">
        <v>0</v>
      </c>
      <c r="S8" s="332">
        <v>0</v>
      </c>
      <c r="T8" s="26">
        <f>SUM(U8:V8)</f>
        <v>0</v>
      </c>
      <c r="U8" s="332">
        <v>0</v>
      </c>
      <c r="V8" s="332">
        <v>0</v>
      </c>
      <c r="W8" s="26">
        <f>SUM(X8:Y8)</f>
        <v>0</v>
      </c>
      <c r="X8" s="332">
        <v>0</v>
      </c>
      <c r="Y8" s="332">
        <v>0</v>
      </c>
      <c r="Z8" s="26">
        <f>SUM(AA8:AB8)</f>
        <v>0</v>
      </c>
      <c r="AA8" s="332">
        <v>0</v>
      </c>
      <c r="AB8" s="332">
        <v>0</v>
      </c>
    </row>
    <row r="9" spans="1:28" ht="26.25" customHeight="1">
      <c r="A9" s="74" t="s">
        <v>823</v>
      </c>
      <c r="B9" s="26">
        <f t="shared" si="0"/>
        <v>0</v>
      </c>
      <c r="C9" s="26">
        <f t="shared" si="0"/>
        <v>0</v>
      </c>
      <c r="D9" s="26">
        <f t="shared" si="0"/>
        <v>0</v>
      </c>
      <c r="E9" s="26">
        <f t="shared" si="0"/>
        <v>0</v>
      </c>
      <c r="F9" s="332">
        <v>0</v>
      </c>
      <c r="G9" s="332">
        <v>0</v>
      </c>
      <c r="H9" s="332">
        <v>0</v>
      </c>
      <c r="I9" s="332">
        <v>0</v>
      </c>
      <c r="J9" s="332">
        <v>0</v>
      </c>
      <c r="K9" s="332">
        <v>0</v>
      </c>
      <c r="L9" s="332">
        <v>0</v>
      </c>
      <c r="M9" s="332">
        <v>0</v>
      </c>
      <c r="N9" s="26">
        <f t="shared" si="1"/>
        <v>0</v>
      </c>
      <c r="O9" s="26">
        <f t="shared" si="1"/>
        <v>0</v>
      </c>
      <c r="P9" s="332">
        <v>0</v>
      </c>
      <c r="Q9" s="332">
        <v>0</v>
      </c>
      <c r="R9" s="332">
        <v>0</v>
      </c>
      <c r="S9" s="332">
        <v>0</v>
      </c>
      <c r="T9" s="26">
        <f>SUM(U9:V9)</f>
        <v>0</v>
      </c>
      <c r="U9" s="332">
        <v>0</v>
      </c>
      <c r="V9" s="332">
        <v>0</v>
      </c>
      <c r="W9" s="26">
        <f>SUM(X9:Y9)</f>
        <v>0</v>
      </c>
      <c r="X9" s="332">
        <v>0</v>
      </c>
      <c r="Y9" s="332">
        <v>0</v>
      </c>
      <c r="Z9" s="26">
        <f>SUM(AA9:AB9)</f>
        <v>0</v>
      </c>
      <c r="AA9" s="332">
        <v>0</v>
      </c>
      <c r="AB9" s="332">
        <v>0</v>
      </c>
    </row>
    <row r="10" spans="1:28" ht="26.25" customHeight="1">
      <c r="A10" s="74" t="s">
        <v>638</v>
      </c>
      <c r="B10" s="26">
        <f t="shared" ref="B10" si="2">SUM(F10,J10)</f>
        <v>0</v>
      </c>
      <c r="C10" s="26">
        <f t="shared" ref="C10" si="3">SUM(G10,K10)</f>
        <v>0</v>
      </c>
      <c r="D10" s="26">
        <f t="shared" ref="D10" si="4">SUM(H10,L10)</f>
        <v>0</v>
      </c>
      <c r="E10" s="26">
        <f t="shared" ref="E10" si="5">SUM(I10,M10)</f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0</v>
      </c>
      <c r="N10" s="26">
        <f t="shared" si="1"/>
        <v>0</v>
      </c>
      <c r="O10" s="26">
        <f t="shared" si="1"/>
        <v>0</v>
      </c>
      <c r="P10" s="332">
        <v>0</v>
      </c>
      <c r="Q10" s="332">
        <v>0</v>
      </c>
      <c r="R10" s="332">
        <v>0</v>
      </c>
      <c r="S10" s="332">
        <v>0</v>
      </c>
      <c r="T10" s="26">
        <f>SUM(U10:V10)</f>
        <v>0</v>
      </c>
      <c r="U10" s="332">
        <v>0</v>
      </c>
      <c r="V10" s="332">
        <v>0</v>
      </c>
      <c r="W10" s="26">
        <f>SUM(X10:Y10)</f>
        <v>0</v>
      </c>
      <c r="X10" s="332">
        <v>0</v>
      </c>
      <c r="Y10" s="332">
        <v>0</v>
      </c>
      <c r="Z10" s="26">
        <f>SUM(AA10:AB10)</f>
        <v>0</v>
      </c>
      <c r="AA10" s="332">
        <v>0</v>
      </c>
      <c r="AB10" s="332">
        <v>0</v>
      </c>
    </row>
    <row r="11" spans="1:28">
      <c r="A11" s="62" t="s">
        <v>820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29"/>
      <c r="X11" s="329"/>
      <c r="Y11" s="329"/>
      <c r="Z11" s="329"/>
      <c r="AA11" s="329"/>
      <c r="AB11" s="329"/>
    </row>
    <row r="12" spans="1:28">
      <c r="A12" s="62" t="s">
        <v>821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</row>
    <row r="13" spans="1:28">
      <c r="A13" s="775" t="s">
        <v>822</v>
      </c>
      <c r="B13" s="775"/>
      <c r="C13" s="775"/>
      <c r="D13" s="775"/>
      <c r="E13" s="775"/>
      <c r="F13" s="775"/>
      <c r="G13" s="775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80"/>
      <c r="X13" s="480"/>
      <c r="Y13" s="480"/>
      <c r="Z13" s="480"/>
      <c r="AA13" s="480"/>
      <c r="AB13" s="480"/>
    </row>
  </sheetData>
  <mergeCells count="38">
    <mergeCell ref="A13:G13"/>
    <mergeCell ref="R6:R7"/>
    <mergeCell ref="S6:S7"/>
    <mergeCell ref="T6:T7"/>
    <mergeCell ref="U6:U7"/>
    <mergeCell ref="A4:A7"/>
    <mergeCell ref="B4:M4"/>
    <mergeCell ref="N4:S4"/>
    <mergeCell ref="T4:AB4"/>
    <mergeCell ref="X6:X7"/>
    <mergeCell ref="Y6:Y7"/>
    <mergeCell ref="Z6:Z7"/>
    <mergeCell ref="AA6:AA7"/>
    <mergeCell ref="AB6:AB7"/>
    <mergeCell ref="V6:V7"/>
    <mergeCell ref="W6:W7"/>
    <mergeCell ref="N5:O5"/>
    <mergeCell ref="P5:Q5"/>
    <mergeCell ref="K6:L6"/>
    <mergeCell ref="M6:M7"/>
    <mergeCell ref="N6:N7"/>
    <mergeCell ref="O6:O7"/>
    <mergeCell ref="P6:P7"/>
    <mergeCell ref="I6:I7"/>
    <mergeCell ref="J6:J7"/>
    <mergeCell ref="B5:E5"/>
    <mergeCell ref="F5:I5"/>
    <mergeCell ref="J5:M5"/>
    <mergeCell ref="B6:B7"/>
    <mergeCell ref="C6:D6"/>
    <mergeCell ref="E6:E7"/>
    <mergeCell ref="F6:F7"/>
    <mergeCell ref="G6:H6"/>
    <mergeCell ref="R5:S5"/>
    <mergeCell ref="Q6:Q7"/>
    <mergeCell ref="T5:V5"/>
    <mergeCell ref="W5:Y5"/>
    <mergeCell ref="Z5:AB5"/>
  </mergeCells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F16"/>
  <sheetViews>
    <sheetView workbookViewId="0">
      <selection activeCell="A21" sqref="A21"/>
    </sheetView>
  </sheetViews>
  <sheetFormatPr defaultRowHeight="11.25"/>
  <cols>
    <col min="1" max="1" width="9" style="562" customWidth="1"/>
    <col min="2" max="2" width="11.5" style="562" customWidth="1"/>
    <col min="3" max="4" width="8.75" style="562" customWidth="1"/>
    <col min="5" max="7" width="8" style="562" customWidth="1"/>
    <col min="8" max="31" width="7.25" style="562" customWidth="1"/>
    <col min="32" max="32" width="9.25" style="562" customWidth="1"/>
    <col min="33" max="256" width="9" style="562"/>
    <col min="257" max="257" width="9" style="562" customWidth="1"/>
    <col min="258" max="258" width="11.5" style="562" customWidth="1"/>
    <col min="259" max="260" width="8.75" style="562" customWidth="1"/>
    <col min="261" max="263" width="8" style="562" customWidth="1"/>
    <col min="264" max="287" width="7.25" style="562" customWidth="1"/>
    <col min="288" max="288" width="9.25" style="562" customWidth="1"/>
    <col min="289" max="512" width="9" style="562"/>
    <col min="513" max="513" width="9" style="562" customWidth="1"/>
    <col min="514" max="514" width="11.5" style="562" customWidth="1"/>
    <col min="515" max="516" width="8.75" style="562" customWidth="1"/>
    <col min="517" max="519" width="8" style="562" customWidth="1"/>
    <col min="520" max="543" width="7.25" style="562" customWidth="1"/>
    <col min="544" max="544" width="9.25" style="562" customWidth="1"/>
    <col min="545" max="768" width="9" style="562"/>
    <col min="769" max="769" width="9" style="562" customWidth="1"/>
    <col min="770" max="770" width="11.5" style="562" customWidth="1"/>
    <col min="771" max="772" width="8.75" style="562" customWidth="1"/>
    <col min="773" max="775" width="8" style="562" customWidth="1"/>
    <col min="776" max="799" width="7.25" style="562" customWidth="1"/>
    <col min="800" max="800" width="9.25" style="562" customWidth="1"/>
    <col min="801" max="1024" width="9" style="562"/>
    <col min="1025" max="1025" width="9" style="562" customWidth="1"/>
    <col min="1026" max="1026" width="11.5" style="562" customWidth="1"/>
    <col min="1027" max="1028" width="8.75" style="562" customWidth="1"/>
    <col min="1029" max="1031" width="8" style="562" customWidth="1"/>
    <col min="1032" max="1055" width="7.25" style="562" customWidth="1"/>
    <col min="1056" max="1056" width="9.25" style="562" customWidth="1"/>
    <col min="1057" max="1280" width="9" style="562"/>
    <col min="1281" max="1281" width="9" style="562" customWidth="1"/>
    <col min="1282" max="1282" width="11.5" style="562" customWidth="1"/>
    <col min="1283" max="1284" width="8.75" style="562" customWidth="1"/>
    <col min="1285" max="1287" width="8" style="562" customWidth="1"/>
    <col min="1288" max="1311" width="7.25" style="562" customWidth="1"/>
    <col min="1312" max="1312" width="9.25" style="562" customWidth="1"/>
    <col min="1313" max="1536" width="9" style="562"/>
    <col min="1537" max="1537" width="9" style="562" customWidth="1"/>
    <col min="1538" max="1538" width="11.5" style="562" customWidth="1"/>
    <col min="1539" max="1540" width="8.75" style="562" customWidth="1"/>
    <col min="1541" max="1543" width="8" style="562" customWidth="1"/>
    <col min="1544" max="1567" width="7.25" style="562" customWidth="1"/>
    <col min="1568" max="1568" width="9.25" style="562" customWidth="1"/>
    <col min="1569" max="1792" width="9" style="562"/>
    <col min="1793" max="1793" width="9" style="562" customWidth="1"/>
    <col min="1794" max="1794" width="11.5" style="562" customWidth="1"/>
    <col min="1795" max="1796" width="8.75" style="562" customWidth="1"/>
    <col min="1797" max="1799" width="8" style="562" customWidth="1"/>
    <col min="1800" max="1823" width="7.25" style="562" customWidth="1"/>
    <col min="1824" max="1824" width="9.25" style="562" customWidth="1"/>
    <col min="1825" max="2048" width="9" style="562"/>
    <col min="2049" max="2049" width="9" style="562" customWidth="1"/>
    <col min="2050" max="2050" width="11.5" style="562" customWidth="1"/>
    <col min="2051" max="2052" width="8.75" style="562" customWidth="1"/>
    <col min="2053" max="2055" width="8" style="562" customWidth="1"/>
    <col min="2056" max="2079" width="7.25" style="562" customWidth="1"/>
    <col min="2080" max="2080" width="9.25" style="562" customWidth="1"/>
    <col min="2081" max="2304" width="9" style="562"/>
    <col min="2305" max="2305" width="9" style="562" customWidth="1"/>
    <col min="2306" max="2306" width="11.5" style="562" customWidth="1"/>
    <col min="2307" max="2308" width="8.75" style="562" customWidth="1"/>
    <col min="2309" max="2311" width="8" style="562" customWidth="1"/>
    <col min="2312" max="2335" width="7.25" style="562" customWidth="1"/>
    <col min="2336" max="2336" width="9.25" style="562" customWidth="1"/>
    <col min="2337" max="2560" width="9" style="562"/>
    <col min="2561" max="2561" width="9" style="562" customWidth="1"/>
    <col min="2562" max="2562" width="11.5" style="562" customWidth="1"/>
    <col min="2563" max="2564" width="8.75" style="562" customWidth="1"/>
    <col min="2565" max="2567" width="8" style="562" customWidth="1"/>
    <col min="2568" max="2591" width="7.25" style="562" customWidth="1"/>
    <col min="2592" max="2592" width="9.25" style="562" customWidth="1"/>
    <col min="2593" max="2816" width="9" style="562"/>
    <col min="2817" max="2817" width="9" style="562" customWidth="1"/>
    <col min="2818" max="2818" width="11.5" style="562" customWidth="1"/>
    <col min="2819" max="2820" width="8.75" style="562" customWidth="1"/>
    <col min="2821" max="2823" width="8" style="562" customWidth="1"/>
    <col min="2824" max="2847" width="7.25" style="562" customWidth="1"/>
    <col min="2848" max="2848" width="9.25" style="562" customWidth="1"/>
    <col min="2849" max="3072" width="9" style="562"/>
    <col min="3073" max="3073" width="9" style="562" customWidth="1"/>
    <col min="3074" max="3074" width="11.5" style="562" customWidth="1"/>
    <col min="3075" max="3076" width="8.75" style="562" customWidth="1"/>
    <col min="3077" max="3079" width="8" style="562" customWidth="1"/>
    <col min="3080" max="3103" width="7.25" style="562" customWidth="1"/>
    <col min="3104" max="3104" width="9.25" style="562" customWidth="1"/>
    <col min="3105" max="3328" width="9" style="562"/>
    <col min="3329" max="3329" width="9" style="562" customWidth="1"/>
    <col min="3330" max="3330" width="11.5" style="562" customWidth="1"/>
    <col min="3331" max="3332" width="8.75" style="562" customWidth="1"/>
    <col min="3333" max="3335" width="8" style="562" customWidth="1"/>
    <col min="3336" max="3359" width="7.25" style="562" customWidth="1"/>
    <col min="3360" max="3360" width="9.25" style="562" customWidth="1"/>
    <col min="3361" max="3584" width="9" style="562"/>
    <col min="3585" max="3585" width="9" style="562" customWidth="1"/>
    <col min="3586" max="3586" width="11.5" style="562" customWidth="1"/>
    <col min="3587" max="3588" width="8.75" style="562" customWidth="1"/>
    <col min="3589" max="3591" width="8" style="562" customWidth="1"/>
    <col min="3592" max="3615" width="7.25" style="562" customWidth="1"/>
    <col min="3616" max="3616" width="9.25" style="562" customWidth="1"/>
    <col min="3617" max="3840" width="9" style="562"/>
    <col min="3841" max="3841" width="9" style="562" customWidth="1"/>
    <col min="3842" max="3842" width="11.5" style="562" customWidth="1"/>
    <col min="3843" max="3844" width="8.75" style="562" customWidth="1"/>
    <col min="3845" max="3847" width="8" style="562" customWidth="1"/>
    <col min="3848" max="3871" width="7.25" style="562" customWidth="1"/>
    <col min="3872" max="3872" width="9.25" style="562" customWidth="1"/>
    <col min="3873" max="4096" width="9" style="562"/>
    <col min="4097" max="4097" width="9" style="562" customWidth="1"/>
    <col min="4098" max="4098" width="11.5" style="562" customWidth="1"/>
    <col min="4099" max="4100" width="8.75" style="562" customWidth="1"/>
    <col min="4101" max="4103" width="8" style="562" customWidth="1"/>
    <col min="4104" max="4127" width="7.25" style="562" customWidth="1"/>
    <col min="4128" max="4128" width="9.25" style="562" customWidth="1"/>
    <col min="4129" max="4352" width="9" style="562"/>
    <col min="4353" max="4353" width="9" style="562" customWidth="1"/>
    <col min="4354" max="4354" width="11.5" style="562" customWidth="1"/>
    <col min="4355" max="4356" width="8.75" style="562" customWidth="1"/>
    <col min="4357" max="4359" width="8" style="562" customWidth="1"/>
    <col min="4360" max="4383" width="7.25" style="562" customWidth="1"/>
    <col min="4384" max="4384" width="9.25" style="562" customWidth="1"/>
    <col min="4385" max="4608" width="9" style="562"/>
    <col min="4609" max="4609" width="9" style="562" customWidth="1"/>
    <col min="4610" max="4610" width="11.5" style="562" customWidth="1"/>
    <col min="4611" max="4612" width="8.75" style="562" customWidth="1"/>
    <col min="4613" max="4615" width="8" style="562" customWidth="1"/>
    <col min="4616" max="4639" width="7.25" style="562" customWidth="1"/>
    <col min="4640" max="4640" width="9.25" style="562" customWidth="1"/>
    <col min="4641" max="4864" width="9" style="562"/>
    <col min="4865" max="4865" width="9" style="562" customWidth="1"/>
    <col min="4866" max="4866" width="11.5" style="562" customWidth="1"/>
    <col min="4867" max="4868" width="8.75" style="562" customWidth="1"/>
    <col min="4869" max="4871" width="8" style="562" customWidth="1"/>
    <col min="4872" max="4895" width="7.25" style="562" customWidth="1"/>
    <col min="4896" max="4896" width="9.25" style="562" customWidth="1"/>
    <col min="4897" max="5120" width="9" style="562"/>
    <col min="5121" max="5121" width="9" style="562" customWidth="1"/>
    <col min="5122" max="5122" width="11.5" style="562" customWidth="1"/>
    <col min="5123" max="5124" width="8.75" style="562" customWidth="1"/>
    <col min="5125" max="5127" width="8" style="562" customWidth="1"/>
    <col min="5128" max="5151" width="7.25" style="562" customWidth="1"/>
    <col min="5152" max="5152" width="9.25" style="562" customWidth="1"/>
    <col min="5153" max="5376" width="9" style="562"/>
    <col min="5377" max="5377" width="9" style="562" customWidth="1"/>
    <col min="5378" max="5378" width="11.5" style="562" customWidth="1"/>
    <col min="5379" max="5380" width="8.75" style="562" customWidth="1"/>
    <col min="5381" max="5383" width="8" style="562" customWidth="1"/>
    <col min="5384" max="5407" width="7.25" style="562" customWidth="1"/>
    <col min="5408" max="5408" width="9.25" style="562" customWidth="1"/>
    <col min="5409" max="5632" width="9" style="562"/>
    <col min="5633" max="5633" width="9" style="562" customWidth="1"/>
    <col min="5634" max="5634" width="11.5" style="562" customWidth="1"/>
    <col min="5635" max="5636" width="8.75" style="562" customWidth="1"/>
    <col min="5637" max="5639" width="8" style="562" customWidth="1"/>
    <col min="5640" max="5663" width="7.25" style="562" customWidth="1"/>
    <col min="5664" max="5664" width="9.25" style="562" customWidth="1"/>
    <col min="5665" max="5888" width="9" style="562"/>
    <col min="5889" max="5889" width="9" style="562" customWidth="1"/>
    <col min="5890" max="5890" width="11.5" style="562" customWidth="1"/>
    <col min="5891" max="5892" width="8.75" style="562" customWidth="1"/>
    <col min="5893" max="5895" width="8" style="562" customWidth="1"/>
    <col min="5896" max="5919" width="7.25" style="562" customWidth="1"/>
    <col min="5920" max="5920" width="9.25" style="562" customWidth="1"/>
    <col min="5921" max="6144" width="9" style="562"/>
    <col min="6145" max="6145" width="9" style="562" customWidth="1"/>
    <col min="6146" max="6146" width="11.5" style="562" customWidth="1"/>
    <col min="6147" max="6148" width="8.75" style="562" customWidth="1"/>
    <col min="6149" max="6151" width="8" style="562" customWidth="1"/>
    <col min="6152" max="6175" width="7.25" style="562" customWidth="1"/>
    <col min="6176" max="6176" width="9.25" style="562" customWidth="1"/>
    <col min="6177" max="6400" width="9" style="562"/>
    <col min="6401" max="6401" width="9" style="562" customWidth="1"/>
    <col min="6402" max="6402" width="11.5" style="562" customWidth="1"/>
    <col min="6403" max="6404" width="8.75" style="562" customWidth="1"/>
    <col min="6405" max="6407" width="8" style="562" customWidth="1"/>
    <col min="6408" max="6431" width="7.25" style="562" customWidth="1"/>
    <col min="6432" max="6432" width="9.25" style="562" customWidth="1"/>
    <col min="6433" max="6656" width="9" style="562"/>
    <col min="6657" max="6657" width="9" style="562" customWidth="1"/>
    <col min="6658" max="6658" width="11.5" style="562" customWidth="1"/>
    <col min="6659" max="6660" width="8.75" style="562" customWidth="1"/>
    <col min="6661" max="6663" width="8" style="562" customWidth="1"/>
    <col min="6664" max="6687" width="7.25" style="562" customWidth="1"/>
    <col min="6688" max="6688" width="9.25" style="562" customWidth="1"/>
    <col min="6689" max="6912" width="9" style="562"/>
    <col min="6913" max="6913" width="9" style="562" customWidth="1"/>
    <col min="6914" max="6914" width="11.5" style="562" customWidth="1"/>
    <col min="6915" max="6916" width="8.75" style="562" customWidth="1"/>
    <col min="6917" max="6919" width="8" style="562" customWidth="1"/>
    <col min="6920" max="6943" width="7.25" style="562" customWidth="1"/>
    <col min="6944" max="6944" width="9.25" style="562" customWidth="1"/>
    <col min="6945" max="7168" width="9" style="562"/>
    <col min="7169" max="7169" width="9" style="562" customWidth="1"/>
    <col min="7170" max="7170" width="11.5" style="562" customWidth="1"/>
    <col min="7171" max="7172" width="8.75" style="562" customWidth="1"/>
    <col min="7173" max="7175" width="8" style="562" customWidth="1"/>
    <col min="7176" max="7199" width="7.25" style="562" customWidth="1"/>
    <col min="7200" max="7200" width="9.25" style="562" customWidth="1"/>
    <col min="7201" max="7424" width="9" style="562"/>
    <col min="7425" max="7425" width="9" style="562" customWidth="1"/>
    <col min="7426" max="7426" width="11.5" style="562" customWidth="1"/>
    <col min="7427" max="7428" width="8.75" style="562" customWidth="1"/>
    <col min="7429" max="7431" width="8" style="562" customWidth="1"/>
    <col min="7432" max="7455" width="7.25" style="562" customWidth="1"/>
    <col min="7456" max="7456" width="9.25" style="562" customWidth="1"/>
    <col min="7457" max="7680" width="9" style="562"/>
    <col min="7681" max="7681" width="9" style="562" customWidth="1"/>
    <col min="7682" max="7682" width="11.5" style="562" customWidth="1"/>
    <col min="7683" max="7684" width="8.75" style="562" customWidth="1"/>
    <col min="7685" max="7687" width="8" style="562" customWidth="1"/>
    <col min="7688" max="7711" width="7.25" style="562" customWidth="1"/>
    <col min="7712" max="7712" width="9.25" style="562" customWidth="1"/>
    <col min="7713" max="7936" width="9" style="562"/>
    <col min="7937" max="7937" width="9" style="562" customWidth="1"/>
    <col min="7938" max="7938" width="11.5" style="562" customWidth="1"/>
    <col min="7939" max="7940" width="8.75" style="562" customWidth="1"/>
    <col min="7941" max="7943" width="8" style="562" customWidth="1"/>
    <col min="7944" max="7967" width="7.25" style="562" customWidth="1"/>
    <col min="7968" max="7968" width="9.25" style="562" customWidth="1"/>
    <col min="7969" max="8192" width="9" style="562"/>
    <col min="8193" max="8193" width="9" style="562" customWidth="1"/>
    <col min="8194" max="8194" width="11.5" style="562" customWidth="1"/>
    <col min="8195" max="8196" width="8.75" style="562" customWidth="1"/>
    <col min="8197" max="8199" width="8" style="562" customWidth="1"/>
    <col min="8200" max="8223" width="7.25" style="562" customWidth="1"/>
    <col min="8224" max="8224" width="9.25" style="562" customWidth="1"/>
    <col min="8225" max="8448" width="9" style="562"/>
    <col min="8449" max="8449" width="9" style="562" customWidth="1"/>
    <col min="8450" max="8450" width="11.5" style="562" customWidth="1"/>
    <col min="8451" max="8452" width="8.75" style="562" customWidth="1"/>
    <col min="8453" max="8455" width="8" style="562" customWidth="1"/>
    <col min="8456" max="8479" width="7.25" style="562" customWidth="1"/>
    <col min="8480" max="8480" width="9.25" style="562" customWidth="1"/>
    <col min="8481" max="8704" width="9" style="562"/>
    <col min="8705" max="8705" width="9" style="562" customWidth="1"/>
    <col min="8706" max="8706" width="11.5" style="562" customWidth="1"/>
    <col min="8707" max="8708" width="8.75" style="562" customWidth="1"/>
    <col min="8709" max="8711" width="8" style="562" customWidth="1"/>
    <col min="8712" max="8735" width="7.25" style="562" customWidth="1"/>
    <col min="8736" max="8736" width="9.25" style="562" customWidth="1"/>
    <col min="8737" max="8960" width="9" style="562"/>
    <col min="8961" max="8961" width="9" style="562" customWidth="1"/>
    <col min="8962" max="8962" width="11.5" style="562" customWidth="1"/>
    <col min="8963" max="8964" width="8.75" style="562" customWidth="1"/>
    <col min="8965" max="8967" width="8" style="562" customWidth="1"/>
    <col min="8968" max="8991" width="7.25" style="562" customWidth="1"/>
    <col min="8992" max="8992" width="9.25" style="562" customWidth="1"/>
    <col min="8993" max="9216" width="9" style="562"/>
    <col min="9217" max="9217" width="9" style="562" customWidth="1"/>
    <col min="9218" max="9218" width="11.5" style="562" customWidth="1"/>
    <col min="9219" max="9220" width="8.75" style="562" customWidth="1"/>
    <col min="9221" max="9223" width="8" style="562" customWidth="1"/>
    <col min="9224" max="9247" width="7.25" style="562" customWidth="1"/>
    <col min="9248" max="9248" width="9.25" style="562" customWidth="1"/>
    <col min="9249" max="9472" width="9" style="562"/>
    <col min="9473" max="9473" width="9" style="562" customWidth="1"/>
    <col min="9474" max="9474" width="11.5" style="562" customWidth="1"/>
    <col min="9475" max="9476" width="8.75" style="562" customWidth="1"/>
    <col min="9477" max="9479" width="8" style="562" customWidth="1"/>
    <col min="9480" max="9503" width="7.25" style="562" customWidth="1"/>
    <col min="9504" max="9504" width="9.25" style="562" customWidth="1"/>
    <col min="9505" max="9728" width="9" style="562"/>
    <col min="9729" max="9729" width="9" style="562" customWidth="1"/>
    <col min="9730" max="9730" width="11.5" style="562" customWidth="1"/>
    <col min="9731" max="9732" width="8.75" style="562" customWidth="1"/>
    <col min="9733" max="9735" width="8" style="562" customWidth="1"/>
    <col min="9736" max="9759" width="7.25" style="562" customWidth="1"/>
    <col min="9760" max="9760" width="9.25" style="562" customWidth="1"/>
    <col min="9761" max="9984" width="9" style="562"/>
    <col min="9985" max="9985" width="9" style="562" customWidth="1"/>
    <col min="9986" max="9986" width="11.5" style="562" customWidth="1"/>
    <col min="9987" max="9988" width="8.75" style="562" customWidth="1"/>
    <col min="9989" max="9991" width="8" style="562" customWidth="1"/>
    <col min="9992" max="10015" width="7.25" style="562" customWidth="1"/>
    <col min="10016" max="10016" width="9.25" style="562" customWidth="1"/>
    <col min="10017" max="10240" width="9" style="562"/>
    <col min="10241" max="10241" width="9" style="562" customWidth="1"/>
    <col min="10242" max="10242" width="11.5" style="562" customWidth="1"/>
    <col min="10243" max="10244" width="8.75" style="562" customWidth="1"/>
    <col min="10245" max="10247" width="8" style="562" customWidth="1"/>
    <col min="10248" max="10271" width="7.25" style="562" customWidth="1"/>
    <col min="10272" max="10272" width="9.25" style="562" customWidth="1"/>
    <col min="10273" max="10496" width="9" style="562"/>
    <col min="10497" max="10497" width="9" style="562" customWidth="1"/>
    <col min="10498" max="10498" width="11.5" style="562" customWidth="1"/>
    <col min="10499" max="10500" width="8.75" style="562" customWidth="1"/>
    <col min="10501" max="10503" width="8" style="562" customWidth="1"/>
    <col min="10504" max="10527" width="7.25" style="562" customWidth="1"/>
    <col min="10528" max="10528" width="9.25" style="562" customWidth="1"/>
    <col min="10529" max="10752" width="9" style="562"/>
    <col min="10753" max="10753" width="9" style="562" customWidth="1"/>
    <col min="10754" max="10754" width="11.5" style="562" customWidth="1"/>
    <col min="10755" max="10756" width="8.75" style="562" customWidth="1"/>
    <col min="10757" max="10759" width="8" style="562" customWidth="1"/>
    <col min="10760" max="10783" width="7.25" style="562" customWidth="1"/>
    <col min="10784" max="10784" width="9.25" style="562" customWidth="1"/>
    <col min="10785" max="11008" width="9" style="562"/>
    <col min="11009" max="11009" width="9" style="562" customWidth="1"/>
    <col min="11010" max="11010" width="11.5" style="562" customWidth="1"/>
    <col min="11011" max="11012" width="8.75" style="562" customWidth="1"/>
    <col min="11013" max="11015" width="8" style="562" customWidth="1"/>
    <col min="11016" max="11039" width="7.25" style="562" customWidth="1"/>
    <col min="11040" max="11040" width="9.25" style="562" customWidth="1"/>
    <col min="11041" max="11264" width="9" style="562"/>
    <col min="11265" max="11265" width="9" style="562" customWidth="1"/>
    <col min="11266" max="11266" width="11.5" style="562" customWidth="1"/>
    <col min="11267" max="11268" width="8.75" style="562" customWidth="1"/>
    <col min="11269" max="11271" width="8" style="562" customWidth="1"/>
    <col min="11272" max="11295" width="7.25" style="562" customWidth="1"/>
    <col min="11296" max="11296" width="9.25" style="562" customWidth="1"/>
    <col min="11297" max="11520" width="9" style="562"/>
    <col min="11521" max="11521" width="9" style="562" customWidth="1"/>
    <col min="11522" max="11522" width="11.5" style="562" customWidth="1"/>
    <col min="11523" max="11524" width="8.75" style="562" customWidth="1"/>
    <col min="11525" max="11527" width="8" style="562" customWidth="1"/>
    <col min="11528" max="11551" width="7.25" style="562" customWidth="1"/>
    <col min="11552" max="11552" width="9.25" style="562" customWidth="1"/>
    <col min="11553" max="11776" width="9" style="562"/>
    <col min="11777" max="11777" width="9" style="562" customWidth="1"/>
    <col min="11778" max="11778" width="11.5" style="562" customWidth="1"/>
    <col min="11779" max="11780" width="8.75" style="562" customWidth="1"/>
    <col min="11781" max="11783" width="8" style="562" customWidth="1"/>
    <col min="11784" max="11807" width="7.25" style="562" customWidth="1"/>
    <col min="11808" max="11808" width="9.25" style="562" customWidth="1"/>
    <col min="11809" max="12032" width="9" style="562"/>
    <col min="12033" max="12033" width="9" style="562" customWidth="1"/>
    <col min="12034" max="12034" width="11.5" style="562" customWidth="1"/>
    <col min="12035" max="12036" width="8.75" style="562" customWidth="1"/>
    <col min="12037" max="12039" width="8" style="562" customWidth="1"/>
    <col min="12040" max="12063" width="7.25" style="562" customWidth="1"/>
    <col min="12064" max="12064" width="9.25" style="562" customWidth="1"/>
    <col min="12065" max="12288" width="9" style="562"/>
    <col min="12289" max="12289" width="9" style="562" customWidth="1"/>
    <col min="12290" max="12290" width="11.5" style="562" customWidth="1"/>
    <col min="12291" max="12292" width="8.75" style="562" customWidth="1"/>
    <col min="12293" max="12295" width="8" style="562" customWidth="1"/>
    <col min="12296" max="12319" width="7.25" style="562" customWidth="1"/>
    <col min="12320" max="12320" width="9.25" style="562" customWidth="1"/>
    <col min="12321" max="12544" width="9" style="562"/>
    <col min="12545" max="12545" width="9" style="562" customWidth="1"/>
    <col min="12546" max="12546" width="11.5" style="562" customWidth="1"/>
    <col min="12547" max="12548" width="8.75" style="562" customWidth="1"/>
    <col min="12549" max="12551" width="8" style="562" customWidth="1"/>
    <col min="12552" max="12575" width="7.25" style="562" customWidth="1"/>
    <col min="12576" max="12576" width="9.25" style="562" customWidth="1"/>
    <col min="12577" max="12800" width="9" style="562"/>
    <col min="12801" max="12801" width="9" style="562" customWidth="1"/>
    <col min="12802" max="12802" width="11.5" style="562" customWidth="1"/>
    <col min="12803" max="12804" width="8.75" style="562" customWidth="1"/>
    <col min="12805" max="12807" width="8" style="562" customWidth="1"/>
    <col min="12808" max="12831" width="7.25" style="562" customWidth="1"/>
    <col min="12832" max="12832" width="9.25" style="562" customWidth="1"/>
    <col min="12833" max="13056" width="9" style="562"/>
    <col min="13057" max="13057" width="9" style="562" customWidth="1"/>
    <col min="13058" max="13058" width="11.5" style="562" customWidth="1"/>
    <col min="13059" max="13060" width="8.75" style="562" customWidth="1"/>
    <col min="13061" max="13063" width="8" style="562" customWidth="1"/>
    <col min="13064" max="13087" width="7.25" style="562" customWidth="1"/>
    <col min="13088" max="13088" width="9.25" style="562" customWidth="1"/>
    <col min="13089" max="13312" width="9" style="562"/>
    <col min="13313" max="13313" width="9" style="562" customWidth="1"/>
    <col min="13314" max="13314" width="11.5" style="562" customWidth="1"/>
    <col min="13315" max="13316" width="8.75" style="562" customWidth="1"/>
    <col min="13317" max="13319" width="8" style="562" customWidth="1"/>
    <col min="13320" max="13343" width="7.25" style="562" customWidth="1"/>
    <col min="13344" max="13344" width="9.25" style="562" customWidth="1"/>
    <col min="13345" max="13568" width="9" style="562"/>
    <col min="13569" max="13569" width="9" style="562" customWidth="1"/>
    <col min="13570" max="13570" width="11.5" style="562" customWidth="1"/>
    <col min="13571" max="13572" width="8.75" style="562" customWidth="1"/>
    <col min="13573" max="13575" width="8" style="562" customWidth="1"/>
    <col min="13576" max="13599" width="7.25" style="562" customWidth="1"/>
    <col min="13600" max="13600" width="9.25" style="562" customWidth="1"/>
    <col min="13601" max="13824" width="9" style="562"/>
    <col min="13825" max="13825" width="9" style="562" customWidth="1"/>
    <col min="13826" max="13826" width="11.5" style="562" customWidth="1"/>
    <col min="13827" max="13828" width="8.75" style="562" customWidth="1"/>
    <col min="13829" max="13831" width="8" style="562" customWidth="1"/>
    <col min="13832" max="13855" width="7.25" style="562" customWidth="1"/>
    <col min="13856" max="13856" width="9.25" style="562" customWidth="1"/>
    <col min="13857" max="14080" width="9" style="562"/>
    <col min="14081" max="14081" width="9" style="562" customWidth="1"/>
    <col min="14082" max="14082" width="11.5" style="562" customWidth="1"/>
    <col min="14083" max="14084" width="8.75" style="562" customWidth="1"/>
    <col min="14085" max="14087" width="8" style="562" customWidth="1"/>
    <col min="14088" max="14111" width="7.25" style="562" customWidth="1"/>
    <col min="14112" max="14112" width="9.25" style="562" customWidth="1"/>
    <col min="14113" max="14336" width="9" style="562"/>
    <col min="14337" max="14337" width="9" style="562" customWidth="1"/>
    <col min="14338" max="14338" width="11.5" style="562" customWidth="1"/>
    <col min="14339" max="14340" width="8.75" style="562" customWidth="1"/>
    <col min="14341" max="14343" width="8" style="562" customWidth="1"/>
    <col min="14344" max="14367" width="7.25" style="562" customWidth="1"/>
    <col min="14368" max="14368" width="9.25" style="562" customWidth="1"/>
    <col min="14369" max="14592" width="9" style="562"/>
    <col min="14593" max="14593" width="9" style="562" customWidth="1"/>
    <col min="14594" max="14594" width="11.5" style="562" customWidth="1"/>
    <col min="14595" max="14596" width="8.75" style="562" customWidth="1"/>
    <col min="14597" max="14599" width="8" style="562" customWidth="1"/>
    <col min="14600" max="14623" width="7.25" style="562" customWidth="1"/>
    <col min="14624" max="14624" width="9.25" style="562" customWidth="1"/>
    <col min="14625" max="14848" width="9" style="562"/>
    <col min="14849" max="14849" width="9" style="562" customWidth="1"/>
    <col min="14850" max="14850" width="11.5" style="562" customWidth="1"/>
    <col min="14851" max="14852" width="8.75" style="562" customWidth="1"/>
    <col min="14853" max="14855" width="8" style="562" customWidth="1"/>
    <col min="14856" max="14879" width="7.25" style="562" customWidth="1"/>
    <col min="14880" max="14880" width="9.25" style="562" customWidth="1"/>
    <col min="14881" max="15104" width="9" style="562"/>
    <col min="15105" max="15105" width="9" style="562" customWidth="1"/>
    <col min="15106" max="15106" width="11.5" style="562" customWidth="1"/>
    <col min="15107" max="15108" width="8.75" style="562" customWidth="1"/>
    <col min="15109" max="15111" width="8" style="562" customWidth="1"/>
    <col min="15112" max="15135" width="7.25" style="562" customWidth="1"/>
    <col min="15136" max="15136" width="9.25" style="562" customWidth="1"/>
    <col min="15137" max="15360" width="9" style="562"/>
    <col min="15361" max="15361" width="9" style="562" customWidth="1"/>
    <col min="15362" max="15362" width="11.5" style="562" customWidth="1"/>
    <col min="15363" max="15364" width="8.75" style="562" customWidth="1"/>
    <col min="15365" max="15367" width="8" style="562" customWidth="1"/>
    <col min="15368" max="15391" width="7.25" style="562" customWidth="1"/>
    <col min="15392" max="15392" width="9.25" style="562" customWidth="1"/>
    <col min="15393" max="15616" width="9" style="562"/>
    <col min="15617" max="15617" width="9" style="562" customWidth="1"/>
    <col min="15618" max="15618" width="11.5" style="562" customWidth="1"/>
    <col min="15619" max="15620" width="8.75" style="562" customWidth="1"/>
    <col min="15621" max="15623" width="8" style="562" customWidth="1"/>
    <col min="15624" max="15647" width="7.25" style="562" customWidth="1"/>
    <col min="15648" max="15648" width="9.25" style="562" customWidth="1"/>
    <col min="15649" max="15872" width="9" style="562"/>
    <col min="15873" max="15873" width="9" style="562" customWidth="1"/>
    <col min="15874" max="15874" width="11.5" style="562" customWidth="1"/>
    <col min="15875" max="15876" width="8.75" style="562" customWidth="1"/>
    <col min="15877" max="15879" width="8" style="562" customWidth="1"/>
    <col min="15880" max="15903" width="7.25" style="562" customWidth="1"/>
    <col min="15904" max="15904" width="9.25" style="562" customWidth="1"/>
    <col min="15905" max="16128" width="9" style="562"/>
    <col min="16129" max="16129" width="9" style="562" customWidth="1"/>
    <col min="16130" max="16130" width="11.5" style="562" customWidth="1"/>
    <col min="16131" max="16132" width="8.75" style="562" customWidth="1"/>
    <col min="16133" max="16135" width="8" style="562" customWidth="1"/>
    <col min="16136" max="16159" width="7.25" style="562" customWidth="1"/>
    <col min="16160" max="16160" width="9.25" style="562" customWidth="1"/>
    <col min="16161" max="16384" width="9" style="562"/>
  </cols>
  <sheetData>
    <row r="1" spans="1:32" ht="20.25" customHeight="1">
      <c r="A1" s="802" t="s">
        <v>830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561"/>
      <c r="V1" s="561"/>
    </row>
    <row r="2" spans="1:32" ht="1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</row>
    <row r="3" spans="1:32" ht="20.25" customHeight="1">
      <c r="A3" s="863" t="s">
        <v>276</v>
      </c>
      <c r="B3" s="863"/>
      <c r="C3" s="863"/>
      <c r="D3" s="863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</row>
    <row r="4" spans="1:32" ht="27" customHeight="1">
      <c r="A4" s="804" t="s">
        <v>165</v>
      </c>
      <c r="B4" s="565"/>
      <c r="C4" s="813" t="s">
        <v>277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3"/>
      <c r="AF4" s="813"/>
    </row>
    <row r="5" spans="1:32" ht="27" customHeight="1">
      <c r="A5" s="864"/>
      <c r="B5" s="866" t="s">
        <v>278</v>
      </c>
      <c r="C5" s="813" t="s">
        <v>279</v>
      </c>
      <c r="D5" s="813" t="s">
        <v>280</v>
      </c>
      <c r="E5" s="813" t="s">
        <v>281</v>
      </c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3"/>
      <c r="AF5" s="813" t="s">
        <v>282</v>
      </c>
    </row>
    <row r="6" spans="1:32" ht="27" customHeight="1">
      <c r="A6" s="864"/>
      <c r="B6" s="867"/>
      <c r="C6" s="813"/>
      <c r="D6" s="813"/>
      <c r="E6" s="813" t="s">
        <v>283</v>
      </c>
      <c r="F6" s="813"/>
      <c r="G6" s="813"/>
      <c r="H6" s="813" t="s">
        <v>284</v>
      </c>
      <c r="I6" s="813"/>
      <c r="J6" s="813"/>
      <c r="K6" s="813" t="s">
        <v>285</v>
      </c>
      <c r="L6" s="813"/>
      <c r="M6" s="813"/>
      <c r="N6" s="813" t="s">
        <v>286</v>
      </c>
      <c r="O6" s="813"/>
      <c r="P6" s="813"/>
      <c r="Q6" s="813" t="s">
        <v>287</v>
      </c>
      <c r="R6" s="813"/>
      <c r="S6" s="813"/>
      <c r="T6" s="813" t="s">
        <v>288</v>
      </c>
      <c r="U6" s="813"/>
      <c r="V6" s="813"/>
      <c r="W6" s="813" t="s">
        <v>289</v>
      </c>
      <c r="X6" s="813"/>
      <c r="Y6" s="813"/>
      <c r="Z6" s="813" t="s">
        <v>290</v>
      </c>
      <c r="AA6" s="813"/>
      <c r="AB6" s="813"/>
      <c r="AC6" s="813" t="s">
        <v>291</v>
      </c>
      <c r="AD6" s="813"/>
      <c r="AE6" s="813"/>
      <c r="AF6" s="813"/>
    </row>
    <row r="7" spans="1:32" ht="27" customHeight="1">
      <c r="A7" s="865"/>
      <c r="B7" s="868"/>
      <c r="C7" s="813"/>
      <c r="D7" s="813"/>
      <c r="E7" s="590"/>
      <c r="F7" s="590" t="s">
        <v>76</v>
      </c>
      <c r="G7" s="590" t="s">
        <v>77</v>
      </c>
      <c r="H7" s="590"/>
      <c r="I7" s="590" t="s">
        <v>76</v>
      </c>
      <c r="J7" s="590" t="s">
        <v>77</v>
      </c>
      <c r="K7" s="590"/>
      <c r="L7" s="590" t="s">
        <v>76</v>
      </c>
      <c r="M7" s="590" t="s">
        <v>77</v>
      </c>
      <c r="N7" s="590"/>
      <c r="O7" s="590" t="s">
        <v>76</v>
      </c>
      <c r="P7" s="590" t="s">
        <v>77</v>
      </c>
      <c r="Q7" s="590"/>
      <c r="R7" s="590" t="s">
        <v>76</v>
      </c>
      <c r="S7" s="590" t="s">
        <v>77</v>
      </c>
      <c r="T7" s="590"/>
      <c r="U7" s="590" t="s">
        <v>76</v>
      </c>
      <c r="V7" s="590" t="s">
        <v>77</v>
      </c>
      <c r="W7" s="590"/>
      <c r="X7" s="590" t="s">
        <v>76</v>
      </c>
      <c r="Y7" s="590" t="s">
        <v>77</v>
      </c>
      <c r="Z7" s="590"/>
      <c r="AA7" s="590" t="s">
        <v>76</v>
      </c>
      <c r="AB7" s="590" t="s">
        <v>77</v>
      </c>
      <c r="AC7" s="590"/>
      <c r="AD7" s="590" t="s">
        <v>76</v>
      </c>
      <c r="AE7" s="590" t="s">
        <v>77</v>
      </c>
      <c r="AF7" s="590"/>
    </row>
    <row r="8" spans="1:32" ht="27" customHeight="1">
      <c r="A8" s="566" t="s">
        <v>80</v>
      </c>
      <c r="B8" s="567" t="s">
        <v>218</v>
      </c>
      <c r="C8" s="185">
        <v>3810</v>
      </c>
      <c r="D8" s="185">
        <v>20399</v>
      </c>
      <c r="E8" s="185">
        <v>5510</v>
      </c>
      <c r="F8" s="185"/>
      <c r="G8" s="185"/>
      <c r="H8" s="185">
        <v>151</v>
      </c>
      <c r="I8" s="185"/>
      <c r="J8" s="185"/>
      <c r="K8" s="185">
        <v>765</v>
      </c>
      <c r="L8" s="185"/>
      <c r="M8" s="185"/>
      <c r="N8" s="185">
        <v>1850</v>
      </c>
      <c r="O8" s="185"/>
      <c r="P8" s="185"/>
      <c r="Q8" s="185">
        <v>2379</v>
      </c>
      <c r="R8" s="185"/>
      <c r="S8" s="185"/>
      <c r="T8" s="185">
        <v>297</v>
      </c>
      <c r="U8" s="185"/>
      <c r="V8" s="185"/>
      <c r="W8" s="185">
        <v>58</v>
      </c>
      <c r="X8" s="185"/>
      <c r="Y8" s="185"/>
      <c r="Z8" s="185">
        <v>10</v>
      </c>
      <c r="AA8" s="185"/>
      <c r="AB8" s="185"/>
      <c r="AC8" s="185" t="s">
        <v>218</v>
      </c>
      <c r="AD8" s="185"/>
      <c r="AE8" s="185"/>
      <c r="AF8" s="185">
        <v>11430</v>
      </c>
    </row>
    <row r="9" spans="1:32" ht="27" customHeight="1">
      <c r="A9" s="566" t="s">
        <v>6</v>
      </c>
      <c r="B9" s="567" t="s">
        <v>218</v>
      </c>
      <c r="C9" s="185">
        <v>5483</v>
      </c>
      <c r="D9" s="185">
        <v>24332</v>
      </c>
      <c r="E9" s="185">
        <v>14855</v>
      </c>
      <c r="F9" s="185"/>
      <c r="G9" s="185"/>
      <c r="H9" s="185">
        <v>195</v>
      </c>
      <c r="I9" s="185"/>
      <c r="J9" s="185"/>
      <c r="K9" s="185">
        <v>1090</v>
      </c>
      <c r="L9" s="185"/>
      <c r="M9" s="185"/>
      <c r="N9" s="185">
        <v>2493</v>
      </c>
      <c r="O9" s="185"/>
      <c r="P9" s="185"/>
      <c r="Q9" s="185">
        <v>3643</v>
      </c>
      <c r="R9" s="185"/>
      <c r="S9" s="185"/>
      <c r="T9" s="185">
        <v>432</v>
      </c>
      <c r="U9" s="185"/>
      <c r="V9" s="185"/>
      <c r="W9" s="185">
        <v>58</v>
      </c>
      <c r="X9" s="185"/>
      <c r="Y9" s="185"/>
      <c r="Z9" s="185">
        <v>41</v>
      </c>
      <c r="AA9" s="185"/>
      <c r="AB9" s="185"/>
      <c r="AC9" s="185">
        <v>6903</v>
      </c>
      <c r="AD9" s="185"/>
      <c r="AE9" s="185"/>
      <c r="AF9" s="185">
        <v>24657</v>
      </c>
    </row>
    <row r="10" spans="1:32" ht="27" customHeight="1">
      <c r="A10" s="566" t="s">
        <v>81</v>
      </c>
      <c r="B10" s="567" t="s">
        <v>218</v>
      </c>
      <c r="C10" s="185">
        <v>4864</v>
      </c>
      <c r="D10" s="185">
        <v>20156</v>
      </c>
      <c r="E10" s="185">
        <v>7087</v>
      </c>
      <c r="F10" s="185"/>
      <c r="G10" s="185"/>
      <c r="H10" s="185">
        <v>179</v>
      </c>
      <c r="I10" s="185"/>
      <c r="J10" s="185"/>
      <c r="K10" s="185">
        <v>998</v>
      </c>
      <c r="L10" s="185"/>
      <c r="M10" s="185"/>
      <c r="N10" s="185">
        <v>2246</v>
      </c>
      <c r="O10" s="185"/>
      <c r="P10" s="185"/>
      <c r="Q10" s="185">
        <v>3224</v>
      </c>
      <c r="R10" s="185"/>
      <c r="S10" s="185"/>
      <c r="T10" s="185">
        <v>355</v>
      </c>
      <c r="U10" s="185"/>
      <c r="V10" s="185"/>
      <c r="W10" s="185">
        <v>54</v>
      </c>
      <c r="X10" s="185"/>
      <c r="Y10" s="185"/>
      <c r="Z10" s="185">
        <v>31</v>
      </c>
      <c r="AA10" s="185"/>
      <c r="AB10" s="185"/>
      <c r="AC10" s="185" t="s">
        <v>146</v>
      </c>
      <c r="AD10" s="185"/>
      <c r="AE10" s="185"/>
      <c r="AF10" s="185">
        <v>21796</v>
      </c>
    </row>
    <row r="11" spans="1:32" ht="27" customHeight="1">
      <c r="A11" s="568" t="s">
        <v>4</v>
      </c>
      <c r="B11" s="569" t="s">
        <v>218</v>
      </c>
      <c r="C11" s="185">
        <v>4751</v>
      </c>
      <c r="D11" s="185">
        <v>18067</v>
      </c>
      <c r="E11" s="185">
        <v>7124</v>
      </c>
      <c r="F11" s="185"/>
      <c r="G11" s="185"/>
      <c r="H11" s="185">
        <v>160</v>
      </c>
      <c r="I11" s="185"/>
      <c r="J11" s="185"/>
      <c r="K11" s="185">
        <v>1055</v>
      </c>
      <c r="L11" s="185"/>
      <c r="M11" s="185"/>
      <c r="N11" s="185">
        <v>2329</v>
      </c>
      <c r="O11" s="185"/>
      <c r="P11" s="185"/>
      <c r="Q11" s="185">
        <v>3157</v>
      </c>
      <c r="R11" s="185"/>
      <c r="S11" s="185"/>
      <c r="T11" s="185">
        <v>337</v>
      </c>
      <c r="U11" s="185"/>
      <c r="V11" s="185"/>
      <c r="W11" s="185">
        <v>50</v>
      </c>
      <c r="X11" s="185"/>
      <c r="Y11" s="185"/>
      <c r="Z11" s="185">
        <v>21</v>
      </c>
      <c r="AA11" s="185"/>
      <c r="AB11" s="185"/>
      <c r="AC11" s="185">
        <v>15</v>
      </c>
      <c r="AD11" s="185"/>
      <c r="AE11" s="185"/>
      <c r="AF11" s="185">
        <v>1816</v>
      </c>
    </row>
    <row r="12" spans="1:32" ht="27" customHeight="1">
      <c r="A12" s="568" t="s">
        <v>82</v>
      </c>
      <c r="B12" s="569" t="s">
        <v>218</v>
      </c>
      <c r="C12" s="185">
        <v>4730</v>
      </c>
      <c r="D12" s="185">
        <v>16557</v>
      </c>
      <c r="E12" s="185">
        <v>7493</v>
      </c>
      <c r="F12" s="185"/>
      <c r="G12" s="185"/>
      <c r="H12" s="185">
        <v>241</v>
      </c>
      <c r="I12" s="185"/>
      <c r="J12" s="185"/>
      <c r="K12" s="185">
        <v>1070</v>
      </c>
      <c r="L12" s="185"/>
      <c r="M12" s="185"/>
      <c r="N12" s="185">
        <v>2342</v>
      </c>
      <c r="O12" s="185"/>
      <c r="P12" s="185"/>
      <c r="Q12" s="185">
        <v>3082</v>
      </c>
      <c r="R12" s="185"/>
      <c r="S12" s="185"/>
      <c r="T12" s="185">
        <v>343</v>
      </c>
      <c r="U12" s="185"/>
      <c r="V12" s="185"/>
      <c r="W12" s="185">
        <v>271</v>
      </c>
      <c r="X12" s="185"/>
      <c r="Y12" s="185"/>
      <c r="Z12" s="185">
        <v>17</v>
      </c>
      <c r="AA12" s="185"/>
      <c r="AB12" s="185"/>
      <c r="AC12" s="185">
        <v>127</v>
      </c>
      <c r="AD12" s="185"/>
      <c r="AE12" s="185"/>
      <c r="AF12" s="185">
        <v>1794</v>
      </c>
    </row>
    <row r="13" spans="1:32" ht="27" customHeight="1">
      <c r="A13" s="529" t="s">
        <v>2</v>
      </c>
      <c r="B13" s="519"/>
      <c r="C13" s="520">
        <v>4008</v>
      </c>
      <c r="D13" s="520">
        <v>12636</v>
      </c>
      <c r="E13" s="86">
        <f>SUM(H13:AC13)</f>
        <v>7928</v>
      </c>
      <c r="F13" s="86"/>
      <c r="G13" s="86"/>
      <c r="H13" s="520">
        <v>223</v>
      </c>
      <c r="I13" s="520"/>
      <c r="J13" s="520"/>
      <c r="K13" s="520">
        <v>958</v>
      </c>
      <c r="L13" s="520"/>
      <c r="M13" s="520"/>
      <c r="N13" s="520">
        <v>2108</v>
      </c>
      <c r="O13" s="520"/>
      <c r="P13" s="520"/>
      <c r="Q13" s="520">
        <v>2667</v>
      </c>
      <c r="R13" s="520"/>
      <c r="S13" s="520"/>
      <c r="T13" s="520">
        <v>298</v>
      </c>
      <c r="U13" s="520"/>
      <c r="V13" s="520"/>
      <c r="W13" s="520">
        <v>788</v>
      </c>
      <c r="X13" s="520"/>
      <c r="Y13" s="520"/>
      <c r="Z13" s="520">
        <v>766</v>
      </c>
      <c r="AA13" s="520"/>
      <c r="AB13" s="520"/>
      <c r="AC13" s="520">
        <v>120</v>
      </c>
      <c r="AD13" s="520"/>
      <c r="AE13" s="520"/>
      <c r="AF13" s="520">
        <v>1477</v>
      </c>
    </row>
    <row r="14" spans="1:32" ht="15" customHeight="1"/>
    <row r="15" spans="1:32" ht="20.25" customHeight="1">
      <c r="A15" s="564" t="s">
        <v>1</v>
      </c>
      <c r="B15" s="564"/>
    </row>
    <row r="16" spans="1:32">
      <c r="A16" s="562" t="s">
        <v>292</v>
      </c>
    </row>
  </sheetData>
  <mergeCells count="18">
    <mergeCell ref="K6:M6"/>
    <mergeCell ref="N6:P6"/>
    <mergeCell ref="Q6:S6"/>
    <mergeCell ref="T6:V6"/>
    <mergeCell ref="W6:Y6"/>
    <mergeCell ref="A1:T1"/>
    <mergeCell ref="A3:D3"/>
    <mergeCell ref="A4:A7"/>
    <mergeCell ref="C4:AF4"/>
    <mergeCell ref="B5:B7"/>
    <mergeCell ref="C5:C7"/>
    <mergeCell ref="D5:D7"/>
    <mergeCell ref="E5:AE5"/>
    <mergeCell ref="AF5:AF6"/>
    <mergeCell ref="E6:G6"/>
    <mergeCell ref="Z6:AB6"/>
    <mergeCell ref="AC6:AE6"/>
    <mergeCell ref="H6:J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4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13" workbookViewId="0">
      <selection sqref="A1:I1"/>
    </sheetView>
  </sheetViews>
  <sheetFormatPr defaultRowHeight="11.25"/>
  <cols>
    <col min="1" max="1" width="8.125" style="149" customWidth="1"/>
    <col min="2" max="11" width="8.75" style="149" customWidth="1"/>
    <col min="12" max="12" width="9" style="149" customWidth="1"/>
    <col min="13" max="256" width="9" style="149"/>
    <col min="257" max="257" width="8.125" style="149" customWidth="1"/>
    <col min="258" max="267" width="8.75" style="149" customWidth="1"/>
    <col min="268" max="268" width="9" style="149" customWidth="1"/>
    <col min="269" max="512" width="9" style="149"/>
    <col min="513" max="513" width="8.125" style="149" customWidth="1"/>
    <col min="514" max="523" width="8.75" style="149" customWidth="1"/>
    <col min="524" max="524" width="9" style="149" customWidth="1"/>
    <col min="525" max="768" width="9" style="149"/>
    <col min="769" max="769" width="8.125" style="149" customWidth="1"/>
    <col min="770" max="779" width="8.75" style="149" customWidth="1"/>
    <col min="780" max="780" width="9" style="149" customWidth="1"/>
    <col min="781" max="1024" width="9" style="149"/>
    <col min="1025" max="1025" width="8.125" style="149" customWidth="1"/>
    <col min="1026" max="1035" width="8.75" style="149" customWidth="1"/>
    <col min="1036" max="1036" width="9" style="149" customWidth="1"/>
    <col min="1037" max="1280" width="9" style="149"/>
    <col min="1281" max="1281" width="8.125" style="149" customWidth="1"/>
    <col min="1282" max="1291" width="8.75" style="149" customWidth="1"/>
    <col min="1292" max="1292" width="9" style="149" customWidth="1"/>
    <col min="1293" max="1536" width="9" style="149"/>
    <col min="1537" max="1537" width="8.125" style="149" customWidth="1"/>
    <col min="1538" max="1547" width="8.75" style="149" customWidth="1"/>
    <col min="1548" max="1548" width="9" style="149" customWidth="1"/>
    <col min="1549" max="1792" width="9" style="149"/>
    <col min="1793" max="1793" width="8.125" style="149" customWidth="1"/>
    <col min="1794" max="1803" width="8.75" style="149" customWidth="1"/>
    <col min="1804" max="1804" width="9" style="149" customWidth="1"/>
    <col min="1805" max="2048" width="9" style="149"/>
    <col min="2049" max="2049" width="8.125" style="149" customWidth="1"/>
    <col min="2050" max="2059" width="8.75" style="149" customWidth="1"/>
    <col min="2060" max="2060" width="9" style="149" customWidth="1"/>
    <col min="2061" max="2304" width="9" style="149"/>
    <col min="2305" max="2305" width="8.125" style="149" customWidth="1"/>
    <col min="2306" max="2315" width="8.75" style="149" customWidth="1"/>
    <col min="2316" max="2316" width="9" style="149" customWidth="1"/>
    <col min="2317" max="2560" width="9" style="149"/>
    <col min="2561" max="2561" width="8.125" style="149" customWidth="1"/>
    <col min="2562" max="2571" width="8.75" style="149" customWidth="1"/>
    <col min="2572" max="2572" width="9" style="149" customWidth="1"/>
    <col min="2573" max="2816" width="9" style="149"/>
    <col min="2817" max="2817" width="8.125" style="149" customWidth="1"/>
    <col min="2818" max="2827" width="8.75" style="149" customWidth="1"/>
    <col min="2828" max="2828" width="9" style="149" customWidth="1"/>
    <col min="2829" max="3072" width="9" style="149"/>
    <col min="3073" max="3073" width="8.125" style="149" customWidth="1"/>
    <col min="3074" max="3083" width="8.75" style="149" customWidth="1"/>
    <col min="3084" max="3084" width="9" style="149" customWidth="1"/>
    <col min="3085" max="3328" width="9" style="149"/>
    <col min="3329" max="3329" width="8.125" style="149" customWidth="1"/>
    <col min="3330" max="3339" width="8.75" style="149" customWidth="1"/>
    <col min="3340" max="3340" width="9" style="149" customWidth="1"/>
    <col min="3341" max="3584" width="9" style="149"/>
    <col min="3585" max="3585" width="8.125" style="149" customWidth="1"/>
    <col min="3586" max="3595" width="8.75" style="149" customWidth="1"/>
    <col min="3596" max="3596" width="9" style="149" customWidth="1"/>
    <col min="3597" max="3840" width="9" style="149"/>
    <col min="3841" max="3841" width="8.125" style="149" customWidth="1"/>
    <col min="3842" max="3851" width="8.75" style="149" customWidth="1"/>
    <col min="3852" max="3852" width="9" style="149" customWidth="1"/>
    <col min="3853" max="4096" width="9" style="149"/>
    <col min="4097" max="4097" width="8.125" style="149" customWidth="1"/>
    <col min="4098" max="4107" width="8.75" style="149" customWidth="1"/>
    <col min="4108" max="4108" width="9" style="149" customWidth="1"/>
    <col min="4109" max="4352" width="9" style="149"/>
    <col min="4353" max="4353" width="8.125" style="149" customWidth="1"/>
    <col min="4354" max="4363" width="8.75" style="149" customWidth="1"/>
    <col min="4364" max="4364" width="9" style="149" customWidth="1"/>
    <col min="4365" max="4608" width="9" style="149"/>
    <col min="4609" max="4609" width="8.125" style="149" customWidth="1"/>
    <col min="4610" max="4619" width="8.75" style="149" customWidth="1"/>
    <col min="4620" max="4620" width="9" style="149" customWidth="1"/>
    <col min="4621" max="4864" width="9" style="149"/>
    <col min="4865" max="4865" width="8.125" style="149" customWidth="1"/>
    <col min="4866" max="4875" width="8.75" style="149" customWidth="1"/>
    <col min="4876" max="4876" width="9" style="149" customWidth="1"/>
    <col min="4877" max="5120" width="9" style="149"/>
    <col min="5121" max="5121" width="8.125" style="149" customWidth="1"/>
    <col min="5122" max="5131" width="8.75" style="149" customWidth="1"/>
    <col min="5132" max="5132" width="9" style="149" customWidth="1"/>
    <col min="5133" max="5376" width="9" style="149"/>
    <col min="5377" max="5377" width="8.125" style="149" customWidth="1"/>
    <col min="5378" max="5387" width="8.75" style="149" customWidth="1"/>
    <col min="5388" max="5388" width="9" style="149" customWidth="1"/>
    <col min="5389" max="5632" width="9" style="149"/>
    <col min="5633" max="5633" width="8.125" style="149" customWidth="1"/>
    <col min="5634" max="5643" width="8.75" style="149" customWidth="1"/>
    <col min="5644" max="5644" width="9" style="149" customWidth="1"/>
    <col min="5645" max="5888" width="9" style="149"/>
    <col min="5889" max="5889" width="8.125" style="149" customWidth="1"/>
    <col min="5890" max="5899" width="8.75" style="149" customWidth="1"/>
    <col min="5900" max="5900" width="9" style="149" customWidth="1"/>
    <col min="5901" max="6144" width="9" style="149"/>
    <col min="6145" max="6145" width="8.125" style="149" customWidth="1"/>
    <col min="6146" max="6155" width="8.75" style="149" customWidth="1"/>
    <col min="6156" max="6156" width="9" style="149" customWidth="1"/>
    <col min="6157" max="6400" width="9" style="149"/>
    <col min="6401" max="6401" width="8.125" style="149" customWidth="1"/>
    <col min="6402" max="6411" width="8.75" style="149" customWidth="1"/>
    <col min="6412" max="6412" width="9" style="149" customWidth="1"/>
    <col min="6413" max="6656" width="9" style="149"/>
    <col min="6657" max="6657" width="8.125" style="149" customWidth="1"/>
    <col min="6658" max="6667" width="8.75" style="149" customWidth="1"/>
    <col min="6668" max="6668" width="9" style="149" customWidth="1"/>
    <col min="6669" max="6912" width="9" style="149"/>
    <col min="6913" max="6913" width="8.125" style="149" customWidth="1"/>
    <col min="6914" max="6923" width="8.75" style="149" customWidth="1"/>
    <col min="6924" max="6924" width="9" style="149" customWidth="1"/>
    <col min="6925" max="7168" width="9" style="149"/>
    <col min="7169" max="7169" width="8.125" style="149" customWidth="1"/>
    <col min="7170" max="7179" width="8.75" style="149" customWidth="1"/>
    <col min="7180" max="7180" width="9" style="149" customWidth="1"/>
    <col min="7181" max="7424" width="9" style="149"/>
    <col min="7425" max="7425" width="8.125" style="149" customWidth="1"/>
    <col min="7426" max="7435" width="8.75" style="149" customWidth="1"/>
    <col min="7436" max="7436" width="9" style="149" customWidth="1"/>
    <col min="7437" max="7680" width="9" style="149"/>
    <col min="7681" max="7681" width="8.125" style="149" customWidth="1"/>
    <col min="7682" max="7691" width="8.75" style="149" customWidth="1"/>
    <col min="7692" max="7692" width="9" style="149" customWidth="1"/>
    <col min="7693" max="7936" width="9" style="149"/>
    <col min="7937" max="7937" width="8.125" style="149" customWidth="1"/>
    <col min="7938" max="7947" width="8.75" style="149" customWidth="1"/>
    <col min="7948" max="7948" width="9" style="149" customWidth="1"/>
    <col min="7949" max="8192" width="9" style="149"/>
    <col min="8193" max="8193" width="8.125" style="149" customWidth="1"/>
    <col min="8194" max="8203" width="8.75" style="149" customWidth="1"/>
    <col min="8204" max="8204" width="9" style="149" customWidth="1"/>
    <col min="8205" max="8448" width="9" style="149"/>
    <col min="8449" max="8449" width="8.125" style="149" customWidth="1"/>
    <col min="8450" max="8459" width="8.75" style="149" customWidth="1"/>
    <col min="8460" max="8460" width="9" style="149" customWidth="1"/>
    <col min="8461" max="8704" width="9" style="149"/>
    <col min="8705" max="8705" width="8.125" style="149" customWidth="1"/>
    <col min="8706" max="8715" width="8.75" style="149" customWidth="1"/>
    <col min="8716" max="8716" width="9" style="149" customWidth="1"/>
    <col min="8717" max="8960" width="9" style="149"/>
    <col min="8961" max="8961" width="8.125" style="149" customWidth="1"/>
    <col min="8962" max="8971" width="8.75" style="149" customWidth="1"/>
    <col min="8972" max="8972" width="9" style="149" customWidth="1"/>
    <col min="8973" max="9216" width="9" style="149"/>
    <col min="9217" max="9217" width="8.125" style="149" customWidth="1"/>
    <col min="9218" max="9227" width="8.75" style="149" customWidth="1"/>
    <col min="9228" max="9228" width="9" style="149" customWidth="1"/>
    <col min="9229" max="9472" width="9" style="149"/>
    <col min="9473" max="9473" width="8.125" style="149" customWidth="1"/>
    <col min="9474" max="9483" width="8.75" style="149" customWidth="1"/>
    <col min="9484" max="9484" width="9" style="149" customWidth="1"/>
    <col min="9485" max="9728" width="9" style="149"/>
    <col min="9729" max="9729" width="8.125" style="149" customWidth="1"/>
    <col min="9730" max="9739" width="8.75" style="149" customWidth="1"/>
    <col min="9740" max="9740" width="9" style="149" customWidth="1"/>
    <col min="9741" max="9984" width="9" style="149"/>
    <col min="9985" max="9985" width="8.125" style="149" customWidth="1"/>
    <col min="9986" max="9995" width="8.75" style="149" customWidth="1"/>
    <col min="9996" max="9996" width="9" style="149" customWidth="1"/>
    <col min="9997" max="10240" width="9" style="149"/>
    <col min="10241" max="10241" width="8.125" style="149" customWidth="1"/>
    <col min="10242" max="10251" width="8.75" style="149" customWidth="1"/>
    <col min="10252" max="10252" width="9" style="149" customWidth="1"/>
    <col min="10253" max="10496" width="9" style="149"/>
    <col min="10497" max="10497" width="8.125" style="149" customWidth="1"/>
    <col min="10498" max="10507" width="8.75" style="149" customWidth="1"/>
    <col min="10508" max="10508" width="9" style="149" customWidth="1"/>
    <col min="10509" max="10752" width="9" style="149"/>
    <col min="10753" max="10753" width="8.125" style="149" customWidth="1"/>
    <col min="10754" max="10763" width="8.75" style="149" customWidth="1"/>
    <col min="10764" max="10764" width="9" style="149" customWidth="1"/>
    <col min="10765" max="11008" width="9" style="149"/>
    <col min="11009" max="11009" width="8.125" style="149" customWidth="1"/>
    <col min="11010" max="11019" width="8.75" style="149" customWidth="1"/>
    <col min="11020" max="11020" width="9" style="149" customWidth="1"/>
    <col min="11021" max="11264" width="9" style="149"/>
    <col min="11265" max="11265" width="8.125" style="149" customWidth="1"/>
    <col min="11266" max="11275" width="8.75" style="149" customWidth="1"/>
    <col min="11276" max="11276" width="9" style="149" customWidth="1"/>
    <col min="11277" max="11520" width="9" style="149"/>
    <col min="11521" max="11521" width="8.125" style="149" customWidth="1"/>
    <col min="11522" max="11531" width="8.75" style="149" customWidth="1"/>
    <col min="11532" max="11532" width="9" style="149" customWidth="1"/>
    <col min="11533" max="11776" width="9" style="149"/>
    <col min="11777" max="11777" width="8.125" style="149" customWidth="1"/>
    <col min="11778" max="11787" width="8.75" style="149" customWidth="1"/>
    <col min="11788" max="11788" width="9" style="149" customWidth="1"/>
    <col min="11789" max="12032" width="9" style="149"/>
    <col min="12033" max="12033" width="8.125" style="149" customWidth="1"/>
    <col min="12034" max="12043" width="8.75" style="149" customWidth="1"/>
    <col min="12044" max="12044" width="9" style="149" customWidth="1"/>
    <col min="12045" max="12288" width="9" style="149"/>
    <col min="12289" max="12289" width="8.125" style="149" customWidth="1"/>
    <col min="12290" max="12299" width="8.75" style="149" customWidth="1"/>
    <col min="12300" max="12300" width="9" style="149" customWidth="1"/>
    <col min="12301" max="12544" width="9" style="149"/>
    <col min="12545" max="12545" width="8.125" style="149" customWidth="1"/>
    <col min="12546" max="12555" width="8.75" style="149" customWidth="1"/>
    <col min="12556" max="12556" width="9" style="149" customWidth="1"/>
    <col min="12557" max="12800" width="9" style="149"/>
    <col min="12801" max="12801" width="8.125" style="149" customWidth="1"/>
    <col min="12802" max="12811" width="8.75" style="149" customWidth="1"/>
    <col min="12812" max="12812" width="9" style="149" customWidth="1"/>
    <col min="12813" max="13056" width="9" style="149"/>
    <col min="13057" max="13057" width="8.125" style="149" customWidth="1"/>
    <col min="13058" max="13067" width="8.75" style="149" customWidth="1"/>
    <col min="13068" max="13068" width="9" style="149" customWidth="1"/>
    <col min="13069" max="13312" width="9" style="149"/>
    <col min="13313" max="13313" width="8.125" style="149" customWidth="1"/>
    <col min="13314" max="13323" width="8.75" style="149" customWidth="1"/>
    <col min="13324" max="13324" width="9" style="149" customWidth="1"/>
    <col min="13325" max="13568" width="9" style="149"/>
    <col min="13569" max="13569" width="8.125" style="149" customWidth="1"/>
    <col min="13570" max="13579" width="8.75" style="149" customWidth="1"/>
    <col min="13580" max="13580" width="9" style="149" customWidth="1"/>
    <col min="13581" max="13824" width="9" style="149"/>
    <col min="13825" max="13825" width="8.125" style="149" customWidth="1"/>
    <col min="13826" max="13835" width="8.75" style="149" customWidth="1"/>
    <col min="13836" max="13836" width="9" style="149" customWidth="1"/>
    <col min="13837" max="14080" width="9" style="149"/>
    <col min="14081" max="14081" width="8.125" style="149" customWidth="1"/>
    <col min="14082" max="14091" width="8.75" style="149" customWidth="1"/>
    <col min="14092" max="14092" width="9" style="149" customWidth="1"/>
    <col min="14093" max="14336" width="9" style="149"/>
    <col min="14337" max="14337" width="8.125" style="149" customWidth="1"/>
    <col min="14338" max="14347" width="8.75" style="149" customWidth="1"/>
    <col min="14348" max="14348" width="9" style="149" customWidth="1"/>
    <col min="14349" max="14592" width="9" style="149"/>
    <col min="14593" max="14593" width="8.125" style="149" customWidth="1"/>
    <col min="14594" max="14603" width="8.75" style="149" customWidth="1"/>
    <col min="14604" max="14604" width="9" style="149" customWidth="1"/>
    <col min="14605" max="14848" width="9" style="149"/>
    <col min="14849" max="14849" width="8.125" style="149" customWidth="1"/>
    <col min="14850" max="14859" width="8.75" style="149" customWidth="1"/>
    <col min="14860" max="14860" width="9" style="149" customWidth="1"/>
    <col min="14861" max="15104" width="9" style="149"/>
    <col min="15105" max="15105" width="8.125" style="149" customWidth="1"/>
    <col min="15106" max="15115" width="8.75" style="149" customWidth="1"/>
    <col min="15116" max="15116" width="9" style="149" customWidth="1"/>
    <col min="15117" max="15360" width="9" style="149"/>
    <col min="15361" max="15361" width="8.125" style="149" customWidth="1"/>
    <col min="15362" max="15371" width="8.75" style="149" customWidth="1"/>
    <col min="15372" max="15372" width="9" style="149" customWidth="1"/>
    <col min="15373" max="15616" width="9" style="149"/>
    <col min="15617" max="15617" width="8.125" style="149" customWidth="1"/>
    <col min="15618" max="15627" width="8.75" style="149" customWidth="1"/>
    <col min="15628" max="15628" width="9" style="149" customWidth="1"/>
    <col min="15629" max="15872" width="9" style="149"/>
    <col min="15873" max="15873" width="8.125" style="149" customWidth="1"/>
    <col min="15874" max="15883" width="8.75" style="149" customWidth="1"/>
    <col min="15884" max="15884" width="9" style="149" customWidth="1"/>
    <col min="15885" max="16128" width="9" style="149"/>
    <col min="16129" max="16129" width="8.125" style="149" customWidth="1"/>
    <col min="16130" max="16139" width="8.75" style="149" customWidth="1"/>
    <col min="16140" max="16140" width="9" style="149" customWidth="1"/>
    <col min="16141" max="16384" width="9" style="149"/>
  </cols>
  <sheetData>
    <row r="1" spans="1:12" ht="20.25" customHeight="1">
      <c r="A1" s="645" t="s">
        <v>831</v>
      </c>
      <c r="B1" s="645"/>
      <c r="C1" s="645"/>
      <c r="D1" s="645"/>
      <c r="E1" s="645"/>
      <c r="F1" s="645"/>
      <c r="G1" s="645"/>
      <c r="H1" s="645"/>
      <c r="I1" s="645"/>
    </row>
    <row r="2" spans="1:12" ht="15" customHeight="1">
      <c r="A2" s="161"/>
      <c r="B2" s="161"/>
      <c r="C2" s="161"/>
      <c r="D2" s="161"/>
      <c r="E2" s="161"/>
      <c r="F2" s="161"/>
      <c r="G2" s="161"/>
      <c r="H2" s="161"/>
    </row>
    <row r="3" spans="1:12" ht="20.25" customHeight="1">
      <c r="A3" s="189" t="s">
        <v>293</v>
      </c>
    </row>
    <row r="4" spans="1:12" ht="20.25" customHeight="1">
      <c r="A4" s="822" t="s">
        <v>22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</row>
    <row r="5" spans="1:12" ht="38.25" customHeight="1">
      <c r="A5" s="263" t="s">
        <v>294</v>
      </c>
      <c r="B5" s="262" t="s">
        <v>92</v>
      </c>
      <c r="C5" s="262" t="s">
        <v>296</v>
      </c>
      <c r="D5" s="262" t="s">
        <v>297</v>
      </c>
      <c r="E5" s="262" t="s">
        <v>298</v>
      </c>
      <c r="F5" s="262" t="s">
        <v>299</v>
      </c>
      <c r="G5" s="262" t="s">
        <v>300</v>
      </c>
      <c r="H5" s="262" t="s">
        <v>301</v>
      </c>
      <c r="I5" s="215" t="s">
        <v>302</v>
      </c>
      <c r="J5" s="215" t="s">
        <v>303</v>
      </c>
      <c r="K5" s="262" t="s">
        <v>304</v>
      </c>
      <c r="L5" s="588" t="s">
        <v>305</v>
      </c>
    </row>
    <row r="6" spans="1:12" ht="36" customHeight="1">
      <c r="A6" s="183" t="s">
        <v>7</v>
      </c>
      <c r="B6" s="192">
        <v>71398</v>
      </c>
      <c r="C6" s="193">
        <v>7593</v>
      </c>
      <c r="D6" s="192">
        <v>17523</v>
      </c>
      <c r="E6" s="192">
        <v>11314</v>
      </c>
      <c r="F6" s="192">
        <v>23949</v>
      </c>
      <c r="G6" s="192" t="s">
        <v>218</v>
      </c>
      <c r="H6" s="192">
        <v>7499</v>
      </c>
      <c r="I6" s="192">
        <v>48</v>
      </c>
      <c r="J6" s="192" t="s">
        <v>218</v>
      </c>
      <c r="K6" s="192">
        <v>1481</v>
      </c>
      <c r="L6" s="192">
        <v>1991</v>
      </c>
    </row>
    <row r="7" spans="1:12" ht="36" customHeight="1">
      <c r="A7" s="183" t="s">
        <v>6</v>
      </c>
      <c r="B7" s="192">
        <v>112536</v>
      </c>
      <c r="C7" s="193">
        <v>10440</v>
      </c>
      <c r="D7" s="192">
        <v>20540</v>
      </c>
      <c r="E7" s="192">
        <v>10554</v>
      </c>
      <c r="F7" s="194">
        <v>39147</v>
      </c>
      <c r="G7" s="192" t="s">
        <v>218</v>
      </c>
      <c r="H7" s="194">
        <v>25808</v>
      </c>
      <c r="I7" s="194">
        <v>4868</v>
      </c>
      <c r="J7" s="194">
        <v>101</v>
      </c>
      <c r="K7" s="194">
        <v>235</v>
      </c>
      <c r="L7" s="194">
        <v>843</v>
      </c>
    </row>
    <row r="8" spans="1:12" ht="36" customHeight="1">
      <c r="A8" s="183" t="s">
        <v>42</v>
      </c>
      <c r="B8" s="192">
        <v>127698</v>
      </c>
      <c r="C8" s="193">
        <v>10440</v>
      </c>
      <c r="D8" s="192">
        <v>20540</v>
      </c>
      <c r="E8" s="192">
        <v>10554</v>
      </c>
      <c r="F8" s="194">
        <v>39147</v>
      </c>
      <c r="G8" s="194">
        <v>39147</v>
      </c>
      <c r="H8" s="194">
        <v>4868</v>
      </c>
      <c r="I8" s="194">
        <v>87</v>
      </c>
      <c r="J8" s="194">
        <v>235</v>
      </c>
      <c r="K8" s="194">
        <v>965</v>
      </c>
      <c r="L8" s="194">
        <v>1715</v>
      </c>
    </row>
    <row r="9" spans="1:12" ht="36" customHeight="1">
      <c r="A9" s="187" t="s">
        <v>4</v>
      </c>
      <c r="B9" s="195">
        <f>SUM(C9:L9)</f>
        <v>210983</v>
      </c>
      <c r="C9" s="196">
        <v>34263</v>
      </c>
      <c r="D9" s="195">
        <v>48492</v>
      </c>
      <c r="E9" s="195">
        <v>34263</v>
      </c>
      <c r="F9" s="197">
        <v>47464</v>
      </c>
      <c r="G9" s="197">
        <v>38883</v>
      </c>
      <c r="H9" s="197">
        <v>7424</v>
      </c>
      <c r="I9" s="197">
        <v>63</v>
      </c>
      <c r="J9" s="197">
        <v>131</v>
      </c>
      <c r="K9" s="195" t="s">
        <v>218</v>
      </c>
      <c r="L9" s="192" t="s">
        <v>218</v>
      </c>
    </row>
    <row r="10" spans="1:12" ht="36" customHeight="1">
      <c r="A10" s="187" t="s">
        <v>525</v>
      </c>
      <c r="B10" s="198">
        <v>110539</v>
      </c>
      <c r="C10" s="199">
        <v>26234</v>
      </c>
      <c r="D10" s="198">
        <v>15716</v>
      </c>
      <c r="E10" s="198">
        <v>10240</v>
      </c>
      <c r="F10" s="198">
        <v>36345</v>
      </c>
      <c r="G10" s="198">
        <v>11230</v>
      </c>
      <c r="H10" s="198">
        <v>6482</v>
      </c>
      <c r="I10" s="198">
        <v>0</v>
      </c>
      <c r="J10" s="198">
        <v>57</v>
      </c>
      <c r="K10" s="198">
        <v>1248</v>
      </c>
      <c r="L10" s="198">
        <v>2987</v>
      </c>
    </row>
    <row r="11" spans="1:12" s="288" customFormat="1" ht="36" customHeight="1">
      <c r="A11" s="5" t="s">
        <v>2</v>
      </c>
      <c r="B11" s="539">
        <v>89223</v>
      </c>
      <c r="C11" s="200">
        <v>25051</v>
      </c>
      <c r="D11" s="201">
        <v>19034</v>
      </c>
      <c r="E11" s="201">
        <v>14416</v>
      </c>
      <c r="F11" s="202">
        <v>18173</v>
      </c>
      <c r="G11" s="202">
        <v>5975</v>
      </c>
      <c r="H11" s="202">
        <v>6574</v>
      </c>
      <c r="I11" s="202"/>
      <c r="J11" s="202"/>
      <c r="K11" s="201"/>
      <c r="L11" s="145">
        <v>2080</v>
      </c>
    </row>
    <row r="13" spans="1:12" ht="20.25" customHeight="1">
      <c r="A13" s="189" t="s">
        <v>306</v>
      </c>
    </row>
    <row r="14" spans="1:12" ht="20.25" customHeight="1">
      <c r="A14" s="822" t="s">
        <v>22</v>
      </c>
      <c r="B14" s="822"/>
      <c r="C14" s="822"/>
      <c r="D14" s="822"/>
      <c r="E14" s="822"/>
      <c r="F14" s="822"/>
      <c r="G14" s="822"/>
      <c r="H14" s="822"/>
      <c r="I14" s="822"/>
      <c r="J14" s="822"/>
      <c r="K14" s="822"/>
    </row>
    <row r="15" spans="1:12" ht="37.5" customHeight="1">
      <c r="A15" s="263" t="s">
        <v>294</v>
      </c>
      <c r="B15" s="262" t="s">
        <v>92</v>
      </c>
      <c r="C15" s="262" t="s">
        <v>286</v>
      </c>
      <c r="D15" s="262" t="s">
        <v>307</v>
      </c>
      <c r="E15" s="215" t="s">
        <v>308</v>
      </c>
      <c r="F15" s="262" t="s">
        <v>309</v>
      </c>
      <c r="G15" s="203" t="s">
        <v>310</v>
      </c>
      <c r="H15" s="215" t="s">
        <v>311</v>
      </c>
      <c r="I15" s="215" t="s">
        <v>312</v>
      </c>
      <c r="J15" s="262" t="s">
        <v>289</v>
      </c>
      <c r="K15" s="588" t="s">
        <v>291</v>
      </c>
    </row>
    <row r="16" spans="1:12" ht="34.5" customHeight="1">
      <c r="A16" s="204" t="s">
        <v>7</v>
      </c>
      <c r="B16" s="192">
        <f>SUM(C16:K16)</f>
        <v>10022</v>
      </c>
      <c r="C16" s="193">
        <v>4161</v>
      </c>
      <c r="D16" s="192">
        <v>1948</v>
      </c>
      <c r="E16" s="192">
        <v>442</v>
      </c>
      <c r="F16" s="192">
        <v>154</v>
      </c>
      <c r="G16" s="192" t="s">
        <v>218</v>
      </c>
      <c r="H16" s="192">
        <v>2744</v>
      </c>
      <c r="I16" s="192" t="s">
        <v>218</v>
      </c>
      <c r="J16" s="192">
        <v>573</v>
      </c>
      <c r="K16" s="192" t="s">
        <v>218</v>
      </c>
    </row>
    <row r="17" spans="1:11" ht="34.5" customHeight="1">
      <c r="A17" s="204" t="s">
        <v>6</v>
      </c>
      <c r="B17" s="192">
        <v>31899</v>
      </c>
      <c r="C17" s="193">
        <v>10327</v>
      </c>
      <c r="D17" s="192">
        <v>10088</v>
      </c>
      <c r="E17" s="192">
        <v>2435</v>
      </c>
      <c r="F17" s="192">
        <v>85</v>
      </c>
      <c r="G17" s="192" t="s">
        <v>218</v>
      </c>
      <c r="H17" s="194">
        <v>8384</v>
      </c>
      <c r="I17" s="194">
        <v>0</v>
      </c>
      <c r="J17" s="194">
        <v>580</v>
      </c>
      <c r="K17" s="192" t="s">
        <v>218</v>
      </c>
    </row>
    <row r="18" spans="1:11" ht="34.5" customHeight="1">
      <c r="A18" s="183" t="s">
        <v>42</v>
      </c>
      <c r="B18" s="192">
        <f>SUM(C18:K18)</f>
        <v>28864</v>
      </c>
      <c r="C18" s="205">
        <v>11649</v>
      </c>
      <c r="D18" s="205">
        <v>10137</v>
      </c>
      <c r="E18" s="205">
        <v>3103</v>
      </c>
      <c r="F18" s="192" t="s">
        <v>218</v>
      </c>
      <c r="G18" s="192" t="s">
        <v>218</v>
      </c>
      <c r="H18" s="194">
        <v>2475</v>
      </c>
      <c r="I18" s="192" t="s">
        <v>218</v>
      </c>
      <c r="J18" s="194">
        <v>1500</v>
      </c>
      <c r="K18" s="192" t="s">
        <v>218</v>
      </c>
    </row>
    <row r="19" spans="1:11" ht="34.5" customHeight="1">
      <c r="A19" s="187" t="s">
        <v>4</v>
      </c>
      <c r="B19" s="195">
        <f>SUM(C19:K19)</f>
        <v>27362</v>
      </c>
      <c r="C19" s="197">
        <v>10028</v>
      </c>
      <c r="D19" s="197">
        <v>9970</v>
      </c>
      <c r="E19" s="197">
        <v>2702</v>
      </c>
      <c r="F19" s="192" t="s">
        <v>218</v>
      </c>
      <c r="G19" s="192" t="s">
        <v>218</v>
      </c>
      <c r="H19" s="197">
        <v>2762</v>
      </c>
      <c r="I19" s="192" t="s">
        <v>218</v>
      </c>
      <c r="J19" s="197">
        <v>1900</v>
      </c>
      <c r="K19" s="192" t="s">
        <v>218</v>
      </c>
    </row>
    <row r="20" spans="1:11" ht="34.5" customHeight="1">
      <c r="A20" s="187" t="s">
        <v>525</v>
      </c>
      <c r="B20" s="198">
        <v>42029</v>
      </c>
      <c r="C20" s="206">
        <v>16813</v>
      </c>
      <c r="D20" s="206">
        <v>14621</v>
      </c>
      <c r="E20" s="206">
        <v>3880</v>
      </c>
      <c r="F20" s="206">
        <v>1248</v>
      </c>
      <c r="G20" s="206">
        <v>4312</v>
      </c>
      <c r="H20" s="206">
        <v>343</v>
      </c>
      <c r="I20" s="206">
        <v>0</v>
      </c>
      <c r="J20" s="206">
        <v>812</v>
      </c>
      <c r="K20" s="206">
        <v>0</v>
      </c>
    </row>
    <row r="21" spans="1:11" s="288" customFormat="1" ht="34.5" customHeight="1">
      <c r="A21" s="5" t="s">
        <v>2</v>
      </c>
      <c r="B21" s="539">
        <v>67651</v>
      </c>
      <c r="C21" s="202">
        <v>22850</v>
      </c>
      <c r="D21" s="202">
        <v>14576</v>
      </c>
      <c r="E21" s="202">
        <v>8642</v>
      </c>
      <c r="F21" s="145"/>
      <c r="G21" s="145"/>
      <c r="H21" s="202">
        <v>10479</v>
      </c>
      <c r="I21" s="145"/>
      <c r="J21" s="202">
        <v>11104</v>
      </c>
      <c r="K21" s="145"/>
    </row>
    <row r="22" spans="1:11" ht="15" customHeight="1"/>
    <row r="23" spans="1:11" ht="20.25" customHeight="1">
      <c r="A23" s="149" t="s">
        <v>313</v>
      </c>
    </row>
  </sheetData>
  <mergeCells count="3">
    <mergeCell ref="A1:I1"/>
    <mergeCell ref="A4:K4"/>
    <mergeCell ref="A14:K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4"/>
  <sheetViews>
    <sheetView tabSelected="1" topLeftCell="A7" workbookViewId="0">
      <selection activeCell="B31" sqref="B31"/>
    </sheetView>
  </sheetViews>
  <sheetFormatPr defaultRowHeight="13.5"/>
  <cols>
    <col min="1" max="1" width="9" style="261"/>
    <col min="2" max="2" width="7.25" style="261" customWidth="1"/>
    <col min="3" max="4" width="7.875" style="261" customWidth="1"/>
    <col min="5" max="5" width="6.25" style="261" customWidth="1"/>
    <col min="6" max="6" width="7.375" style="261" customWidth="1"/>
    <col min="7" max="7" width="7.875" style="261" customWidth="1"/>
    <col min="8" max="8" width="8.375" style="261" customWidth="1"/>
    <col min="9" max="9" width="7.875" style="261" customWidth="1"/>
    <col min="10" max="12" width="7.75" style="261" customWidth="1"/>
    <col min="13" max="14" width="7.875" style="261" customWidth="1"/>
    <col min="15" max="15" width="7.75" style="261" customWidth="1"/>
    <col min="16" max="16" width="8.125" style="261" customWidth="1"/>
    <col min="17" max="17" width="7.75" style="261" customWidth="1"/>
    <col min="18" max="18" width="7.625" style="261" customWidth="1"/>
    <col min="19" max="19" width="8.5" style="261" customWidth="1"/>
    <col min="20" max="16384" width="9" style="261"/>
  </cols>
  <sheetData>
    <row r="1" spans="1:20" ht="20.25" customHeight="1">
      <c r="A1" s="645" t="s">
        <v>624</v>
      </c>
      <c r="B1" s="645"/>
      <c r="C1" s="645"/>
      <c r="D1" s="645"/>
      <c r="E1" s="645"/>
      <c r="F1" s="645"/>
      <c r="G1" s="645"/>
      <c r="H1" s="645"/>
      <c r="I1" s="645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0" ht="15" customHeight="1">
      <c r="A2" s="176"/>
      <c r="B2" s="176"/>
      <c r="C2" s="176"/>
      <c r="D2" s="176"/>
      <c r="E2" s="176"/>
      <c r="F2" s="176"/>
      <c r="G2" s="176"/>
      <c r="H2" s="176"/>
      <c r="I2" s="176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0.25" customHeight="1">
      <c r="A3" s="822" t="s">
        <v>370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</row>
    <row r="4" spans="1:20" ht="21" customHeight="1">
      <c r="A4" s="820" t="s">
        <v>483</v>
      </c>
      <c r="B4" s="832" t="s">
        <v>484</v>
      </c>
      <c r="C4" s="819"/>
      <c r="D4" s="819"/>
      <c r="E4" s="819"/>
      <c r="F4" s="819"/>
      <c r="G4" s="819"/>
      <c r="H4" s="819"/>
      <c r="I4" s="819"/>
      <c r="J4" s="819" t="s">
        <v>485</v>
      </c>
      <c r="K4" s="819"/>
      <c r="L4" s="819"/>
      <c r="M4" s="819"/>
      <c r="N4" s="819"/>
      <c r="O4" s="819"/>
      <c r="P4" s="819"/>
      <c r="Q4" s="819"/>
      <c r="R4" s="819"/>
      <c r="S4" s="819"/>
    </row>
    <row r="5" spans="1:20" ht="21" customHeight="1">
      <c r="A5" s="820"/>
      <c r="B5" s="833"/>
      <c r="C5" s="819" t="s">
        <v>486</v>
      </c>
      <c r="D5" s="824" t="s">
        <v>487</v>
      </c>
      <c r="E5" s="684" t="s">
        <v>488</v>
      </c>
      <c r="F5" s="832" t="s">
        <v>489</v>
      </c>
      <c r="G5" s="824" t="s">
        <v>490</v>
      </c>
      <c r="H5" s="832" t="s">
        <v>491</v>
      </c>
      <c r="I5" s="832" t="s">
        <v>492</v>
      </c>
      <c r="J5" s="819" t="s">
        <v>295</v>
      </c>
      <c r="K5" s="586"/>
      <c r="L5" s="586"/>
      <c r="M5" s="819" t="s">
        <v>486</v>
      </c>
      <c r="N5" s="820" t="s">
        <v>487</v>
      </c>
      <c r="O5" s="672" t="s">
        <v>488</v>
      </c>
      <c r="P5" s="819" t="s">
        <v>489</v>
      </c>
      <c r="Q5" s="820" t="s">
        <v>493</v>
      </c>
      <c r="R5" s="819" t="s">
        <v>491</v>
      </c>
      <c r="S5" s="819" t="s">
        <v>492</v>
      </c>
    </row>
    <row r="6" spans="1:20" ht="27.75" customHeight="1">
      <c r="A6" s="820"/>
      <c r="B6" s="819"/>
      <c r="C6" s="819"/>
      <c r="D6" s="833"/>
      <c r="E6" s="721"/>
      <c r="F6" s="833"/>
      <c r="G6" s="826"/>
      <c r="H6" s="833"/>
      <c r="I6" s="833"/>
      <c r="J6" s="819"/>
      <c r="K6" s="586" t="s">
        <v>76</v>
      </c>
      <c r="L6" s="586" t="s">
        <v>77</v>
      </c>
      <c r="M6" s="819"/>
      <c r="N6" s="819"/>
      <c r="O6" s="676"/>
      <c r="P6" s="819"/>
      <c r="Q6" s="820"/>
      <c r="R6" s="819"/>
      <c r="S6" s="819"/>
    </row>
    <row r="7" spans="1:20" ht="21" customHeight="1">
      <c r="A7" s="184" t="s">
        <v>107</v>
      </c>
      <c r="B7" s="185">
        <v>130</v>
      </c>
      <c r="C7" s="185">
        <v>6</v>
      </c>
      <c r="D7" s="185"/>
      <c r="E7" s="185">
        <v>7</v>
      </c>
      <c r="F7" s="185">
        <v>97</v>
      </c>
      <c r="G7" s="185">
        <v>0</v>
      </c>
      <c r="H7" s="185">
        <v>1</v>
      </c>
      <c r="I7" s="185">
        <v>19</v>
      </c>
      <c r="J7" s="185">
        <v>5684</v>
      </c>
      <c r="K7" s="116" t="s">
        <v>494</v>
      </c>
      <c r="L7" s="116" t="s">
        <v>494</v>
      </c>
      <c r="M7" s="185">
        <v>372</v>
      </c>
      <c r="N7" s="185"/>
      <c r="O7" s="185">
        <v>500</v>
      </c>
      <c r="P7" s="185">
        <v>4536</v>
      </c>
      <c r="Q7" s="185">
        <v>0</v>
      </c>
      <c r="R7" s="185">
        <v>38</v>
      </c>
      <c r="S7" s="185">
        <v>238</v>
      </c>
    </row>
    <row r="8" spans="1:20" ht="21" customHeight="1">
      <c r="A8" s="184" t="s">
        <v>108</v>
      </c>
      <c r="B8" s="185">
        <v>133</v>
      </c>
      <c r="C8" s="185">
        <v>6</v>
      </c>
      <c r="D8" s="185"/>
      <c r="E8" s="185">
        <v>7</v>
      </c>
      <c r="F8" s="185">
        <v>95</v>
      </c>
      <c r="G8" s="185">
        <v>0</v>
      </c>
      <c r="H8" s="185">
        <v>1</v>
      </c>
      <c r="I8" s="185">
        <v>24</v>
      </c>
      <c r="J8" s="185">
        <v>5564</v>
      </c>
      <c r="K8" s="116" t="s">
        <v>494</v>
      </c>
      <c r="L8" s="116" t="s">
        <v>494</v>
      </c>
      <c r="M8" s="185">
        <v>374</v>
      </c>
      <c r="N8" s="185"/>
      <c r="O8" s="185">
        <v>493</v>
      </c>
      <c r="P8" s="185">
        <v>4350</v>
      </c>
      <c r="Q8" s="185">
        <v>0</v>
      </c>
      <c r="R8" s="343">
        <v>39</v>
      </c>
      <c r="S8" s="185">
        <v>308</v>
      </c>
    </row>
    <row r="9" spans="1:20" ht="21" customHeight="1">
      <c r="A9" s="184" t="s">
        <v>5</v>
      </c>
      <c r="B9" s="281">
        <v>138</v>
      </c>
      <c r="C9" s="185">
        <v>6</v>
      </c>
      <c r="D9" s="185"/>
      <c r="E9" s="185">
        <v>7</v>
      </c>
      <c r="F9" s="185">
        <v>95</v>
      </c>
      <c r="G9" s="185">
        <v>0</v>
      </c>
      <c r="H9" s="185">
        <v>1</v>
      </c>
      <c r="I9" s="185">
        <v>29</v>
      </c>
      <c r="J9" s="185">
        <v>5910</v>
      </c>
      <c r="K9" s="116" t="s">
        <v>494</v>
      </c>
      <c r="L9" s="116" t="s">
        <v>494</v>
      </c>
      <c r="M9" s="185">
        <v>366</v>
      </c>
      <c r="N9" s="185"/>
      <c r="O9" s="185">
        <v>441</v>
      </c>
      <c r="P9" s="185">
        <v>4647</v>
      </c>
      <c r="Q9" s="185">
        <v>0</v>
      </c>
      <c r="R9" s="343">
        <v>39</v>
      </c>
      <c r="S9" s="520">
        <v>417</v>
      </c>
      <c r="T9" s="344"/>
    </row>
    <row r="10" spans="1:20" ht="21" customHeight="1">
      <c r="A10" s="188" t="s">
        <v>109</v>
      </c>
      <c r="B10" s="278">
        <v>141</v>
      </c>
      <c r="C10" s="278">
        <v>6</v>
      </c>
      <c r="D10" s="278"/>
      <c r="E10" s="278">
        <v>6</v>
      </c>
      <c r="F10" s="278">
        <v>95</v>
      </c>
      <c r="G10" s="278">
        <v>0</v>
      </c>
      <c r="H10" s="278">
        <v>1</v>
      </c>
      <c r="I10" s="278">
        <v>33</v>
      </c>
      <c r="J10" s="278">
        <v>5898</v>
      </c>
      <c r="K10" s="116" t="s">
        <v>494</v>
      </c>
      <c r="L10" s="116" t="s">
        <v>494</v>
      </c>
      <c r="M10" s="278">
        <v>350</v>
      </c>
      <c r="N10" s="278"/>
      <c r="O10" s="278">
        <v>325</v>
      </c>
      <c r="P10" s="278">
        <v>4758</v>
      </c>
      <c r="Q10" s="278">
        <v>0</v>
      </c>
      <c r="R10" s="345">
        <v>39</v>
      </c>
      <c r="S10" s="593">
        <v>426</v>
      </c>
      <c r="T10" s="344"/>
    </row>
    <row r="11" spans="1:20" ht="21" customHeight="1">
      <c r="A11" s="188" t="s">
        <v>110</v>
      </c>
      <c r="B11" s="278">
        <v>140</v>
      </c>
      <c r="C11" s="165">
        <v>6</v>
      </c>
      <c r="D11" s="165"/>
      <c r="E11" s="68">
        <v>6</v>
      </c>
      <c r="F11" s="278">
        <v>93</v>
      </c>
      <c r="G11" s="278">
        <v>0</v>
      </c>
      <c r="H11" s="278">
        <v>1</v>
      </c>
      <c r="I11" s="278">
        <v>34</v>
      </c>
      <c r="J11" s="278">
        <v>6156</v>
      </c>
      <c r="K11" s="165">
        <v>3167</v>
      </c>
      <c r="L11" s="165">
        <v>2989</v>
      </c>
      <c r="M11" s="165">
        <v>381</v>
      </c>
      <c r="N11" s="165"/>
      <c r="O11" s="165">
        <v>311</v>
      </c>
      <c r="P11" s="165">
        <v>4929</v>
      </c>
      <c r="Q11" s="165">
        <v>0</v>
      </c>
      <c r="R11" s="165">
        <v>39</v>
      </c>
      <c r="S11" s="109">
        <v>496</v>
      </c>
      <c r="T11" s="346"/>
    </row>
    <row r="12" spans="1:20" ht="21" customHeight="1">
      <c r="A12" s="130" t="s">
        <v>833</v>
      </c>
      <c r="B12" s="68">
        <v>143</v>
      </c>
      <c r="C12" s="68">
        <v>6</v>
      </c>
      <c r="D12" s="68">
        <v>6</v>
      </c>
      <c r="E12" s="68">
        <v>4</v>
      </c>
      <c r="F12" s="68">
        <v>90</v>
      </c>
      <c r="G12" s="68">
        <v>0</v>
      </c>
      <c r="H12" s="68">
        <v>1</v>
      </c>
      <c r="I12" s="68">
        <v>36</v>
      </c>
      <c r="J12" s="68">
        <v>5726</v>
      </c>
      <c r="K12" s="68">
        <v>2923</v>
      </c>
      <c r="L12" s="68">
        <v>2803</v>
      </c>
      <c r="M12" s="68">
        <v>355</v>
      </c>
      <c r="N12" s="68">
        <v>276</v>
      </c>
      <c r="O12" s="68">
        <v>291</v>
      </c>
      <c r="P12" s="68">
        <v>4270</v>
      </c>
      <c r="Q12" s="68">
        <v>0</v>
      </c>
      <c r="R12" s="68">
        <v>37</v>
      </c>
      <c r="S12" s="68">
        <v>497</v>
      </c>
      <c r="T12" s="344"/>
    </row>
    <row r="13" spans="1:20" ht="15" customHeight="1">
      <c r="A13" s="347"/>
      <c r="B13" s="348"/>
      <c r="C13" s="348"/>
      <c r="D13" s="348"/>
      <c r="E13" s="348"/>
      <c r="F13" s="348"/>
      <c r="G13" s="348"/>
      <c r="H13" s="348"/>
      <c r="I13" s="348"/>
      <c r="J13" s="349"/>
      <c r="K13" s="349"/>
      <c r="L13" s="349"/>
      <c r="M13" s="349"/>
      <c r="N13" s="349"/>
      <c r="O13" s="349"/>
      <c r="P13" s="349"/>
      <c r="Q13" s="349"/>
      <c r="R13" s="349"/>
      <c r="S13" s="349"/>
    </row>
    <row r="14" spans="1:20" ht="21.75" customHeight="1">
      <c r="A14" s="287" t="s">
        <v>41</v>
      </c>
      <c r="B14" s="278">
        <v>6</v>
      </c>
      <c r="C14" s="278"/>
      <c r="D14" s="278">
        <v>1</v>
      </c>
      <c r="E14" s="278"/>
      <c r="F14" s="278">
        <v>3</v>
      </c>
      <c r="G14" s="278"/>
      <c r="H14" s="278"/>
      <c r="I14" s="278">
        <v>2</v>
      </c>
      <c r="J14" s="278">
        <v>179</v>
      </c>
      <c r="K14" s="278"/>
      <c r="L14" s="278"/>
      <c r="M14" s="278"/>
      <c r="N14" s="278">
        <v>47</v>
      </c>
      <c r="O14" s="278"/>
      <c r="P14" s="278">
        <v>90</v>
      </c>
      <c r="Q14" s="278"/>
      <c r="R14" s="278"/>
      <c r="S14" s="275">
        <v>29</v>
      </c>
    </row>
    <row r="15" spans="1:20" ht="21.75" customHeight="1">
      <c r="A15" s="287" t="s">
        <v>387</v>
      </c>
      <c r="B15" s="278">
        <v>4</v>
      </c>
      <c r="C15" s="278"/>
      <c r="D15" s="278">
        <v>1</v>
      </c>
      <c r="E15" s="278"/>
      <c r="F15" s="278">
        <v>3</v>
      </c>
      <c r="G15" s="278"/>
      <c r="H15" s="278"/>
      <c r="I15" s="278"/>
      <c r="J15" s="278">
        <v>280</v>
      </c>
      <c r="K15" s="278"/>
      <c r="L15" s="278"/>
      <c r="M15" s="278"/>
      <c r="N15" s="278">
        <v>52</v>
      </c>
      <c r="O15" s="278"/>
      <c r="P15" s="278">
        <v>228</v>
      </c>
      <c r="Q15" s="278"/>
      <c r="R15" s="278"/>
      <c r="S15" s="278"/>
    </row>
    <row r="16" spans="1:20" ht="21.75" customHeight="1">
      <c r="A16" s="287" t="s">
        <v>39</v>
      </c>
      <c r="B16" s="278">
        <v>10</v>
      </c>
      <c r="C16" s="278"/>
      <c r="D16" s="278"/>
      <c r="E16" s="278">
        <v>1</v>
      </c>
      <c r="F16" s="278">
        <v>3</v>
      </c>
      <c r="G16" s="278"/>
      <c r="H16" s="278"/>
      <c r="I16" s="278">
        <v>6</v>
      </c>
      <c r="J16" s="278">
        <v>244</v>
      </c>
      <c r="K16" s="278"/>
      <c r="L16" s="278"/>
      <c r="M16" s="278"/>
      <c r="N16" s="278"/>
      <c r="O16" s="278">
        <v>79</v>
      </c>
      <c r="P16" s="278">
        <v>124</v>
      </c>
      <c r="Q16" s="278"/>
      <c r="R16" s="278"/>
      <c r="S16" s="275">
        <v>68</v>
      </c>
    </row>
    <row r="17" spans="1:19" ht="21.75" customHeight="1">
      <c r="A17" s="287" t="s">
        <v>358</v>
      </c>
      <c r="B17" s="278">
        <v>5</v>
      </c>
      <c r="C17" s="278">
        <v>1</v>
      </c>
      <c r="D17" s="278"/>
      <c r="E17" s="278"/>
      <c r="F17" s="278">
        <v>4</v>
      </c>
      <c r="G17" s="278"/>
      <c r="H17" s="278"/>
      <c r="I17" s="278"/>
      <c r="J17" s="278">
        <v>263</v>
      </c>
      <c r="K17" s="278"/>
      <c r="L17" s="278"/>
      <c r="M17" s="278">
        <v>55</v>
      </c>
      <c r="N17" s="278"/>
      <c r="O17" s="278"/>
      <c r="P17" s="278">
        <v>208</v>
      </c>
      <c r="Q17" s="278"/>
      <c r="R17" s="278"/>
      <c r="S17" s="278"/>
    </row>
    <row r="18" spans="1:19" ht="21.75" customHeight="1">
      <c r="A18" s="287" t="s">
        <v>388</v>
      </c>
      <c r="B18" s="278">
        <v>9</v>
      </c>
      <c r="C18" s="278"/>
      <c r="D18" s="278">
        <v>1</v>
      </c>
      <c r="E18" s="278"/>
      <c r="F18" s="278">
        <v>8</v>
      </c>
      <c r="G18" s="278"/>
      <c r="H18" s="278"/>
      <c r="I18" s="278"/>
      <c r="J18" s="278">
        <v>375</v>
      </c>
      <c r="K18" s="278"/>
      <c r="L18" s="278"/>
      <c r="M18" s="278"/>
      <c r="N18" s="278">
        <v>41</v>
      </c>
      <c r="O18" s="278"/>
      <c r="P18" s="278">
        <v>334</v>
      </c>
      <c r="Q18" s="278"/>
      <c r="R18" s="278"/>
      <c r="S18" s="278"/>
    </row>
    <row r="19" spans="1:19" ht="21.75" customHeight="1">
      <c r="A19" s="287" t="s">
        <v>359</v>
      </c>
      <c r="B19" s="278">
        <v>6</v>
      </c>
      <c r="C19" s="278">
        <v>1</v>
      </c>
      <c r="D19" s="278"/>
      <c r="E19" s="278"/>
      <c r="F19" s="278">
        <v>4</v>
      </c>
      <c r="G19" s="278"/>
      <c r="H19" s="278"/>
      <c r="I19" s="278">
        <v>1</v>
      </c>
      <c r="J19" s="278">
        <v>250</v>
      </c>
      <c r="K19" s="278"/>
      <c r="L19" s="278"/>
      <c r="M19" s="278">
        <v>35</v>
      </c>
      <c r="N19" s="278"/>
      <c r="O19" s="278"/>
      <c r="P19" s="278">
        <v>205</v>
      </c>
      <c r="Q19" s="278"/>
      <c r="R19" s="278"/>
      <c r="S19" s="278">
        <v>10</v>
      </c>
    </row>
    <row r="20" spans="1:19" ht="21.75" customHeight="1">
      <c r="A20" s="287" t="s">
        <v>35</v>
      </c>
      <c r="B20" s="278">
        <v>5</v>
      </c>
      <c r="C20" s="278"/>
      <c r="D20" s="278"/>
      <c r="E20" s="278"/>
      <c r="F20" s="278">
        <v>5</v>
      </c>
      <c r="G20" s="278"/>
      <c r="H20" s="278"/>
      <c r="I20" s="278"/>
      <c r="J20" s="278">
        <v>179</v>
      </c>
      <c r="K20" s="278"/>
      <c r="L20" s="278"/>
      <c r="M20" s="278"/>
      <c r="N20" s="278"/>
      <c r="O20" s="278"/>
      <c r="P20" s="278">
        <v>179</v>
      </c>
      <c r="Q20" s="278"/>
      <c r="R20" s="278"/>
      <c r="S20" s="278"/>
    </row>
    <row r="21" spans="1:19" ht="21.75" customHeight="1">
      <c r="A21" s="287" t="s">
        <v>360</v>
      </c>
      <c r="B21" s="278">
        <v>3</v>
      </c>
      <c r="C21" s="278"/>
      <c r="D21" s="278"/>
      <c r="E21" s="278"/>
      <c r="F21" s="278">
        <v>3</v>
      </c>
      <c r="G21" s="278"/>
      <c r="H21" s="278"/>
      <c r="I21" s="278"/>
      <c r="J21" s="278">
        <v>111</v>
      </c>
      <c r="K21" s="278"/>
      <c r="L21" s="278"/>
      <c r="M21" s="278"/>
      <c r="N21" s="278"/>
      <c r="O21" s="278"/>
      <c r="P21" s="278">
        <v>114</v>
      </c>
      <c r="Q21" s="278"/>
      <c r="R21" s="278"/>
      <c r="S21" s="275"/>
    </row>
    <row r="22" spans="1:19" ht="21.75" customHeight="1">
      <c r="A22" s="287" t="s">
        <v>33</v>
      </c>
      <c r="B22" s="278">
        <v>5</v>
      </c>
      <c r="C22" s="278">
        <v>1</v>
      </c>
      <c r="D22" s="278"/>
      <c r="E22" s="278"/>
      <c r="F22" s="278">
        <v>4</v>
      </c>
      <c r="G22" s="278"/>
      <c r="H22" s="278"/>
      <c r="I22" s="278"/>
      <c r="J22" s="278">
        <v>250</v>
      </c>
      <c r="K22" s="278"/>
      <c r="L22" s="278"/>
      <c r="M22" s="278">
        <v>75</v>
      </c>
      <c r="N22" s="278"/>
      <c r="O22" s="278"/>
      <c r="P22" s="278">
        <v>175</v>
      </c>
      <c r="Q22" s="278"/>
      <c r="R22" s="278"/>
      <c r="S22" s="278"/>
    </row>
    <row r="23" spans="1:19" ht="21.75" customHeight="1">
      <c r="A23" s="287" t="s">
        <v>361</v>
      </c>
      <c r="B23" s="278">
        <v>6</v>
      </c>
      <c r="C23" s="278"/>
      <c r="D23" s="278"/>
      <c r="E23" s="278">
        <v>1</v>
      </c>
      <c r="F23" s="278">
        <v>4</v>
      </c>
      <c r="G23" s="278"/>
      <c r="H23" s="278"/>
      <c r="I23" s="278">
        <v>1</v>
      </c>
      <c r="J23" s="278">
        <v>395</v>
      </c>
      <c r="K23" s="278"/>
      <c r="L23" s="278"/>
      <c r="M23" s="278"/>
      <c r="N23" s="278"/>
      <c r="O23" s="278">
        <v>30</v>
      </c>
      <c r="P23" s="278">
        <v>380</v>
      </c>
      <c r="Q23" s="278"/>
      <c r="R23" s="278"/>
      <c r="S23" s="278">
        <v>8</v>
      </c>
    </row>
    <row r="24" spans="1:19" ht="21.75" customHeight="1">
      <c r="A24" s="287" t="s">
        <v>31</v>
      </c>
      <c r="B24" s="278">
        <v>9</v>
      </c>
      <c r="C24" s="278"/>
      <c r="D24" s="278">
        <v>1</v>
      </c>
      <c r="E24" s="278"/>
      <c r="F24" s="278">
        <v>3</v>
      </c>
      <c r="G24" s="278"/>
      <c r="H24" s="278"/>
      <c r="I24" s="278">
        <v>5</v>
      </c>
      <c r="J24" s="278">
        <v>314</v>
      </c>
      <c r="K24" s="278"/>
      <c r="L24" s="278"/>
      <c r="M24" s="278"/>
      <c r="N24" s="278">
        <v>35</v>
      </c>
      <c r="O24" s="278"/>
      <c r="P24" s="278">
        <v>185</v>
      </c>
      <c r="Q24" s="278"/>
      <c r="R24" s="278"/>
      <c r="S24" s="275">
        <v>73</v>
      </c>
    </row>
    <row r="25" spans="1:19" ht="21.75" customHeight="1">
      <c r="A25" s="287" t="s">
        <v>362</v>
      </c>
      <c r="B25" s="278">
        <v>12</v>
      </c>
      <c r="C25" s="278"/>
      <c r="D25" s="278"/>
      <c r="E25" s="278"/>
      <c r="F25" s="278">
        <v>9</v>
      </c>
      <c r="G25" s="278"/>
      <c r="H25" s="278"/>
      <c r="I25" s="278">
        <v>3</v>
      </c>
      <c r="J25" s="278">
        <v>458</v>
      </c>
      <c r="K25" s="278"/>
      <c r="L25" s="278"/>
      <c r="M25" s="278"/>
      <c r="N25" s="278"/>
      <c r="O25" s="278"/>
      <c r="P25" s="278">
        <v>410</v>
      </c>
      <c r="Q25" s="278"/>
      <c r="R25" s="278"/>
      <c r="S25" s="275">
        <v>48</v>
      </c>
    </row>
    <row r="26" spans="1:19" ht="21.75" customHeight="1">
      <c r="A26" s="287" t="s">
        <v>29</v>
      </c>
      <c r="B26" s="278">
        <v>18</v>
      </c>
      <c r="C26" s="278"/>
      <c r="D26" s="278"/>
      <c r="E26" s="278"/>
      <c r="F26" s="278">
        <v>12</v>
      </c>
      <c r="G26" s="278"/>
      <c r="H26" s="278"/>
      <c r="I26" s="278">
        <v>6</v>
      </c>
      <c r="J26" s="278">
        <v>705</v>
      </c>
      <c r="K26" s="278"/>
      <c r="L26" s="278"/>
      <c r="M26" s="278"/>
      <c r="N26" s="278"/>
      <c r="O26" s="278"/>
      <c r="P26" s="278">
        <v>612</v>
      </c>
      <c r="Q26" s="278"/>
      <c r="R26" s="278"/>
      <c r="S26" s="275">
        <v>95</v>
      </c>
    </row>
    <row r="27" spans="1:19" ht="21.75" customHeight="1">
      <c r="A27" s="287" t="s">
        <v>363</v>
      </c>
      <c r="B27" s="278">
        <v>4</v>
      </c>
      <c r="C27" s="278"/>
      <c r="D27" s="278"/>
      <c r="E27" s="278"/>
      <c r="F27" s="278">
        <v>2</v>
      </c>
      <c r="G27" s="278"/>
      <c r="H27" s="278"/>
      <c r="I27" s="278">
        <v>2</v>
      </c>
      <c r="J27" s="278">
        <v>200</v>
      </c>
      <c r="K27" s="278"/>
      <c r="L27" s="278"/>
      <c r="M27" s="278"/>
      <c r="N27" s="278"/>
      <c r="O27" s="278"/>
      <c r="P27" s="278">
        <v>182</v>
      </c>
      <c r="Q27" s="278"/>
      <c r="R27" s="278"/>
      <c r="S27" s="275">
        <v>18</v>
      </c>
    </row>
    <row r="28" spans="1:19" ht="21.75" customHeight="1">
      <c r="A28" s="287" t="s">
        <v>27</v>
      </c>
      <c r="B28" s="278">
        <v>7</v>
      </c>
      <c r="C28" s="278">
        <v>1</v>
      </c>
      <c r="D28" s="278">
        <v>1</v>
      </c>
      <c r="E28" s="278"/>
      <c r="F28" s="278">
        <v>4</v>
      </c>
      <c r="G28" s="278"/>
      <c r="H28" s="278"/>
      <c r="I28" s="278">
        <v>1</v>
      </c>
      <c r="J28" s="278">
        <v>196</v>
      </c>
      <c r="K28" s="278"/>
      <c r="L28" s="278"/>
      <c r="M28" s="278">
        <v>47</v>
      </c>
      <c r="N28" s="278">
        <v>33</v>
      </c>
      <c r="O28" s="278"/>
      <c r="P28" s="278">
        <v>91</v>
      </c>
      <c r="Q28" s="278"/>
      <c r="R28" s="278"/>
      <c r="S28" s="275">
        <v>16</v>
      </c>
    </row>
    <row r="29" spans="1:19" ht="21.75" customHeight="1">
      <c r="A29" s="287" t="s">
        <v>389</v>
      </c>
      <c r="B29" s="278">
        <v>24</v>
      </c>
      <c r="C29" s="278">
        <v>2</v>
      </c>
      <c r="D29" s="278"/>
      <c r="E29" s="278">
        <v>2</v>
      </c>
      <c r="F29" s="278">
        <v>12</v>
      </c>
      <c r="G29" s="278"/>
      <c r="H29" s="278">
        <v>1</v>
      </c>
      <c r="I29" s="278">
        <v>7</v>
      </c>
      <c r="J29" s="278">
        <v>956</v>
      </c>
      <c r="K29" s="278"/>
      <c r="L29" s="278"/>
      <c r="M29" s="278">
        <v>143</v>
      </c>
      <c r="N29" s="278"/>
      <c r="O29" s="278">
        <v>182</v>
      </c>
      <c r="P29" s="278">
        <v>523</v>
      </c>
      <c r="Q29" s="278"/>
      <c r="R29" s="275">
        <v>37</v>
      </c>
      <c r="S29" s="275">
        <v>101</v>
      </c>
    </row>
    <row r="30" spans="1:19" ht="21.75" customHeight="1">
      <c r="A30" s="287" t="s">
        <v>25</v>
      </c>
      <c r="B30" s="278">
        <v>10</v>
      </c>
      <c r="C30" s="278"/>
      <c r="D30" s="278">
        <v>1</v>
      </c>
      <c r="E30" s="278"/>
      <c r="F30" s="278">
        <v>7</v>
      </c>
      <c r="G30" s="351"/>
      <c r="H30" s="278"/>
      <c r="I30" s="278">
        <v>2</v>
      </c>
      <c r="J30" s="278">
        <v>371</v>
      </c>
      <c r="K30" s="278"/>
      <c r="L30" s="278"/>
      <c r="M30" s="278"/>
      <c r="N30" s="278">
        <v>68</v>
      </c>
      <c r="O30" s="278"/>
      <c r="P30" s="278">
        <v>230</v>
      </c>
      <c r="Q30" s="278"/>
      <c r="R30" s="278"/>
      <c r="S30" s="275">
        <v>31</v>
      </c>
    </row>
    <row r="31" spans="1:19" ht="15" customHeight="1">
      <c r="A31" s="352"/>
      <c r="B31" s="613"/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</row>
    <row r="32" spans="1:19" ht="20.25" customHeight="1">
      <c r="A32" s="161" t="s">
        <v>364</v>
      </c>
      <c r="B32" s="353"/>
      <c r="C32" s="353"/>
      <c r="D32" s="353"/>
      <c r="E32" s="353"/>
      <c r="F32" s="353"/>
      <c r="G32" s="353"/>
      <c r="H32" s="353"/>
      <c r="I32" s="353"/>
      <c r="J32" s="354"/>
      <c r="K32" s="354"/>
      <c r="L32" s="354"/>
      <c r="M32" s="354"/>
      <c r="N32" s="354"/>
      <c r="O32" s="354"/>
      <c r="P32" s="354"/>
      <c r="Q32" s="355"/>
      <c r="R32" s="355"/>
      <c r="S32" s="149"/>
    </row>
    <row r="33" spans="1:19" ht="20.25" customHeight="1">
      <c r="A33" s="155" t="s">
        <v>495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49"/>
      <c r="R33" s="149"/>
      <c r="S33" s="149"/>
    </row>
    <row r="34" spans="1:19" ht="21" customHeight="1">
      <c r="A34" s="149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49"/>
      <c r="R34" s="149"/>
      <c r="S34" s="149"/>
    </row>
  </sheetData>
  <mergeCells count="21">
    <mergeCell ref="O5:O6"/>
    <mergeCell ref="P5:P6"/>
    <mergeCell ref="Q5:Q6"/>
    <mergeCell ref="R5:R6"/>
    <mergeCell ref="S5:S6"/>
    <mergeCell ref="N5:N6"/>
    <mergeCell ref="A1:I1"/>
    <mergeCell ref="A3:S3"/>
    <mergeCell ref="A4:A6"/>
    <mergeCell ref="B4:I4"/>
    <mergeCell ref="J4:S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opLeftCell="A7" workbookViewId="0">
      <selection activeCell="D26" sqref="D26"/>
    </sheetView>
  </sheetViews>
  <sheetFormatPr defaultRowHeight="11.25"/>
  <cols>
    <col min="1" max="1" width="8.125" style="23" customWidth="1"/>
    <col min="2" max="17" width="7.125" style="23" customWidth="1"/>
    <col min="18" max="256" width="9" style="23"/>
    <col min="257" max="257" width="8.125" style="23" customWidth="1"/>
    <col min="258" max="273" width="7.125" style="23" customWidth="1"/>
    <col min="274" max="512" width="9" style="23"/>
    <col min="513" max="513" width="8.125" style="23" customWidth="1"/>
    <col min="514" max="529" width="7.125" style="23" customWidth="1"/>
    <col min="530" max="768" width="9" style="23"/>
    <col min="769" max="769" width="8.125" style="23" customWidth="1"/>
    <col min="770" max="785" width="7.125" style="23" customWidth="1"/>
    <col min="786" max="1024" width="9" style="23"/>
    <col min="1025" max="1025" width="8.125" style="23" customWidth="1"/>
    <col min="1026" max="1041" width="7.125" style="23" customWidth="1"/>
    <col min="1042" max="1280" width="9" style="23"/>
    <col min="1281" max="1281" width="8.125" style="23" customWidth="1"/>
    <col min="1282" max="1297" width="7.125" style="23" customWidth="1"/>
    <col min="1298" max="1536" width="9" style="23"/>
    <col min="1537" max="1537" width="8.125" style="23" customWidth="1"/>
    <col min="1538" max="1553" width="7.125" style="23" customWidth="1"/>
    <col min="1554" max="1792" width="9" style="23"/>
    <col min="1793" max="1793" width="8.125" style="23" customWidth="1"/>
    <col min="1794" max="1809" width="7.125" style="23" customWidth="1"/>
    <col min="1810" max="2048" width="9" style="23"/>
    <col min="2049" max="2049" width="8.125" style="23" customWidth="1"/>
    <col min="2050" max="2065" width="7.125" style="23" customWidth="1"/>
    <col min="2066" max="2304" width="9" style="23"/>
    <col min="2305" max="2305" width="8.125" style="23" customWidth="1"/>
    <col min="2306" max="2321" width="7.125" style="23" customWidth="1"/>
    <col min="2322" max="2560" width="9" style="23"/>
    <col min="2561" max="2561" width="8.125" style="23" customWidth="1"/>
    <col min="2562" max="2577" width="7.125" style="23" customWidth="1"/>
    <col min="2578" max="2816" width="9" style="23"/>
    <col min="2817" max="2817" width="8.125" style="23" customWidth="1"/>
    <col min="2818" max="2833" width="7.125" style="23" customWidth="1"/>
    <col min="2834" max="3072" width="9" style="23"/>
    <col min="3073" max="3073" width="8.125" style="23" customWidth="1"/>
    <col min="3074" max="3089" width="7.125" style="23" customWidth="1"/>
    <col min="3090" max="3328" width="9" style="23"/>
    <col min="3329" max="3329" width="8.125" style="23" customWidth="1"/>
    <col min="3330" max="3345" width="7.125" style="23" customWidth="1"/>
    <col min="3346" max="3584" width="9" style="23"/>
    <col min="3585" max="3585" width="8.125" style="23" customWidth="1"/>
    <col min="3586" max="3601" width="7.125" style="23" customWidth="1"/>
    <col min="3602" max="3840" width="9" style="23"/>
    <col min="3841" max="3841" width="8.125" style="23" customWidth="1"/>
    <col min="3842" max="3857" width="7.125" style="23" customWidth="1"/>
    <col min="3858" max="4096" width="9" style="23"/>
    <col min="4097" max="4097" width="8.125" style="23" customWidth="1"/>
    <col min="4098" max="4113" width="7.125" style="23" customWidth="1"/>
    <col min="4114" max="4352" width="9" style="23"/>
    <col min="4353" max="4353" width="8.125" style="23" customWidth="1"/>
    <col min="4354" max="4369" width="7.125" style="23" customWidth="1"/>
    <col min="4370" max="4608" width="9" style="23"/>
    <col min="4609" max="4609" width="8.125" style="23" customWidth="1"/>
    <col min="4610" max="4625" width="7.125" style="23" customWidth="1"/>
    <col min="4626" max="4864" width="9" style="23"/>
    <col min="4865" max="4865" width="8.125" style="23" customWidth="1"/>
    <col min="4866" max="4881" width="7.125" style="23" customWidth="1"/>
    <col min="4882" max="5120" width="9" style="23"/>
    <col min="5121" max="5121" width="8.125" style="23" customWidth="1"/>
    <col min="5122" max="5137" width="7.125" style="23" customWidth="1"/>
    <col min="5138" max="5376" width="9" style="23"/>
    <col min="5377" max="5377" width="8.125" style="23" customWidth="1"/>
    <col min="5378" max="5393" width="7.125" style="23" customWidth="1"/>
    <col min="5394" max="5632" width="9" style="23"/>
    <col min="5633" max="5633" width="8.125" style="23" customWidth="1"/>
    <col min="5634" max="5649" width="7.125" style="23" customWidth="1"/>
    <col min="5650" max="5888" width="9" style="23"/>
    <col min="5889" max="5889" width="8.125" style="23" customWidth="1"/>
    <col min="5890" max="5905" width="7.125" style="23" customWidth="1"/>
    <col min="5906" max="6144" width="9" style="23"/>
    <col min="6145" max="6145" width="8.125" style="23" customWidth="1"/>
    <col min="6146" max="6161" width="7.125" style="23" customWidth="1"/>
    <col min="6162" max="6400" width="9" style="23"/>
    <col min="6401" max="6401" width="8.125" style="23" customWidth="1"/>
    <col min="6402" max="6417" width="7.125" style="23" customWidth="1"/>
    <col min="6418" max="6656" width="9" style="23"/>
    <col min="6657" max="6657" width="8.125" style="23" customWidth="1"/>
    <col min="6658" max="6673" width="7.125" style="23" customWidth="1"/>
    <col min="6674" max="6912" width="9" style="23"/>
    <col min="6913" max="6913" width="8.125" style="23" customWidth="1"/>
    <col min="6914" max="6929" width="7.125" style="23" customWidth="1"/>
    <col min="6930" max="7168" width="9" style="23"/>
    <col min="7169" max="7169" width="8.125" style="23" customWidth="1"/>
    <col min="7170" max="7185" width="7.125" style="23" customWidth="1"/>
    <col min="7186" max="7424" width="9" style="23"/>
    <col min="7425" max="7425" width="8.125" style="23" customWidth="1"/>
    <col min="7426" max="7441" width="7.125" style="23" customWidth="1"/>
    <col min="7442" max="7680" width="9" style="23"/>
    <col min="7681" max="7681" width="8.125" style="23" customWidth="1"/>
    <col min="7682" max="7697" width="7.125" style="23" customWidth="1"/>
    <col min="7698" max="7936" width="9" style="23"/>
    <col min="7937" max="7937" width="8.125" style="23" customWidth="1"/>
    <col min="7938" max="7953" width="7.125" style="23" customWidth="1"/>
    <col min="7954" max="8192" width="9" style="23"/>
    <col min="8193" max="8193" width="8.125" style="23" customWidth="1"/>
    <col min="8194" max="8209" width="7.125" style="23" customWidth="1"/>
    <col min="8210" max="8448" width="9" style="23"/>
    <col min="8449" max="8449" width="8.125" style="23" customWidth="1"/>
    <col min="8450" max="8465" width="7.125" style="23" customWidth="1"/>
    <col min="8466" max="8704" width="9" style="23"/>
    <col min="8705" max="8705" width="8.125" style="23" customWidth="1"/>
    <col min="8706" max="8721" width="7.125" style="23" customWidth="1"/>
    <col min="8722" max="8960" width="9" style="23"/>
    <col min="8961" max="8961" width="8.125" style="23" customWidth="1"/>
    <col min="8962" max="8977" width="7.125" style="23" customWidth="1"/>
    <col min="8978" max="9216" width="9" style="23"/>
    <col min="9217" max="9217" width="8.125" style="23" customWidth="1"/>
    <col min="9218" max="9233" width="7.125" style="23" customWidth="1"/>
    <col min="9234" max="9472" width="9" style="23"/>
    <col min="9473" max="9473" width="8.125" style="23" customWidth="1"/>
    <col min="9474" max="9489" width="7.125" style="23" customWidth="1"/>
    <col min="9490" max="9728" width="9" style="23"/>
    <col min="9729" max="9729" width="8.125" style="23" customWidth="1"/>
    <col min="9730" max="9745" width="7.125" style="23" customWidth="1"/>
    <col min="9746" max="9984" width="9" style="23"/>
    <col min="9985" max="9985" width="8.125" style="23" customWidth="1"/>
    <col min="9986" max="10001" width="7.125" style="23" customWidth="1"/>
    <col min="10002" max="10240" width="9" style="23"/>
    <col min="10241" max="10241" width="8.125" style="23" customWidth="1"/>
    <col min="10242" max="10257" width="7.125" style="23" customWidth="1"/>
    <col min="10258" max="10496" width="9" style="23"/>
    <col min="10497" max="10497" width="8.125" style="23" customWidth="1"/>
    <col min="10498" max="10513" width="7.125" style="23" customWidth="1"/>
    <col min="10514" max="10752" width="9" style="23"/>
    <col min="10753" max="10753" width="8.125" style="23" customWidth="1"/>
    <col min="10754" max="10769" width="7.125" style="23" customWidth="1"/>
    <col min="10770" max="11008" width="9" style="23"/>
    <col min="11009" max="11009" width="8.125" style="23" customWidth="1"/>
    <col min="11010" max="11025" width="7.125" style="23" customWidth="1"/>
    <col min="11026" max="11264" width="9" style="23"/>
    <col min="11265" max="11265" width="8.125" style="23" customWidth="1"/>
    <col min="11266" max="11281" width="7.125" style="23" customWidth="1"/>
    <col min="11282" max="11520" width="9" style="23"/>
    <col min="11521" max="11521" width="8.125" style="23" customWidth="1"/>
    <col min="11522" max="11537" width="7.125" style="23" customWidth="1"/>
    <col min="11538" max="11776" width="9" style="23"/>
    <col min="11777" max="11777" width="8.125" style="23" customWidth="1"/>
    <col min="11778" max="11793" width="7.125" style="23" customWidth="1"/>
    <col min="11794" max="12032" width="9" style="23"/>
    <col min="12033" max="12033" width="8.125" style="23" customWidth="1"/>
    <col min="12034" max="12049" width="7.125" style="23" customWidth="1"/>
    <col min="12050" max="12288" width="9" style="23"/>
    <col min="12289" max="12289" width="8.125" style="23" customWidth="1"/>
    <col min="12290" max="12305" width="7.125" style="23" customWidth="1"/>
    <col min="12306" max="12544" width="9" style="23"/>
    <col min="12545" max="12545" width="8.125" style="23" customWidth="1"/>
    <col min="12546" max="12561" width="7.125" style="23" customWidth="1"/>
    <col min="12562" max="12800" width="9" style="23"/>
    <col min="12801" max="12801" width="8.125" style="23" customWidth="1"/>
    <col min="12802" max="12817" width="7.125" style="23" customWidth="1"/>
    <col min="12818" max="13056" width="9" style="23"/>
    <col min="13057" max="13057" width="8.125" style="23" customWidth="1"/>
    <col min="13058" max="13073" width="7.125" style="23" customWidth="1"/>
    <col min="13074" max="13312" width="9" style="23"/>
    <col min="13313" max="13313" width="8.125" style="23" customWidth="1"/>
    <col min="13314" max="13329" width="7.125" style="23" customWidth="1"/>
    <col min="13330" max="13568" width="9" style="23"/>
    <col min="13569" max="13569" width="8.125" style="23" customWidth="1"/>
    <col min="13570" max="13585" width="7.125" style="23" customWidth="1"/>
    <col min="13586" max="13824" width="9" style="23"/>
    <col min="13825" max="13825" width="8.125" style="23" customWidth="1"/>
    <col min="13826" max="13841" width="7.125" style="23" customWidth="1"/>
    <col min="13842" max="14080" width="9" style="23"/>
    <col min="14081" max="14081" width="8.125" style="23" customWidth="1"/>
    <col min="14082" max="14097" width="7.125" style="23" customWidth="1"/>
    <col min="14098" max="14336" width="9" style="23"/>
    <col min="14337" max="14337" width="8.125" style="23" customWidth="1"/>
    <col min="14338" max="14353" width="7.125" style="23" customWidth="1"/>
    <col min="14354" max="14592" width="9" style="23"/>
    <col min="14593" max="14593" width="8.125" style="23" customWidth="1"/>
    <col min="14594" max="14609" width="7.125" style="23" customWidth="1"/>
    <col min="14610" max="14848" width="9" style="23"/>
    <col min="14849" max="14849" width="8.125" style="23" customWidth="1"/>
    <col min="14850" max="14865" width="7.125" style="23" customWidth="1"/>
    <col min="14866" max="15104" width="9" style="23"/>
    <col min="15105" max="15105" width="8.125" style="23" customWidth="1"/>
    <col min="15106" max="15121" width="7.125" style="23" customWidth="1"/>
    <col min="15122" max="15360" width="9" style="23"/>
    <col min="15361" max="15361" width="8.125" style="23" customWidth="1"/>
    <col min="15362" max="15377" width="7.125" style="23" customWidth="1"/>
    <col min="15378" max="15616" width="9" style="23"/>
    <col min="15617" max="15617" width="8.125" style="23" customWidth="1"/>
    <col min="15618" max="15633" width="7.125" style="23" customWidth="1"/>
    <col min="15634" max="15872" width="9" style="23"/>
    <col min="15873" max="15873" width="8.125" style="23" customWidth="1"/>
    <col min="15874" max="15889" width="7.125" style="23" customWidth="1"/>
    <col min="15890" max="16128" width="9" style="23"/>
    <col min="16129" max="16129" width="8.125" style="23" customWidth="1"/>
    <col min="16130" max="16145" width="7.125" style="23" customWidth="1"/>
    <col min="16146" max="16384" width="9" style="23"/>
  </cols>
  <sheetData>
    <row r="1" spans="1:17" ht="20.25" customHeight="1">
      <c r="A1" s="632" t="s">
        <v>127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</row>
    <row r="2" spans="1:17" ht="1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3" spans="1:17" ht="20.25" customHeight="1">
      <c r="A3" s="666" t="s">
        <v>128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</row>
    <row r="4" spans="1:17" ht="15" customHeight="1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</row>
    <row r="5" spans="1:17" ht="20.25" customHeight="1">
      <c r="A5" s="667" t="s">
        <v>129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17" s="318" customFormat="1" ht="32.25" customHeight="1">
      <c r="A6" s="619" t="s">
        <v>130</v>
      </c>
      <c r="B6" s="621" t="s">
        <v>131</v>
      </c>
      <c r="C6" s="631"/>
      <c r="D6" s="631"/>
      <c r="E6" s="631"/>
      <c r="F6" s="631"/>
      <c r="G6" s="631"/>
      <c r="H6" s="631"/>
      <c r="I6" s="631"/>
      <c r="J6" s="622"/>
      <c r="K6" s="621" t="s">
        <v>132</v>
      </c>
      <c r="L6" s="631"/>
      <c r="M6" s="631"/>
      <c r="N6" s="631"/>
      <c r="O6" s="631"/>
      <c r="P6" s="631"/>
      <c r="Q6" s="631"/>
    </row>
    <row r="7" spans="1:17" s="318" customFormat="1" ht="48.75" customHeight="1">
      <c r="A7" s="620"/>
      <c r="B7" s="532" t="s">
        <v>133</v>
      </c>
      <c r="C7" s="532" t="s">
        <v>134</v>
      </c>
      <c r="D7" s="532" t="s">
        <v>135</v>
      </c>
      <c r="E7" s="532" t="s">
        <v>136</v>
      </c>
      <c r="F7" s="532" t="s">
        <v>137</v>
      </c>
      <c r="G7" s="532" t="s">
        <v>138</v>
      </c>
      <c r="H7" s="532" t="s">
        <v>139</v>
      </c>
      <c r="I7" s="532" t="s">
        <v>140</v>
      </c>
      <c r="J7" s="532" t="s">
        <v>141</v>
      </c>
      <c r="K7" s="532" t="s">
        <v>133</v>
      </c>
      <c r="L7" s="532" t="s">
        <v>142</v>
      </c>
      <c r="M7" s="532" t="s">
        <v>143</v>
      </c>
      <c r="N7" s="669" t="s">
        <v>144</v>
      </c>
      <c r="O7" s="670"/>
      <c r="P7" s="532" t="s">
        <v>145</v>
      </c>
      <c r="Q7" s="555" t="s">
        <v>141</v>
      </c>
    </row>
    <row r="8" spans="1:17" s="374" customFormat="1" ht="27" customHeight="1">
      <c r="A8" s="519" t="s">
        <v>80</v>
      </c>
      <c r="B8" s="78">
        <v>2</v>
      </c>
      <c r="C8" s="519">
        <v>0</v>
      </c>
      <c r="D8" s="519">
        <v>0</v>
      </c>
      <c r="E8" s="519">
        <v>0</v>
      </c>
      <c r="F8" s="519">
        <v>0</v>
      </c>
      <c r="G8" s="519">
        <v>0</v>
      </c>
      <c r="H8" s="519">
        <v>0</v>
      </c>
      <c r="I8" s="519">
        <v>0</v>
      </c>
      <c r="J8" s="79">
        <v>2</v>
      </c>
      <c r="K8" s="79">
        <v>2</v>
      </c>
      <c r="L8" s="519">
        <v>0</v>
      </c>
      <c r="M8" s="519">
        <v>0</v>
      </c>
      <c r="N8" s="617">
        <v>0</v>
      </c>
      <c r="O8" s="671"/>
      <c r="P8" s="79">
        <v>1</v>
      </c>
      <c r="Q8" s="80">
        <v>1</v>
      </c>
    </row>
    <row r="9" spans="1:17" s="374" customFormat="1" ht="27" customHeight="1">
      <c r="A9" s="519" t="s">
        <v>6</v>
      </c>
      <c r="B9" s="519">
        <v>0</v>
      </c>
      <c r="C9" s="519">
        <v>0</v>
      </c>
      <c r="D9" s="519">
        <v>0</v>
      </c>
      <c r="E9" s="519">
        <v>0</v>
      </c>
      <c r="F9" s="519">
        <v>0</v>
      </c>
      <c r="G9" s="519" t="s">
        <v>146</v>
      </c>
      <c r="H9" s="519">
        <v>0</v>
      </c>
      <c r="I9" s="519">
        <v>0</v>
      </c>
      <c r="J9" s="519">
        <v>0</v>
      </c>
      <c r="K9" s="519">
        <v>0</v>
      </c>
      <c r="L9" s="519">
        <v>0</v>
      </c>
      <c r="M9" s="519">
        <v>0</v>
      </c>
      <c r="N9" s="617">
        <v>0</v>
      </c>
      <c r="O9" s="618"/>
      <c r="P9" s="519">
        <v>0</v>
      </c>
      <c r="Q9" s="81">
        <v>0</v>
      </c>
    </row>
    <row r="10" spans="1:17" s="374" customFormat="1" ht="27" customHeight="1">
      <c r="A10" s="556" t="s">
        <v>81</v>
      </c>
      <c r="B10" s="83">
        <v>2</v>
      </c>
      <c r="C10" s="83">
        <v>0</v>
      </c>
      <c r="D10" s="83">
        <v>0</v>
      </c>
      <c r="E10" s="83">
        <v>1</v>
      </c>
      <c r="F10" s="83">
        <v>1</v>
      </c>
      <c r="G10" s="83">
        <v>0</v>
      </c>
      <c r="H10" s="83">
        <v>0</v>
      </c>
      <c r="I10" s="83">
        <v>0</v>
      </c>
      <c r="J10" s="83">
        <v>0</v>
      </c>
      <c r="K10" s="83">
        <v>2</v>
      </c>
      <c r="L10" s="83">
        <v>0</v>
      </c>
      <c r="M10" s="83">
        <v>2</v>
      </c>
      <c r="N10" s="617">
        <v>0</v>
      </c>
      <c r="O10" s="618"/>
      <c r="P10" s="83">
        <v>0</v>
      </c>
      <c r="Q10" s="84">
        <v>0</v>
      </c>
    </row>
    <row r="11" spans="1:17" s="374" customFormat="1" ht="27" customHeight="1">
      <c r="A11" s="519" t="s">
        <v>4</v>
      </c>
      <c r="B11" s="85">
        <v>1</v>
      </c>
      <c r="C11" s="519">
        <v>0</v>
      </c>
      <c r="D11" s="519">
        <v>0</v>
      </c>
      <c r="E11" s="519">
        <v>1</v>
      </c>
      <c r="F11" s="519">
        <v>0</v>
      </c>
      <c r="G11" s="519">
        <v>0</v>
      </c>
      <c r="H11" s="519">
        <v>0</v>
      </c>
      <c r="I11" s="519">
        <v>0</v>
      </c>
      <c r="J11" s="519">
        <v>0</v>
      </c>
      <c r="K11" s="85">
        <v>1</v>
      </c>
      <c r="L11" s="519">
        <v>0</v>
      </c>
      <c r="M11" s="519">
        <v>0</v>
      </c>
      <c r="N11" s="617">
        <v>0</v>
      </c>
      <c r="O11" s="618"/>
      <c r="P11" s="519">
        <v>1</v>
      </c>
      <c r="Q11" s="521">
        <v>0</v>
      </c>
    </row>
    <row r="12" spans="1:17" s="374" customFormat="1" ht="27" customHeight="1">
      <c r="A12" s="519" t="s">
        <v>82</v>
      </c>
      <c r="B12" s="85">
        <v>3</v>
      </c>
      <c r="C12" s="519">
        <v>0</v>
      </c>
      <c r="D12" s="519">
        <v>0</v>
      </c>
      <c r="E12" s="519">
        <v>1</v>
      </c>
      <c r="F12" s="519">
        <v>0</v>
      </c>
      <c r="G12" s="519">
        <v>0</v>
      </c>
      <c r="H12" s="519">
        <v>0</v>
      </c>
      <c r="I12" s="519">
        <v>0</v>
      </c>
      <c r="J12" s="519">
        <v>2</v>
      </c>
      <c r="K12" s="85">
        <v>4</v>
      </c>
      <c r="L12" s="519">
        <v>0</v>
      </c>
      <c r="M12" s="519">
        <v>1</v>
      </c>
      <c r="N12" s="617">
        <v>1</v>
      </c>
      <c r="O12" s="618"/>
      <c r="P12" s="519">
        <v>2</v>
      </c>
      <c r="Q12" s="521">
        <v>0</v>
      </c>
    </row>
    <row r="13" spans="1:17" s="374" customFormat="1" ht="27" customHeight="1">
      <c r="A13" s="529" t="s">
        <v>2</v>
      </c>
      <c r="B13" s="86">
        <f>SUM(C13:J13)</f>
        <v>5</v>
      </c>
      <c r="C13" s="519"/>
      <c r="D13" s="519"/>
      <c r="E13" s="519">
        <v>2</v>
      </c>
      <c r="F13" s="519"/>
      <c r="G13" s="519"/>
      <c r="H13" s="519"/>
      <c r="I13" s="519"/>
      <c r="J13" s="519">
        <v>3</v>
      </c>
      <c r="K13" s="86">
        <f>SUM(L13:Q13)</f>
        <v>5</v>
      </c>
      <c r="L13" s="519"/>
      <c r="M13" s="519">
        <v>4</v>
      </c>
      <c r="N13" s="637"/>
      <c r="O13" s="637"/>
      <c r="P13" s="519">
        <v>1</v>
      </c>
      <c r="Q13" s="521"/>
    </row>
    <row r="14" spans="1:17" s="558" customFormat="1" ht="14.25" customHeight="1">
      <c r="A14" s="87"/>
      <c r="B14" s="88"/>
      <c r="C14" s="88"/>
      <c r="D14" s="88"/>
      <c r="E14" s="88"/>
      <c r="F14" s="88"/>
      <c r="G14" s="88"/>
      <c r="H14" s="88"/>
      <c r="I14" s="88"/>
      <c r="J14" s="87"/>
      <c r="K14" s="557"/>
      <c r="L14" s="557"/>
      <c r="M14" s="557"/>
      <c r="N14" s="557"/>
      <c r="O14" s="557"/>
      <c r="P14" s="557"/>
      <c r="Q14" s="557"/>
    </row>
    <row r="15" spans="1:17" ht="20.25" customHeight="1">
      <c r="A15" s="666" t="s">
        <v>147</v>
      </c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</row>
    <row r="16" spans="1:17" ht="15" customHeight="1">
      <c r="A16" s="554"/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</row>
    <row r="17" spans="1:17" ht="20.25" customHeight="1">
      <c r="A17" s="667" t="s">
        <v>129</v>
      </c>
      <c r="B17" s="667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</row>
    <row r="18" spans="1:17" ht="32.25" customHeight="1">
      <c r="A18" s="619" t="s">
        <v>148</v>
      </c>
      <c r="B18" s="621" t="s">
        <v>149</v>
      </c>
      <c r="C18" s="631"/>
      <c r="D18" s="631"/>
      <c r="E18" s="631"/>
      <c r="F18" s="631"/>
      <c r="G18" s="631"/>
      <c r="H18" s="631"/>
      <c r="I18" s="631"/>
      <c r="J18" s="622"/>
      <c r="K18" s="621" t="s">
        <v>150</v>
      </c>
      <c r="L18" s="631"/>
      <c r="M18" s="631"/>
      <c r="N18" s="631"/>
      <c r="O18" s="631"/>
      <c r="P18" s="631"/>
      <c r="Q18" s="631"/>
    </row>
    <row r="19" spans="1:17" ht="48" customHeight="1">
      <c r="A19" s="668"/>
      <c r="B19" s="532" t="s">
        <v>133</v>
      </c>
      <c r="C19" s="532" t="s">
        <v>151</v>
      </c>
      <c r="D19" s="532" t="s">
        <v>152</v>
      </c>
      <c r="E19" s="532" t="s">
        <v>153</v>
      </c>
      <c r="F19" s="532" t="s">
        <v>154</v>
      </c>
      <c r="G19" s="532" t="s">
        <v>155</v>
      </c>
      <c r="H19" s="532" t="s">
        <v>156</v>
      </c>
      <c r="I19" s="532" t="s">
        <v>157</v>
      </c>
      <c r="J19" s="532" t="s">
        <v>141</v>
      </c>
      <c r="K19" s="532" t="s">
        <v>133</v>
      </c>
      <c r="L19" s="532" t="s">
        <v>158</v>
      </c>
      <c r="M19" s="532" t="s">
        <v>159</v>
      </c>
      <c r="N19" s="532" t="s">
        <v>160</v>
      </c>
      <c r="O19" s="524" t="s">
        <v>161</v>
      </c>
      <c r="P19" s="532" t="s">
        <v>145</v>
      </c>
      <c r="Q19" s="555" t="s">
        <v>141</v>
      </c>
    </row>
    <row r="20" spans="1:17" s="374" customFormat="1" ht="27" customHeight="1">
      <c r="A20" s="559" t="s">
        <v>80</v>
      </c>
      <c r="B20" s="90">
        <v>3</v>
      </c>
      <c r="C20" s="519">
        <v>0</v>
      </c>
      <c r="D20" s="519">
        <v>0</v>
      </c>
      <c r="E20" s="519">
        <v>0</v>
      </c>
      <c r="F20" s="90">
        <v>2</v>
      </c>
      <c r="G20" s="519">
        <v>0</v>
      </c>
      <c r="H20" s="90">
        <v>0</v>
      </c>
      <c r="I20" s="90">
        <v>0</v>
      </c>
      <c r="J20" s="90">
        <v>1</v>
      </c>
      <c r="K20" s="90">
        <v>3</v>
      </c>
      <c r="L20" s="90">
        <v>0</v>
      </c>
      <c r="M20" s="90">
        <v>0</v>
      </c>
      <c r="N20" s="91">
        <v>0</v>
      </c>
      <c r="O20" s="92" t="s">
        <v>162</v>
      </c>
      <c r="P20" s="93">
        <v>0</v>
      </c>
      <c r="Q20" s="91">
        <v>3</v>
      </c>
    </row>
    <row r="21" spans="1:17" s="374" customFormat="1" ht="27" customHeight="1">
      <c r="A21" s="559" t="s">
        <v>6</v>
      </c>
      <c r="B21" s="90">
        <v>2</v>
      </c>
      <c r="C21" s="519">
        <v>0</v>
      </c>
      <c r="D21" s="519">
        <v>0</v>
      </c>
      <c r="E21" s="519">
        <v>0</v>
      </c>
      <c r="F21" s="90">
        <v>1</v>
      </c>
      <c r="G21" s="519">
        <v>0</v>
      </c>
      <c r="H21" s="90">
        <v>0</v>
      </c>
      <c r="I21" s="90">
        <v>0</v>
      </c>
      <c r="J21" s="90">
        <v>1</v>
      </c>
      <c r="K21" s="90">
        <v>2</v>
      </c>
      <c r="L21" s="90">
        <v>0</v>
      </c>
      <c r="M21" s="90">
        <v>0</v>
      </c>
      <c r="N21" s="91">
        <v>1</v>
      </c>
      <c r="O21" s="92" t="s">
        <v>162</v>
      </c>
      <c r="P21" s="93">
        <v>0</v>
      </c>
      <c r="Q21" s="91">
        <v>1</v>
      </c>
    </row>
    <row r="22" spans="1:17" s="374" customFormat="1" ht="27" customHeight="1">
      <c r="A22" s="518" t="s">
        <v>81</v>
      </c>
      <c r="B22" s="519">
        <v>6</v>
      </c>
      <c r="C22" s="519">
        <v>0</v>
      </c>
      <c r="D22" s="519">
        <v>0</v>
      </c>
      <c r="E22" s="519">
        <v>0</v>
      </c>
      <c r="F22" s="519">
        <v>6</v>
      </c>
      <c r="G22" s="519">
        <v>0</v>
      </c>
      <c r="H22" s="90">
        <v>0</v>
      </c>
      <c r="I22" s="90">
        <v>0</v>
      </c>
      <c r="J22" s="519">
        <v>0</v>
      </c>
      <c r="K22" s="519">
        <v>7</v>
      </c>
      <c r="L22" s="519">
        <v>0</v>
      </c>
      <c r="M22" s="519">
        <v>1</v>
      </c>
      <c r="N22" s="517">
        <v>6</v>
      </c>
      <c r="O22" s="92" t="s">
        <v>162</v>
      </c>
      <c r="P22" s="518">
        <v>0</v>
      </c>
      <c r="Q22" s="517">
        <v>0</v>
      </c>
    </row>
    <row r="23" spans="1:17" s="374" customFormat="1" ht="27" customHeight="1">
      <c r="A23" s="519" t="s">
        <v>4</v>
      </c>
      <c r="B23" s="68">
        <v>9</v>
      </c>
      <c r="C23" s="519">
        <v>0</v>
      </c>
      <c r="D23" s="519">
        <v>0</v>
      </c>
      <c r="E23" s="519">
        <v>0</v>
      </c>
      <c r="F23" s="519">
        <v>3</v>
      </c>
      <c r="G23" s="519">
        <v>0</v>
      </c>
      <c r="H23" s="520">
        <v>0</v>
      </c>
      <c r="I23" s="520">
        <v>0</v>
      </c>
      <c r="J23" s="519">
        <v>6</v>
      </c>
      <c r="K23" s="68">
        <v>10</v>
      </c>
      <c r="L23" s="519">
        <v>0</v>
      </c>
      <c r="M23" s="519">
        <v>0</v>
      </c>
      <c r="N23" s="517">
        <v>9</v>
      </c>
      <c r="O23" s="94" t="s">
        <v>162</v>
      </c>
      <c r="P23" s="518">
        <v>1</v>
      </c>
      <c r="Q23" s="517">
        <v>0</v>
      </c>
    </row>
    <row r="24" spans="1:17" s="374" customFormat="1" ht="27" customHeight="1">
      <c r="A24" s="519" t="s">
        <v>82</v>
      </c>
      <c r="B24" s="68">
        <v>6</v>
      </c>
      <c r="C24" s="519">
        <v>1</v>
      </c>
      <c r="D24" s="519">
        <v>1</v>
      </c>
      <c r="E24" s="519">
        <v>0</v>
      </c>
      <c r="F24" s="519">
        <v>3</v>
      </c>
      <c r="G24" s="519">
        <v>0</v>
      </c>
      <c r="H24" s="520">
        <v>0</v>
      </c>
      <c r="I24" s="520">
        <v>0</v>
      </c>
      <c r="J24" s="519">
        <v>1</v>
      </c>
      <c r="K24" s="68">
        <v>15</v>
      </c>
      <c r="L24" s="519">
        <v>0</v>
      </c>
      <c r="M24" s="519">
        <v>1</v>
      </c>
      <c r="N24" s="519">
        <v>9</v>
      </c>
      <c r="O24" s="519">
        <v>1</v>
      </c>
      <c r="P24" s="519">
        <v>1</v>
      </c>
      <c r="Q24" s="517">
        <v>3</v>
      </c>
    </row>
    <row r="25" spans="1:17" s="374" customFormat="1" ht="27" customHeight="1">
      <c r="A25" s="529" t="s">
        <v>2</v>
      </c>
      <c r="B25" s="95">
        <f>SUM(C25:J25)</f>
        <v>5</v>
      </c>
      <c r="C25" s="519">
        <v>1</v>
      </c>
      <c r="D25" s="519"/>
      <c r="E25" s="519"/>
      <c r="F25" s="519">
        <v>3</v>
      </c>
      <c r="G25" s="519"/>
      <c r="H25" s="520"/>
      <c r="I25" s="520"/>
      <c r="J25" s="519">
        <v>1</v>
      </c>
      <c r="K25" s="95">
        <f>SUM(L25:R25)</f>
        <v>5</v>
      </c>
      <c r="L25" s="519"/>
      <c r="M25" s="519"/>
      <c r="N25" s="519">
        <v>3</v>
      </c>
      <c r="O25" s="519"/>
      <c r="P25" s="519"/>
      <c r="Q25" s="517">
        <v>2</v>
      </c>
    </row>
    <row r="26" spans="1:17" s="374" customFormat="1" ht="15" customHeight="1">
      <c r="A26" s="97"/>
      <c r="B26" s="97"/>
      <c r="C26" s="97"/>
      <c r="D26" s="97"/>
      <c r="E26" s="97"/>
      <c r="F26" s="97"/>
      <c r="G26" s="97"/>
      <c r="H26" s="98"/>
      <c r="I26" s="98"/>
      <c r="J26" s="97"/>
      <c r="K26" s="97"/>
      <c r="L26" s="97"/>
      <c r="M26" s="97"/>
      <c r="N26" s="97"/>
      <c r="O26" s="97"/>
      <c r="P26" s="97"/>
      <c r="Q26" s="97"/>
    </row>
    <row r="27" spans="1:17" ht="18.75" customHeight="1">
      <c r="A27" s="560" t="s">
        <v>1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</row>
  </sheetData>
  <mergeCells count="18">
    <mergeCell ref="N13:O13"/>
    <mergeCell ref="A1:Q1"/>
    <mergeCell ref="A3:Q3"/>
    <mergeCell ref="A5:Q5"/>
    <mergeCell ref="A6:A7"/>
    <mergeCell ref="B6:J6"/>
    <mergeCell ref="K6:Q6"/>
    <mergeCell ref="N7:O7"/>
    <mergeCell ref="N8:O8"/>
    <mergeCell ref="N9:O9"/>
    <mergeCell ref="N10:O10"/>
    <mergeCell ref="N11:O11"/>
    <mergeCell ref="N12:O12"/>
    <mergeCell ref="A15:Q15"/>
    <mergeCell ref="A17:Q17"/>
    <mergeCell ref="A18:A19"/>
    <mergeCell ref="B18:J18"/>
    <mergeCell ref="K18:Q1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A23" sqref="A23"/>
    </sheetView>
  </sheetViews>
  <sheetFormatPr defaultRowHeight="13.5"/>
  <cols>
    <col min="1" max="1" width="8.75" style="261" customWidth="1"/>
    <col min="2" max="256" width="9" style="261"/>
    <col min="257" max="257" width="8.75" style="261" customWidth="1"/>
    <col min="258" max="512" width="9" style="261"/>
    <col min="513" max="513" width="8.75" style="261" customWidth="1"/>
    <col min="514" max="768" width="9" style="261"/>
    <col min="769" max="769" width="8.75" style="261" customWidth="1"/>
    <col min="770" max="1024" width="9" style="261"/>
    <col min="1025" max="1025" width="8.75" style="261" customWidth="1"/>
    <col min="1026" max="1280" width="9" style="261"/>
    <col min="1281" max="1281" width="8.75" style="261" customWidth="1"/>
    <col min="1282" max="1536" width="9" style="261"/>
    <col min="1537" max="1537" width="8.75" style="261" customWidth="1"/>
    <col min="1538" max="1792" width="9" style="261"/>
    <col min="1793" max="1793" width="8.75" style="261" customWidth="1"/>
    <col min="1794" max="2048" width="9" style="261"/>
    <col min="2049" max="2049" width="8.75" style="261" customWidth="1"/>
    <col min="2050" max="2304" width="9" style="261"/>
    <col min="2305" max="2305" width="8.75" style="261" customWidth="1"/>
    <col min="2306" max="2560" width="9" style="261"/>
    <col min="2561" max="2561" width="8.75" style="261" customWidth="1"/>
    <col min="2562" max="2816" width="9" style="261"/>
    <col min="2817" max="2817" width="8.75" style="261" customWidth="1"/>
    <col min="2818" max="3072" width="9" style="261"/>
    <col min="3073" max="3073" width="8.75" style="261" customWidth="1"/>
    <col min="3074" max="3328" width="9" style="261"/>
    <col min="3329" max="3329" width="8.75" style="261" customWidth="1"/>
    <col min="3330" max="3584" width="9" style="261"/>
    <col min="3585" max="3585" width="8.75" style="261" customWidth="1"/>
    <col min="3586" max="3840" width="9" style="261"/>
    <col min="3841" max="3841" width="8.75" style="261" customWidth="1"/>
    <col min="3842" max="4096" width="9" style="261"/>
    <col min="4097" max="4097" width="8.75" style="261" customWidth="1"/>
    <col min="4098" max="4352" width="9" style="261"/>
    <col min="4353" max="4353" width="8.75" style="261" customWidth="1"/>
    <col min="4354" max="4608" width="9" style="261"/>
    <col min="4609" max="4609" width="8.75" style="261" customWidth="1"/>
    <col min="4610" max="4864" width="9" style="261"/>
    <col min="4865" max="4865" width="8.75" style="261" customWidth="1"/>
    <col min="4866" max="5120" width="9" style="261"/>
    <col min="5121" max="5121" width="8.75" style="261" customWidth="1"/>
    <col min="5122" max="5376" width="9" style="261"/>
    <col min="5377" max="5377" width="8.75" style="261" customWidth="1"/>
    <col min="5378" max="5632" width="9" style="261"/>
    <col min="5633" max="5633" width="8.75" style="261" customWidth="1"/>
    <col min="5634" max="5888" width="9" style="261"/>
    <col min="5889" max="5889" width="8.75" style="261" customWidth="1"/>
    <col min="5890" max="6144" width="9" style="261"/>
    <col min="6145" max="6145" width="8.75" style="261" customWidth="1"/>
    <col min="6146" max="6400" width="9" style="261"/>
    <col min="6401" max="6401" width="8.75" style="261" customWidth="1"/>
    <col min="6402" max="6656" width="9" style="261"/>
    <col min="6657" max="6657" width="8.75" style="261" customWidth="1"/>
    <col min="6658" max="6912" width="9" style="261"/>
    <col min="6913" max="6913" width="8.75" style="261" customWidth="1"/>
    <col min="6914" max="7168" width="9" style="261"/>
    <col min="7169" max="7169" width="8.75" style="261" customWidth="1"/>
    <col min="7170" max="7424" width="9" style="261"/>
    <col min="7425" max="7425" width="8.75" style="261" customWidth="1"/>
    <col min="7426" max="7680" width="9" style="261"/>
    <col min="7681" max="7681" width="8.75" style="261" customWidth="1"/>
    <col min="7682" max="7936" width="9" style="261"/>
    <col min="7937" max="7937" width="8.75" style="261" customWidth="1"/>
    <col min="7938" max="8192" width="9" style="261"/>
    <col min="8193" max="8193" width="8.75" style="261" customWidth="1"/>
    <col min="8194" max="8448" width="9" style="261"/>
    <col min="8449" max="8449" width="8.75" style="261" customWidth="1"/>
    <col min="8450" max="8704" width="9" style="261"/>
    <col min="8705" max="8705" width="8.75" style="261" customWidth="1"/>
    <col min="8706" max="8960" width="9" style="261"/>
    <col min="8961" max="8961" width="8.75" style="261" customWidth="1"/>
    <col min="8962" max="9216" width="9" style="261"/>
    <col min="9217" max="9217" width="8.75" style="261" customWidth="1"/>
    <col min="9218" max="9472" width="9" style="261"/>
    <col min="9473" max="9473" width="8.75" style="261" customWidth="1"/>
    <col min="9474" max="9728" width="9" style="261"/>
    <col min="9729" max="9729" width="8.75" style="261" customWidth="1"/>
    <col min="9730" max="9984" width="9" style="261"/>
    <col min="9985" max="9985" width="8.75" style="261" customWidth="1"/>
    <col min="9986" max="10240" width="9" style="261"/>
    <col min="10241" max="10241" width="8.75" style="261" customWidth="1"/>
    <col min="10242" max="10496" width="9" style="261"/>
    <col min="10497" max="10497" width="8.75" style="261" customWidth="1"/>
    <col min="10498" max="10752" width="9" style="261"/>
    <col min="10753" max="10753" width="8.75" style="261" customWidth="1"/>
    <col min="10754" max="11008" width="9" style="261"/>
    <col min="11009" max="11009" width="8.75" style="261" customWidth="1"/>
    <col min="11010" max="11264" width="9" style="261"/>
    <col min="11265" max="11265" width="8.75" style="261" customWidth="1"/>
    <col min="11266" max="11520" width="9" style="261"/>
    <col min="11521" max="11521" width="8.75" style="261" customWidth="1"/>
    <col min="11522" max="11776" width="9" style="261"/>
    <col min="11777" max="11777" width="8.75" style="261" customWidth="1"/>
    <col min="11778" max="12032" width="9" style="261"/>
    <col min="12033" max="12033" width="8.75" style="261" customWidth="1"/>
    <col min="12034" max="12288" width="9" style="261"/>
    <col min="12289" max="12289" width="8.75" style="261" customWidth="1"/>
    <col min="12290" max="12544" width="9" style="261"/>
    <col min="12545" max="12545" width="8.75" style="261" customWidth="1"/>
    <col min="12546" max="12800" width="9" style="261"/>
    <col min="12801" max="12801" width="8.75" style="261" customWidth="1"/>
    <col min="12802" max="13056" width="9" style="261"/>
    <col min="13057" max="13057" width="8.75" style="261" customWidth="1"/>
    <col min="13058" max="13312" width="9" style="261"/>
    <col min="13313" max="13313" width="8.75" style="261" customWidth="1"/>
    <col min="13314" max="13568" width="9" style="261"/>
    <col min="13569" max="13569" width="8.75" style="261" customWidth="1"/>
    <col min="13570" max="13824" width="9" style="261"/>
    <col min="13825" max="13825" width="8.75" style="261" customWidth="1"/>
    <col min="13826" max="14080" width="9" style="261"/>
    <col min="14081" max="14081" width="8.75" style="261" customWidth="1"/>
    <col min="14082" max="14336" width="9" style="261"/>
    <col min="14337" max="14337" width="8.75" style="261" customWidth="1"/>
    <col min="14338" max="14592" width="9" style="261"/>
    <col min="14593" max="14593" width="8.75" style="261" customWidth="1"/>
    <col min="14594" max="14848" width="9" style="261"/>
    <col min="14849" max="14849" width="8.75" style="261" customWidth="1"/>
    <col min="14850" max="15104" width="9" style="261"/>
    <col min="15105" max="15105" width="8.75" style="261" customWidth="1"/>
    <col min="15106" max="15360" width="9" style="261"/>
    <col min="15361" max="15361" width="8.75" style="261" customWidth="1"/>
    <col min="15362" max="15616" width="9" style="261"/>
    <col min="15617" max="15617" width="8.75" style="261" customWidth="1"/>
    <col min="15618" max="15872" width="9" style="261"/>
    <col min="15873" max="15873" width="8.75" style="261" customWidth="1"/>
    <col min="15874" max="16128" width="9" style="261"/>
    <col min="16129" max="16129" width="8.75" style="261" customWidth="1"/>
    <col min="16130" max="16384" width="9" style="261"/>
  </cols>
  <sheetData>
    <row r="1" spans="1:19" s="216" customFormat="1" ht="20.25" customHeight="1">
      <c r="A1" s="645" t="s">
        <v>623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356"/>
      <c r="Q1" s="1"/>
      <c r="R1" s="1"/>
    </row>
    <row r="2" spans="1:19" s="216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"/>
      <c r="R2" s="1"/>
    </row>
    <row r="3" spans="1:19" s="216" customFormat="1" ht="20.25" customHeight="1">
      <c r="A3" s="674" t="s">
        <v>598</v>
      </c>
      <c r="B3" s="674"/>
      <c r="C3" s="674"/>
      <c r="D3" s="67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357"/>
    </row>
    <row r="4" spans="1:19" ht="24.95" customHeight="1">
      <c r="A4" s="829" t="s">
        <v>599</v>
      </c>
      <c r="B4" s="816" t="s">
        <v>600</v>
      </c>
      <c r="C4" s="817"/>
      <c r="D4" s="818"/>
      <c r="E4" s="819" t="s">
        <v>601</v>
      </c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</row>
    <row r="5" spans="1:19" ht="24.95" customHeight="1">
      <c r="A5" s="830"/>
      <c r="B5" s="832" t="s">
        <v>602</v>
      </c>
      <c r="C5" s="832" t="s">
        <v>603</v>
      </c>
      <c r="D5" s="832" t="s">
        <v>604</v>
      </c>
      <c r="E5" s="586" t="s">
        <v>602</v>
      </c>
      <c r="F5" s="819" t="s">
        <v>605</v>
      </c>
      <c r="G5" s="819"/>
      <c r="H5" s="819" t="s">
        <v>606</v>
      </c>
      <c r="I5" s="819"/>
      <c r="J5" s="819" t="s">
        <v>607</v>
      </c>
      <c r="K5" s="819"/>
      <c r="L5" s="819" t="s">
        <v>608</v>
      </c>
      <c r="M5" s="819"/>
      <c r="N5" s="819" t="s">
        <v>609</v>
      </c>
      <c r="O5" s="819"/>
      <c r="P5" s="676" t="s">
        <v>610</v>
      </c>
      <c r="Q5" s="676"/>
      <c r="R5" s="819" t="s">
        <v>611</v>
      </c>
      <c r="S5" s="819"/>
    </row>
    <row r="6" spans="1:19" ht="24.95" customHeight="1">
      <c r="A6" s="831"/>
      <c r="B6" s="833"/>
      <c r="C6" s="833"/>
      <c r="D6" s="833"/>
      <c r="E6" s="586"/>
      <c r="F6" s="586" t="s">
        <v>612</v>
      </c>
      <c r="G6" s="586" t="s">
        <v>613</v>
      </c>
      <c r="H6" s="586" t="s">
        <v>612</v>
      </c>
      <c r="I6" s="586" t="s">
        <v>613</v>
      </c>
      <c r="J6" s="586" t="s">
        <v>612</v>
      </c>
      <c r="K6" s="586" t="s">
        <v>613</v>
      </c>
      <c r="L6" s="586" t="s">
        <v>612</v>
      </c>
      <c r="M6" s="586" t="s">
        <v>613</v>
      </c>
      <c r="N6" s="586" t="s">
        <v>612</v>
      </c>
      <c r="O6" s="586" t="s">
        <v>613</v>
      </c>
      <c r="P6" s="586" t="s">
        <v>612</v>
      </c>
      <c r="Q6" s="586" t="s">
        <v>613</v>
      </c>
      <c r="R6" s="586" t="s">
        <v>612</v>
      </c>
      <c r="S6" s="586" t="s">
        <v>613</v>
      </c>
    </row>
    <row r="7" spans="1:19" ht="24.95" customHeight="1">
      <c r="A7" s="184" t="s">
        <v>614</v>
      </c>
      <c r="B7" s="185">
        <v>17613</v>
      </c>
      <c r="C7" s="185">
        <v>7038</v>
      </c>
      <c r="D7" s="185">
        <v>10575</v>
      </c>
      <c r="E7" s="185">
        <v>17613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277"/>
    </row>
    <row r="8" spans="1:19" ht="24.95" customHeight="1">
      <c r="A8" s="184" t="s">
        <v>615</v>
      </c>
      <c r="B8" s="185">
        <v>26591</v>
      </c>
      <c r="C8" s="185">
        <v>11570</v>
      </c>
      <c r="D8" s="185">
        <v>15021</v>
      </c>
      <c r="E8" s="185">
        <v>26591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277"/>
    </row>
    <row r="9" spans="1:19" ht="24.95" customHeight="1">
      <c r="A9" s="184" t="s">
        <v>5</v>
      </c>
      <c r="B9" s="417">
        <v>30771</v>
      </c>
      <c r="C9" s="417">
        <v>13342</v>
      </c>
      <c r="D9" s="417">
        <v>17429</v>
      </c>
      <c r="E9" s="417">
        <v>30771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277"/>
    </row>
    <row r="10" spans="1:19" ht="24.95" customHeight="1">
      <c r="A10" s="188" t="s">
        <v>616</v>
      </c>
      <c r="B10" s="270">
        <f>SUM(C10:D10)</f>
        <v>33378</v>
      </c>
      <c r="C10" s="270">
        <v>14348</v>
      </c>
      <c r="D10" s="270">
        <v>19030</v>
      </c>
      <c r="E10" s="270">
        <f>SUM(G10:Q10)</f>
        <v>0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7"/>
    </row>
    <row r="11" spans="1:19" ht="24.95" customHeight="1">
      <c r="A11" s="188" t="s">
        <v>617</v>
      </c>
      <c r="B11" s="68">
        <v>36105</v>
      </c>
      <c r="C11" s="68">
        <v>15513</v>
      </c>
      <c r="D11" s="68">
        <v>20592</v>
      </c>
      <c r="E11" s="218">
        <v>36105</v>
      </c>
      <c r="F11" s="270">
        <v>4603</v>
      </c>
      <c r="G11" s="270">
        <v>4661</v>
      </c>
      <c r="H11" s="270">
        <v>4441</v>
      </c>
      <c r="I11" s="270">
        <v>2863</v>
      </c>
      <c r="J11" s="270">
        <v>1063</v>
      </c>
      <c r="K11" s="270">
        <v>2123</v>
      </c>
      <c r="L11" s="270">
        <v>1746</v>
      </c>
      <c r="M11" s="270">
        <v>4625</v>
      </c>
      <c r="N11" s="270">
        <v>2145</v>
      </c>
      <c r="O11" s="270">
        <v>3822</v>
      </c>
      <c r="P11" s="270">
        <v>954</v>
      </c>
      <c r="Q11" s="270">
        <v>1681</v>
      </c>
      <c r="R11" s="270">
        <v>561</v>
      </c>
      <c r="S11" s="163">
        <v>817</v>
      </c>
    </row>
    <row r="12" spans="1:19" ht="24.95" customHeight="1">
      <c r="A12" s="315" t="s">
        <v>618</v>
      </c>
      <c r="B12" s="95">
        <v>40640</v>
      </c>
      <c r="C12" s="95">
        <v>17620</v>
      </c>
      <c r="D12" s="95">
        <v>23020</v>
      </c>
      <c r="E12" s="418">
        <v>40640</v>
      </c>
      <c r="F12" s="270">
        <v>4768</v>
      </c>
      <c r="G12" s="270">
        <v>4997</v>
      </c>
      <c r="H12" s="270">
        <v>5639</v>
      </c>
      <c r="I12" s="270">
        <v>3908</v>
      </c>
      <c r="J12" s="270">
        <v>1316</v>
      </c>
      <c r="K12" s="270">
        <v>2059</v>
      </c>
      <c r="L12" s="270">
        <v>1798</v>
      </c>
      <c r="M12" s="270">
        <v>5133</v>
      </c>
      <c r="N12" s="270">
        <v>2389</v>
      </c>
      <c r="O12" s="270">
        <v>4063</v>
      </c>
      <c r="P12" s="270">
        <v>1061</v>
      </c>
      <c r="Q12" s="270">
        <v>1900</v>
      </c>
      <c r="R12" s="270">
        <v>649</v>
      </c>
      <c r="S12" s="163">
        <v>960</v>
      </c>
    </row>
    <row r="13" spans="1:19" ht="15" customHeight="1">
      <c r="A13" s="419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</row>
    <row r="14" spans="1:19" ht="20.25" customHeight="1">
      <c r="A14" s="161" t="s">
        <v>619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9" ht="20.25" customHeight="1">
      <c r="A15" s="869" t="s">
        <v>620</v>
      </c>
      <c r="B15" s="869"/>
      <c r="C15" s="869"/>
      <c r="D15" s="86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</sheetData>
  <mergeCells count="16">
    <mergeCell ref="A15:D15"/>
    <mergeCell ref="A1:O1"/>
    <mergeCell ref="A3:Q3"/>
    <mergeCell ref="A4:A6"/>
    <mergeCell ref="B4:D4"/>
    <mergeCell ref="E4:S4"/>
    <mergeCell ref="B5:B6"/>
    <mergeCell ref="C5:C6"/>
    <mergeCell ref="D5:D6"/>
    <mergeCell ref="F5:G5"/>
    <mergeCell ref="H5:I5"/>
    <mergeCell ref="J5:K5"/>
    <mergeCell ref="L5:M5"/>
    <mergeCell ref="N5:O5"/>
    <mergeCell ref="P5:Q5"/>
    <mergeCell ref="R5:S5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Normal="100" workbookViewId="0">
      <selection activeCell="E18" sqref="E18"/>
    </sheetView>
  </sheetViews>
  <sheetFormatPr defaultRowHeight="11.25"/>
  <cols>
    <col min="1" max="1" width="9.125" style="1" customWidth="1"/>
    <col min="2" max="3" width="6.5" style="1" customWidth="1"/>
    <col min="4" max="4" width="7.125" style="1" customWidth="1"/>
    <col min="5" max="5" width="6.5" style="1" customWidth="1"/>
    <col min="6" max="6" width="7.125" style="1" customWidth="1"/>
    <col min="7" max="12" width="6.5" style="1" customWidth="1"/>
    <col min="13" max="13" width="7.125" style="1" customWidth="1"/>
    <col min="14" max="14" width="6.5" style="1" customWidth="1"/>
    <col min="15" max="17" width="7.125" style="1" customWidth="1"/>
    <col min="18" max="256" width="9" style="1"/>
    <col min="257" max="257" width="9.125" style="1" customWidth="1"/>
    <col min="258" max="259" width="6.5" style="1" customWidth="1"/>
    <col min="260" max="260" width="7.125" style="1" customWidth="1"/>
    <col min="261" max="261" width="6.5" style="1" customWidth="1"/>
    <col min="262" max="262" width="7.125" style="1" customWidth="1"/>
    <col min="263" max="268" width="6.5" style="1" customWidth="1"/>
    <col min="269" max="269" width="7.125" style="1" customWidth="1"/>
    <col min="270" max="270" width="6.5" style="1" customWidth="1"/>
    <col min="271" max="273" width="7.125" style="1" customWidth="1"/>
    <col min="274" max="512" width="9" style="1"/>
    <col min="513" max="513" width="9.125" style="1" customWidth="1"/>
    <col min="514" max="515" width="6.5" style="1" customWidth="1"/>
    <col min="516" max="516" width="7.125" style="1" customWidth="1"/>
    <col min="517" max="517" width="6.5" style="1" customWidth="1"/>
    <col min="518" max="518" width="7.125" style="1" customWidth="1"/>
    <col min="519" max="524" width="6.5" style="1" customWidth="1"/>
    <col min="525" max="525" width="7.125" style="1" customWidth="1"/>
    <col min="526" max="526" width="6.5" style="1" customWidth="1"/>
    <col min="527" max="529" width="7.125" style="1" customWidth="1"/>
    <col min="530" max="768" width="9" style="1"/>
    <col min="769" max="769" width="9.125" style="1" customWidth="1"/>
    <col min="770" max="771" width="6.5" style="1" customWidth="1"/>
    <col min="772" max="772" width="7.125" style="1" customWidth="1"/>
    <col min="773" max="773" width="6.5" style="1" customWidth="1"/>
    <col min="774" max="774" width="7.125" style="1" customWidth="1"/>
    <col min="775" max="780" width="6.5" style="1" customWidth="1"/>
    <col min="781" max="781" width="7.125" style="1" customWidth="1"/>
    <col min="782" max="782" width="6.5" style="1" customWidth="1"/>
    <col min="783" max="785" width="7.125" style="1" customWidth="1"/>
    <col min="786" max="1024" width="9" style="1"/>
    <col min="1025" max="1025" width="9.125" style="1" customWidth="1"/>
    <col min="1026" max="1027" width="6.5" style="1" customWidth="1"/>
    <col min="1028" max="1028" width="7.125" style="1" customWidth="1"/>
    <col min="1029" max="1029" width="6.5" style="1" customWidth="1"/>
    <col min="1030" max="1030" width="7.125" style="1" customWidth="1"/>
    <col min="1031" max="1036" width="6.5" style="1" customWidth="1"/>
    <col min="1037" max="1037" width="7.125" style="1" customWidth="1"/>
    <col min="1038" max="1038" width="6.5" style="1" customWidth="1"/>
    <col min="1039" max="1041" width="7.125" style="1" customWidth="1"/>
    <col min="1042" max="1280" width="9" style="1"/>
    <col min="1281" max="1281" width="9.125" style="1" customWidth="1"/>
    <col min="1282" max="1283" width="6.5" style="1" customWidth="1"/>
    <col min="1284" max="1284" width="7.125" style="1" customWidth="1"/>
    <col min="1285" max="1285" width="6.5" style="1" customWidth="1"/>
    <col min="1286" max="1286" width="7.125" style="1" customWidth="1"/>
    <col min="1287" max="1292" width="6.5" style="1" customWidth="1"/>
    <col min="1293" max="1293" width="7.125" style="1" customWidth="1"/>
    <col min="1294" max="1294" width="6.5" style="1" customWidth="1"/>
    <col min="1295" max="1297" width="7.125" style="1" customWidth="1"/>
    <col min="1298" max="1536" width="9" style="1"/>
    <col min="1537" max="1537" width="9.125" style="1" customWidth="1"/>
    <col min="1538" max="1539" width="6.5" style="1" customWidth="1"/>
    <col min="1540" max="1540" width="7.125" style="1" customWidth="1"/>
    <col min="1541" max="1541" width="6.5" style="1" customWidth="1"/>
    <col min="1542" max="1542" width="7.125" style="1" customWidth="1"/>
    <col min="1543" max="1548" width="6.5" style="1" customWidth="1"/>
    <col min="1549" max="1549" width="7.125" style="1" customWidth="1"/>
    <col min="1550" max="1550" width="6.5" style="1" customWidth="1"/>
    <col min="1551" max="1553" width="7.125" style="1" customWidth="1"/>
    <col min="1554" max="1792" width="9" style="1"/>
    <col min="1793" max="1793" width="9.125" style="1" customWidth="1"/>
    <col min="1794" max="1795" width="6.5" style="1" customWidth="1"/>
    <col min="1796" max="1796" width="7.125" style="1" customWidth="1"/>
    <col min="1797" max="1797" width="6.5" style="1" customWidth="1"/>
    <col min="1798" max="1798" width="7.125" style="1" customWidth="1"/>
    <col min="1799" max="1804" width="6.5" style="1" customWidth="1"/>
    <col min="1805" max="1805" width="7.125" style="1" customWidth="1"/>
    <col min="1806" max="1806" width="6.5" style="1" customWidth="1"/>
    <col min="1807" max="1809" width="7.125" style="1" customWidth="1"/>
    <col min="1810" max="2048" width="9" style="1"/>
    <col min="2049" max="2049" width="9.125" style="1" customWidth="1"/>
    <col min="2050" max="2051" width="6.5" style="1" customWidth="1"/>
    <col min="2052" max="2052" width="7.125" style="1" customWidth="1"/>
    <col min="2053" max="2053" width="6.5" style="1" customWidth="1"/>
    <col min="2054" max="2054" width="7.125" style="1" customWidth="1"/>
    <col min="2055" max="2060" width="6.5" style="1" customWidth="1"/>
    <col min="2061" max="2061" width="7.125" style="1" customWidth="1"/>
    <col min="2062" max="2062" width="6.5" style="1" customWidth="1"/>
    <col min="2063" max="2065" width="7.125" style="1" customWidth="1"/>
    <col min="2066" max="2304" width="9" style="1"/>
    <col min="2305" max="2305" width="9.125" style="1" customWidth="1"/>
    <col min="2306" max="2307" width="6.5" style="1" customWidth="1"/>
    <col min="2308" max="2308" width="7.125" style="1" customWidth="1"/>
    <col min="2309" max="2309" width="6.5" style="1" customWidth="1"/>
    <col min="2310" max="2310" width="7.125" style="1" customWidth="1"/>
    <col min="2311" max="2316" width="6.5" style="1" customWidth="1"/>
    <col min="2317" max="2317" width="7.125" style="1" customWidth="1"/>
    <col min="2318" max="2318" width="6.5" style="1" customWidth="1"/>
    <col min="2319" max="2321" width="7.125" style="1" customWidth="1"/>
    <col min="2322" max="2560" width="9" style="1"/>
    <col min="2561" max="2561" width="9.125" style="1" customWidth="1"/>
    <col min="2562" max="2563" width="6.5" style="1" customWidth="1"/>
    <col min="2564" max="2564" width="7.125" style="1" customWidth="1"/>
    <col min="2565" max="2565" width="6.5" style="1" customWidth="1"/>
    <col min="2566" max="2566" width="7.125" style="1" customWidth="1"/>
    <col min="2567" max="2572" width="6.5" style="1" customWidth="1"/>
    <col min="2573" max="2573" width="7.125" style="1" customWidth="1"/>
    <col min="2574" max="2574" width="6.5" style="1" customWidth="1"/>
    <col min="2575" max="2577" width="7.125" style="1" customWidth="1"/>
    <col min="2578" max="2816" width="9" style="1"/>
    <col min="2817" max="2817" width="9.125" style="1" customWidth="1"/>
    <col min="2818" max="2819" width="6.5" style="1" customWidth="1"/>
    <col min="2820" max="2820" width="7.125" style="1" customWidth="1"/>
    <col min="2821" max="2821" width="6.5" style="1" customWidth="1"/>
    <col min="2822" max="2822" width="7.125" style="1" customWidth="1"/>
    <col min="2823" max="2828" width="6.5" style="1" customWidth="1"/>
    <col min="2829" max="2829" width="7.125" style="1" customWidth="1"/>
    <col min="2830" max="2830" width="6.5" style="1" customWidth="1"/>
    <col min="2831" max="2833" width="7.125" style="1" customWidth="1"/>
    <col min="2834" max="3072" width="9" style="1"/>
    <col min="3073" max="3073" width="9.125" style="1" customWidth="1"/>
    <col min="3074" max="3075" width="6.5" style="1" customWidth="1"/>
    <col min="3076" max="3076" width="7.125" style="1" customWidth="1"/>
    <col min="3077" max="3077" width="6.5" style="1" customWidth="1"/>
    <col min="3078" max="3078" width="7.125" style="1" customWidth="1"/>
    <col min="3079" max="3084" width="6.5" style="1" customWidth="1"/>
    <col min="3085" max="3085" width="7.125" style="1" customWidth="1"/>
    <col min="3086" max="3086" width="6.5" style="1" customWidth="1"/>
    <col min="3087" max="3089" width="7.125" style="1" customWidth="1"/>
    <col min="3090" max="3328" width="9" style="1"/>
    <col min="3329" max="3329" width="9.125" style="1" customWidth="1"/>
    <col min="3330" max="3331" width="6.5" style="1" customWidth="1"/>
    <col min="3332" max="3332" width="7.125" style="1" customWidth="1"/>
    <col min="3333" max="3333" width="6.5" style="1" customWidth="1"/>
    <col min="3334" max="3334" width="7.125" style="1" customWidth="1"/>
    <col min="3335" max="3340" width="6.5" style="1" customWidth="1"/>
    <col min="3341" max="3341" width="7.125" style="1" customWidth="1"/>
    <col min="3342" max="3342" width="6.5" style="1" customWidth="1"/>
    <col min="3343" max="3345" width="7.125" style="1" customWidth="1"/>
    <col min="3346" max="3584" width="9" style="1"/>
    <col min="3585" max="3585" width="9.125" style="1" customWidth="1"/>
    <col min="3586" max="3587" width="6.5" style="1" customWidth="1"/>
    <col min="3588" max="3588" width="7.125" style="1" customWidth="1"/>
    <col min="3589" max="3589" width="6.5" style="1" customWidth="1"/>
    <col min="3590" max="3590" width="7.125" style="1" customWidth="1"/>
    <col min="3591" max="3596" width="6.5" style="1" customWidth="1"/>
    <col min="3597" max="3597" width="7.125" style="1" customWidth="1"/>
    <col min="3598" max="3598" width="6.5" style="1" customWidth="1"/>
    <col min="3599" max="3601" width="7.125" style="1" customWidth="1"/>
    <col min="3602" max="3840" width="9" style="1"/>
    <col min="3841" max="3841" width="9.125" style="1" customWidth="1"/>
    <col min="3842" max="3843" width="6.5" style="1" customWidth="1"/>
    <col min="3844" max="3844" width="7.125" style="1" customWidth="1"/>
    <col min="3845" max="3845" width="6.5" style="1" customWidth="1"/>
    <col min="3846" max="3846" width="7.125" style="1" customWidth="1"/>
    <col min="3847" max="3852" width="6.5" style="1" customWidth="1"/>
    <col min="3853" max="3853" width="7.125" style="1" customWidth="1"/>
    <col min="3854" max="3854" width="6.5" style="1" customWidth="1"/>
    <col min="3855" max="3857" width="7.125" style="1" customWidth="1"/>
    <col min="3858" max="4096" width="9" style="1"/>
    <col min="4097" max="4097" width="9.125" style="1" customWidth="1"/>
    <col min="4098" max="4099" width="6.5" style="1" customWidth="1"/>
    <col min="4100" max="4100" width="7.125" style="1" customWidth="1"/>
    <col min="4101" max="4101" width="6.5" style="1" customWidth="1"/>
    <col min="4102" max="4102" width="7.125" style="1" customWidth="1"/>
    <col min="4103" max="4108" width="6.5" style="1" customWidth="1"/>
    <col min="4109" max="4109" width="7.125" style="1" customWidth="1"/>
    <col min="4110" max="4110" width="6.5" style="1" customWidth="1"/>
    <col min="4111" max="4113" width="7.125" style="1" customWidth="1"/>
    <col min="4114" max="4352" width="9" style="1"/>
    <col min="4353" max="4353" width="9.125" style="1" customWidth="1"/>
    <col min="4354" max="4355" width="6.5" style="1" customWidth="1"/>
    <col min="4356" max="4356" width="7.125" style="1" customWidth="1"/>
    <col min="4357" max="4357" width="6.5" style="1" customWidth="1"/>
    <col min="4358" max="4358" width="7.125" style="1" customWidth="1"/>
    <col min="4359" max="4364" width="6.5" style="1" customWidth="1"/>
    <col min="4365" max="4365" width="7.125" style="1" customWidth="1"/>
    <col min="4366" max="4366" width="6.5" style="1" customWidth="1"/>
    <col min="4367" max="4369" width="7.125" style="1" customWidth="1"/>
    <col min="4370" max="4608" width="9" style="1"/>
    <col min="4609" max="4609" width="9.125" style="1" customWidth="1"/>
    <col min="4610" max="4611" width="6.5" style="1" customWidth="1"/>
    <col min="4612" max="4612" width="7.125" style="1" customWidth="1"/>
    <col min="4613" max="4613" width="6.5" style="1" customWidth="1"/>
    <col min="4614" max="4614" width="7.125" style="1" customWidth="1"/>
    <col min="4615" max="4620" width="6.5" style="1" customWidth="1"/>
    <col min="4621" max="4621" width="7.125" style="1" customWidth="1"/>
    <col min="4622" max="4622" width="6.5" style="1" customWidth="1"/>
    <col min="4623" max="4625" width="7.125" style="1" customWidth="1"/>
    <col min="4626" max="4864" width="9" style="1"/>
    <col min="4865" max="4865" width="9.125" style="1" customWidth="1"/>
    <col min="4866" max="4867" width="6.5" style="1" customWidth="1"/>
    <col min="4868" max="4868" width="7.125" style="1" customWidth="1"/>
    <col min="4869" max="4869" width="6.5" style="1" customWidth="1"/>
    <col min="4870" max="4870" width="7.125" style="1" customWidth="1"/>
    <col min="4871" max="4876" width="6.5" style="1" customWidth="1"/>
    <col min="4877" max="4877" width="7.125" style="1" customWidth="1"/>
    <col min="4878" max="4878" width="6.5" style="1" customWidth="1"/>
    <col min="4879" max="4881" width="7.125" style="1" customWidth="1"/>
    <col min="4882" max="5120" width="9" style="1"/>
    <col min="5121" max="5121" width="9.125" style="1" customWidth="1"/>
    <col min="5122" max="5123" width="6.5" style="1" customWidth="1"/>
    <col min="5124" max="5124" width="7.125" style="1" customWidth="1"/>
    <col min="5125" max="5125" width="6.5" style="1" customWidth="1"/>
    <col min="5126" max="5126" width="7.125" style="1" customWidth="1"/>
    <col min="5127" max="5132" width="6.5" style="1" customWidth="1"/>
    <col min="5133" max="5133" width="7.125" style="1" customWidth="1"/>
    <col min="5134" max="5134" width="6.5" style="1" customWidth="1"/>
    <col min="5135" max="5137" width="7.125" style="1" customWidth="1"/>
    <col min="5138" max="5376" width="9" style="1"/>
    <col min="5377" max="5377" width="9.125" style="1" customWidth="1"/>
    <col min="5378" max="5379" width="6.5" style="1" customWidth="1"/>
    <col min="5380" max="5380" width="7.125" style="1" customWidth="1"/>
    <col min="5381" max="5381" width="6.5" style="1" customWidth="1"/>
    <col min="5382" max="5382" width="7.125" style="1" customWidth="1"/>
    <col min="5383" max="5388" width="6.5" style="1" customWidth="1"/>
    <col min="5389" max="5389" width="7.125" style="1" customWidth="1"/>
    <col min="5390" max="5390" width="6.5" style="1" customWidth="1"/>
    <col min="5391" max="5393" width="7.125" style="1" customWidth="1"/>
    <col min="5394" max="5632" width="9" style="1"/>
    <col min="5633" max="5633" width="9.125" style="1" customWidth="1"/>
    <col min="5634" max="5635" width="6.5" style="1" customWidth="1"/>
    <col min="5636" max="5636" width="7.125" style="1" customWidth="1"/>
    <col min="5637" max="5637" width="6.5" style="1" customWidth="1"/>
    <col min="5638" max="5638" width="7.125" style="1" customWidth="1"/>
    <col min="5639" max="5644" width="6.5" style="1" customWidth="1"/>
    <col min="5645" max="5645" width="7.125" style="1" customWidth="1"/>
    <col min="5646" max="5646" width="6.5" style="1" customWidth="1"/>
    <col min="5647" max="5649" width="7.125" style="1" customWidth="1"/>
    <col min="5650" max="5888" width="9" style="1"/>
    <col min="5889" max="5889" width="9.125" style="1" customWidth="1"/>
    <col min="5890" max="5891" width="6.5" style="1" customWidth="1"/>
    <col min="5892" max="5892" width="7.125" style="1" customWidth="1"/>
    <col min="5893" max="5893" width="6.5" style="1" customWidth="1"/>
    <col min="5894" max="5894" width="7.125" style="1" customWidth="1"/>
    <col min="5895" max="5900" width="6.5" style="1" customWidth="1"/>
    <col min="5901" max="5901" width="7.125" style="1" customWidth="1"/>
    <col min="5902" max="5902" width="6.5" style="1" customWidth="1"/>
    <col min="5903" max="5905" width="7.125" style="1" customWidth="1"/>
    <col min="5906" max="6144" width="9" style="1"/>
    <col min="6145" max="6145" width="9.125" style="1" customWidth="1"/>
    <col min="6146" max="6147" width="6.5" style="1" customWidth="1"/>
    <col min="6148" max="6148" width="7.125" style="1" customWidth="1"/>
    <col min="6149" max="6149" width="6.5" style="1" customWidth="1"/>
    <col min="6150" max="6150" width="7.125" style="1" customWidth="1"/>
    <col min="6151" max="6156" width="6.5" style="1" customWidth="1"/>
    <col min="6157" max="6157" width="7.125" style="1" customWidth="1"/>
    <col min="6158" max="6158" width="6.5" style="1" customWidth="1"/>
    <col min="6159" max="6161" width="7.125" style="1" customWidth="1"/>
    <col min="6162" max="6400" width="9" style="1"/>
    <col min="6401" max="6401" width="9.125" style="1" customWidth="1"/>
    <col min="6402" max="6403" width="6.5" style="1" customWidth="1"/>
    <col min="6404" max="6404" width="7.125" style="1" customWidth="1"/>
    <col min="6405" max="6405" width="6.5" style="1" customWidth="1"/>
    <col min="6406" max="6406" width="7.125" style="1" customWidth="1"/>
    <col min="6407" max="6412" width="6.5" style="1" customWidth="1"/>
    <col min="6413" max="6413" width="7.125" style="1" customWidth="1"/>
    <col min="6414" max="6414" width="6.5" style="1" customWidth="1"/>
    <col min="6415" max="6417" width="7.125" style="1" customWidth="1"/>
    <col min="6418" max="6656" width="9" style="1"/>
    <col min="6657" max="6657" width="9.125" style="1" customWidth="1"/>
    <col min="6658" max="6659" width="6.5" style="1" customWidth="1"/>
    <col min="6660" max="6660" width="7.125" style="1" customWidth="1"/>
    <col min="6661" max="6661" width="6.5" style="1" customWidth="1"/>
    <col min="6662" max="6662" width="7.125" style="1" customWidth="1"/>
    <col min="6663" max="6668" width="6.5" style="1" customWidth="1"/>
    <col min="6669" max="6669" width="7.125" style="1" customWidth="1"/>
    <col min="6670" max="6670" width="6.5" style="1" customWidth="1"/>
    <col min="6671" max="6673" width="7.125" style="1" customWidth="1"/>
    <col min="6674" max="6912" width="9" style="1"/>
    <col min="6913" max="6913" width="9.125" style="1" customWidth="1"/>
    <col min="6914" max="6915" width="6.5" style="1" customWidth="1"/>
    <col min="6916" max="6916" width="7.125" style="1" customWidth="1"/>
    <col min="6917" max="6917" width="6.5" style="1" customWidth="1"/>
    <col min="6918" max="6918" width="7.125" style="1" customWidth="1"/>
    <col min="6919" max="6924" width="6.5" style="1" customWidth="1"/>
    <col min="6925" max="6925" width="7.125" style="1" customWidth="1"/>
    <col min="6926" max="6926" width="6.5" style="1" customWidth="1"/>
    <col min="6927" max="6929" width="7.125" style="1" customWidth="1"/>
    <col min="6930" max="7168" width="9" style="1"/>
    <col min="7169" max="7169" width="9.125" style="1" customWidth="1"/>
    <col min="7170" max="7171" width="6.5" style="1" customWidth="1"/>
    <col min="7172" max="7172" width="7.125" style="1" customWidth="1"/>
    <col min="7173" max="7173" width="6.5" style="1" customWidth="1"/>
    <col min="7174" max="7174" width="7.125" style="1" customWidth="1"/>
    <col min="7175" max="7180" width="6.5" style="1" customWidth="1"/>
    <col min="7181" max="7181" width="7.125" style="1" customWidth="1"/>
    <col min="7182" max="7182" width="6.5" style="1" customWidth="1"/>
    <col min="7183" max="7185" width="7.125" style="1" customWidth="1"/>
    <col min="7186" max="7424" width="9" style="1"/>
    <col min="7425" max="7425" width="9.125" style="1" customWidth="1"/>
    <col min="7426" max="7427" width="6.5" style="1" customWidth="1"/>
    <col min="7428" max="7428" width="7.125" style="1" customWidth="1"/>
    <col min="7429" max="7429" width="6.5" style="1" customWidth="1"/>
    <col min="7430" max="7430" width="7.125" style="1" customWidth="1"/>
    <col min="7431" max="7436" width="6.5" style="1" customWidth="1"/>
    <col min="7437" max="7437" width="7.125" style="1" customWidth="1"/>
    <col min="7438" max="7438" width="6.5" style="1" customWidth="1"/>
    <col min="7439" max="7441" width="7.125" style="1" customWidth="1"/>
    <col min="7442" max="7680" width="9" style="1"/>
    <col min="7681" max="7681" width="9.125" style="1" customWidth="1"/>
    <col min="7682" max="7683" width="6.5" style="1" customWidth="1"/>
    <col min="7684" max="7684" width="7.125" style="1" customWidth="1"/>
    <col min="7685" max="7685" width="6.5" style="1" customWidth="1"/>
    <col min="7686" max="7686" width="7.125" style="1" customWidth="1"/>
    <col min="7687" max="7692" width="6.5" style="1" customWidth="1"/>
    <col min="7693" max="7693" width="7.125" style="1" customWidth="1"/>
    <col min="7694" max="7694" width="6.5" style="1" customWidth="1"/>
    <col min="7695" max="7697" width="7.125" style="1" customWidth="1"/>
    <col min="7698" max="7936" width="9" style="1"/>
    <col min="7937" max="7937" width="9.125" style="1" customWidth="1"/>
    <col min="7938" max="7939" width="6.5" style="1" customWidth="1"/>
    <col min="7940" max="7940" width="7.125" style="1" customWidth="1"/>
    <col min="7941" max="7941" width="6.5" style="1" customWidth="1"/>
    <col min="7942" max="7942" width="7.125" style="1" customWidth="1"/>
    <col min="7943" max="7948" width="6.5" style="1" customWidth="1"/>
    <col min="7949" max="7949" width="7.125" style="1" customWidth="1"/>
    <col min="7950" max="7950" width="6.5" style="1" customWidth="1"/>
    <col min="7951" max="7953" width="7.125" style="1" customWidth="1"/>
    <col min="7954" max="8192" width="9" style="1"/>
    <col min="8193" max="8193" width="9.125" style="1" customWidth="1"/>
    <col min="8194" max="8195" width="6.5" style="1" customWidth="1"/>
    <col min="8196" max="8196" width="7.125" style="1" customWidth="1"/>
    <col min="8197" max="8197" width="6.5" style="1" customWidth="1"/>
    <col min="8198" max="8198" width="7.125" style="1" customWidth="1"/>
    <col min="8199" max="8204" width="6.5" style="1" customWidth="1"/>
    <col min="8205" max="8205" width="7.125" style="1" customWidth="1"/>
    <col min="8206" max="8206" width="6.5" style="1" customWidth="1"/>
    <col min="8207" max="8209" width="7.125" style="1" customWidth="1"/>
    <col min="8210" max="8448" width="9" style="1"/>
    <col min="8449" max="8449" width="9.125" style="1" customWidth="1"/>
    <col min="8450" max="8451" width="6.5" style="1" customWidth="1"/>
    <col min="8452" max="8452" width="7.125" style="1" customWidth="1"/>
    <col min="8453" max="8453" width="6.5" style="1" customWidth="1"/>
    <col min="8454" max="8454" width="7.125" style="1" customWidth="1"/>
    <col min="8455" max="8460" width="6.5" style="1" customWidth="1"/>
    <col min="8461" max="8461" width="7.125" style="1" customWidth="1"/>
    <col min="8462" max="8462" width="6.5" style="1" customWidth="1"/>
    <col min="8463" max="8465" width="7.125" style="1" customWidth="1"/>
    <col min="8466" max="8704" width="9" style="1"/>
    <col min="8705" max="8705" width="9.125" style="1" customWidth="1"/>
    <col min="8706" max="8707" width="6.5" style="1" customWidth="1"/>
    <col min="8708" max="8708" width="7.125" style="1" customWidth="1"/>
    <col min="8709" max="8709" width="6.5" style="1" customWidth="1"/>
    <col min="8710" max="8710" width="7.125" style="1" customWidth="1"/>
    <col min="8711" max="8716" width="6.5" style="1" customWidth="1"/>
    <col min="8717" max="8717" width="7.125" style="1" customWidth="1"/>
    <col min="8718" max="8718" width="6.5" style="1" customWidth="1"/>
    <col min="8719" max="8721" width="7.125" style="1" customWidth="1"/>
    <col min="8722" max="8960" width="9" style="1"/>
    <col min="8961" max="8961" width="9.125" style="1" customWidth="1"/>
    <col min="8962" max="8963" width="6.5" style="1" customWidth="1"/>
    <col min="8964" max="8964" width="7.125" style="1" customWidth="1"/>
    <col min="8965" max="8965" width="6.5" style="1" customWidth="1"/>
    <col min="8966" max="8966" width="7.125" style="1" customWidth="1"/>
    <col min="8967" max="8972" width="6.5" style="1" customWidth="1"/>
    <col min="8973" max="8973" width="7.125" style="1" customWidth="1"/>
    <col min="8974" max="8974" width="6.5" style="1" customWidth="1"/>
    <col min="8975" max="8977" width="7.125" style="1" customWidth="1"/>
    <col min="8978" max="9216" width="9" style="1"/>
    <col min="9217" max="9217" width="9.125" style="1" customWidth="1"/>
    <col min="9218" max="9219" width="6.5" style="1" customWidth="1"/>
    <col min="9220" max="9220" width="7.125" style="1" customWidth="1"/>
    <col min="9221" max="9221" width="6.5" style="1" customWidth="1"/>
    <col min="9222" max="9222" width="7.125" style="1" customWidth="1"/>
    <col min="9223" max="9228" width="6.5" style="1" customWidth="1"/>
    <col min="9229" max="9229" width="7.125" style="1" customWidth="1"/>
    <col min="9230" max="9230" width="6.5" style="1" customWidth="1"/>
    <col min="9231" max="9233" width="7.125" style="1" customWidth="1"/>
    <col min="9234" max="9472" width="9" style="1"/>
    <col min="9473" max="9473" width="9.125" style="1" customWidth="1"/>
    <col min="9474" max="9475" width="6.5" style="1" customWidth="1"/>
    <col min="9476" max="9476" width="7.125" style="1" customWidth="1"/>
    <col min="9477" max="9477" width="6.5" style="1" customWidth="1"/>
    <col min="9478" max="9478" width="7.125" style="1" customWidth="1"/>
    <col min="9479" max="9484" width="6.5" style="1" customWidth="1"/>
    <col min="9485" max="9485" width="7.125" style="1" customWidth="1"/>
    <col min="9486" max="9486" width="6.5" style="1" customWidth="1"/>
    <col min="9487" max="9489" width="7.125" style="1" customWidth="1"/>
    <col min="9490" max="9728" width="9" style="1"/>
    <col min="9729" max="9729" width="9.125" style="1" customWidth="1"/>
    <col min="9730" max="9731" width="6.5" style="1" customWidth="1"/>
    <col min="9732" max="9732" width="7.125" style="1" customWidth="1"/>
    <col min="9733" max="9733" width="6.5" style="1" customWidth="1"/>
    <col min="9734" max="9734" width="7.125" style="1" customWidth="1"/>
    <col min="9735" max="9740" width="6.5" style="1" customWidth="1"/>
    <col min="9741" max="9741" width="7.125" style="1" customWidth="1"/>
    <col min="9742" max="9742" width="6.5" style="1" customWidth="1"/>
    <col min="9743" max="9745" width="7.125" style="1" customWidth="1"/>
    <col min="9746" max="9984" width="9" style="1"/>
    <col min="9985" max="9985" width="9.125" style="1" customWidth="1"/>
    <col min="9986" max="9987" width="6.5" style="1" customWidth="1"/>
    <col min="9988" max="9988" width="7.125" style="1" customWidth="1"/>
    <col min="9989" max="9989" width="6.5" style="1" customWidth="1"/>
    <col min="9990" max="9990" width="7.125" style="1" customWidth="1"/>
    <col min="9991" max="9996" width="6.5" style="1" customWidth="1"/>
    <col min="9997" max="9997" width="7.125" style="1" customWidth="1"/>
    <col min="9998" max="9998" width="6.5" style="1" customWidth="1"/>
    <col min="9999" max="10001" width="7.125" style="1" customWidth="1"/>
    <col min="10002" max="10240" width="9" style="1"/>
    <col min="10241" max="10241" width="9.125" style="1" customWidth="1"/>
    <col min="10242" max="10243" width="6.5" style="1" customWidth="1"/>
    <col min="10244" max="10244" width="7.125" style="1" customWidth="1"/>
    <col min="10245" max="10245" width="6.5" style="1" customWidth="1"/>
    <col min="10246" max="10246" width="7.125" style="1" customWidth="1"/>
    <col min="10247" max="10252" width="6.5" style="1" customWidth="1"/>
    <col min="10253" max="10253" width="7.125" style="1" customWidth="1"/>
    <col min="10254" max="10254" width="6.5" style="1" customWidth="1"/>
    <col min="10255" max="10257" width="7.125" style="1" customWidth="1"/>
    <col min="10258" max="10496" width="9" style="1"/>
    <col min="10497" max="10497" width="9.125" style="1" customWidth="1"/>
    <col min="10498" max="10499" width="6.5" style="1" customWidth="1"/>
    <col min="10500" max="10500" width="7.125" style="1" customWidth="1"/>
    <col min="10501" max="10501" width="6.5" style="1" customWidth="1"/>
    <col min="10502" max="10502" width="7.125" style="1" customWidth="1"/>
    <col min="10503" max="10508" width="6.5" style="1" customWidth="1"/>
    <col min="10509" max="10509" width="7.125" style="1" customWidth="1"/>
    <col min="10510" max="10510" width="6.5" style="1" customWidth="1"/>
    <col min="10511" max="10513" width="7.125" style="1" customWidth="1"/>
    <col min="10514" max="10752" width="9" style="1"/>
    <col min="10753" max="10753" width="9.125" style="1" customWidth="1"/>
    <col min="10754" max="10755" width="6.5" style="1" customWidth="1"/>
    <col min="10756" max="10756" width="7.125" style="1" customWidth="1"/>
    <col min="10757" max="10757" width="6.5" style="1" customWidth="1"/>
    <col min="10758" max="10758" width="7.125" style="1" customWidth="1"/>
    <col min="10759" max="10764" width="6.5" style="1" customWidth="1"/>
    <col min="10765" max="10765" width="7.125" style="1" customWidth="1"/>
    <col min="10766" max="10766" width="6.5" style="1" customWidth="1"/>
    <col min="10767" max="10769" width="7.125" style="1" customWidth="1"/>
    <col min="10770" max="11008" width="9" style="1"/>
    <col min="11009" max="11009" width="9.125" style="1" customWidth="1"/>
    <col min="11010" max="11011" width="6.5" style="1" customWidth="1"/>
    <col min="11012" max="11012" width="7.125" style="1" customWidth="1"/>
    <col min="11013" max="11013" width="6.5" style="1" customWidth="1"/>
    <col min="11014" max="11014" width="7.125" style="1" customWidth="1"/>
    <col min="11015" max="11020" width="6.5" style="1" customWidth="1"/>
    <col min="11021" max="11021" width="7.125" style="1" customWidth="1"/>
    <col min="11022" max="11022" width="6.5" style="1" customWidth="1"/>
    <col min="11023" max="11025" width="7.125" style="1" customWidth="1"/>
    <col min="11026" max="11264" width="9" style="1"/>
    <col min="11265" max="11265" width="9.125" style="1" customWidth="1"/>
    <col min="11266" max="11267" width="6.5" style="1" customWidth="1"/>
    <col min="11268" max="11268" width="7.125" style="1" customWidth="1"/>
    <col min="11269" max="11269" width="6.5" style="1" customWidth="1"/>
    <col min="11270" max="11270" width="7.125" style="1" customWidth="1"/>
    <col min="11271" max="11276" width="6.5" style="1" customWidth="1"/>
    <col min="11277" max="11277" width="7.125" style="1" customWidth="1"/>
    <col min="11278" max="11278" width="6.5" style="1" customWidth="1"/>
    <col min="11279" max="11281" width="7.125" style="1" customWidth="1"/>
    <col min="11282" max="11520" width="9" style="1"/>
    <col min="11521" max="11521" width="9.125" style="1" customWidth="1"/>
    <col min="11522" max="11523" width="6.5" style="1" customWidth="1"/>
    <col min="11524" max="11524" width="7.125" style="1" customWidth="1"/>
    <col min="11525" max="11525" width="6.5" style="1" customWidth="1"/>
    <col min="11526" max="11526" width="7.125" style="1" customWidth="1"/>
    <col min="11527" max="11532" width="6.5" style="1" customWidth="1"/>
    <col min="11533" max="11533" width="7.125" style="1" customWidth="1"/>
    <col min="11534" max="11534" width="6.5" style="1" customWidth="1"/>
    <col min="11535" max="11537" width="7.125" style="1" customWidth="1"/>
    <col min="11538" max="11776" width="9" style="1"/>
    <col min="11777" max="11777" width="9.125" style="1" customWidth="1"/>
    <col min="11778" max="11779" width="6.5" style="1" customWidth="1"/>
    <col min="11780" max="11780" width="7.125" style="1" customWidth="1"/>
    <col min="11781" max="11781" width="6.5" style="1" customWidth="1"/>
    <col min="11782" max="11782" width="7.125" style="1" customWidth="1"/>
    <col min="11783" max="11788" width="6.5" style="1" customWidth="1"/>
    <col min="11789" max="11789" width="7.125" style="1" customWidth="1"/>
    <col min="11790" max="11790" width="6.5" style="1" customWidth="1"/>
    <col min="11791" max="11793" width="7.125" style="1" customWidth="1"/>
    <col min="11794" max="12032" width="9" style="1"/>
    <col min="12033" max="12033" width="9.125" style="1" customWidth="1"/>
    <col min="12034" max="12035" width="6.5" style="1" customWidth="1"/>
    <col min="12036" max="12036" width="7.125" style="1" customWidth="1"/>
    <col min="12037" max="12037" width="6.5" style="1" customWidth="1"/>
    <col min="12038" max="12038" width="7.125" style="1" customWidth="1"/>
    <col min="12039" max="12044" width="6.5" style="1" customWidth="1"/>
    <col min="12045" max="12045" width="7.125" style="1" customWidth="1"/>
    <col min="12046" max="12046" width="6.5" style="1" customWidth="1"/>
    <col min="12047" max="12049" width="7.125" style="1" customWidth="1"/>
    <col min="12050" max="12288" width="9" style="1"/>
    <col min="12289" max="12289" width="9.125" style="1" customWidth="1"/>
    <col min="12290" max="12291" width="6.5" style="1" customWidth="1"/>
    <col min="12292" max="12292" width="7.125" style="1" customWidth="1"/>
    <col min="12293" max="12293" width="6.5" style="1" customWidth="1"/>
    <col min="12294" max="12294" width="7.125" style="1" customWidth="1"/>
    <col min="12295" max="12300" width="6.5" style="1" customWidth="1"/>
    <col min="12301" max="12301" width="7.125" style="1" customWidth="1"/>
    <col min="12302" max="12302" width="6.5" style="1" customWidth="1"/>
    <col min="12303" max="12305" width="7.125" style="1" customWidth="1"/>
    <col min="12306" max="12544" width="9" style="1"/>
    <col min="12545" max="12545" width="9.125" style="1" customWidth="1"/>
    <col min="12546" max="12547" width="6.5" style="1" customWidth="1"/>
    <col min="12548" max="12548" width="7.125" style="1" customWidth="1"/>
    <col min="12549" max="12549" width="6.5" style="1" customWidth="1"/>
    <col min="12550" max="12550" width="7.125" style="1" customWidth="1"/>
    <col min="12551" max="12556" width="6.5" style="1" customWidth="1"/>
    <col min="12557" max="12557" width="7.125" style="1" customWidth="1"/>
    <col min="12558" max="12558" width="6.5" style="1" customWidth="1"/>
    <col min="12559" max="12561" width="7.125" style="1" customWidth="1"/>
    <col min="12562" max="12800" width="9" style="1"/>
    <col min="12801" max="12801" width="9.125" style="1" customWidth="1"/>
    <col min="12802" max="12803" width="6.5" style="1" customWidth="1"/>
    <col min="12804" max="12804" width="7.125" style="1" customWidth="1"/>
    <col min="12805" max="12805" width="6.5" style="1" customWidth="1"/>
    <col min="12806" max="12806" width="7.125" style="1" customWidth="1"/>
    <col min="12807" max="12812" width="6.5" style="1" customWidth="1"/>
    <col min="12813" max="12813" width="7.125" style="1" customWidth="1"/>
    <col min="12814" max="12814" width="6.5" style="1" customWidth="1"/>
    <col min="12815" max="12817" width="7.125" style="1" customWidth="1"/>
    <col min="12818" max="13056" width="9" style="1"/>
    <col min="13057" max="13057" width="9.125" style="1" customWidth="1"/>
    <col min="13058" max="13059" width="6.5" style="1" customWidth="1"/>
    <col min="13060" max="13060" width="7.125" style="1" customWidth="1"/>
    <col min="13061" max="13061" width="6.5" style="1" customWidth="1"/>
    <col min="13062" max="13062" width="7.125" style="1" customWidth="1"/>
    <col min="13063" max="13068" width="6.5" style="1" customWidth="1"/>
    <col min="13069" max="13069" width="7.125" style="1" customWidth="1"/>
    <col min="13070" max="13070" width="6.5" style="1" customWidth="1"/>
    <col min="13071" max="13073" width="7.125" style="1" customWidth="1"/>
    <col min="13074" max="13312" width="9" style="1"/>
    <col min="13313" max="13313" width="9.125" style="1" customWidth="1"/>
    <col min="13314" max="13315" width="6.5" style="1" customWidth="1"/>
    <col min="13316" max="13316" width="7.125" style="1" customWidth="1"/>
    <col min="13317" max="13317" width="6.5" style="1" customWidth="1"/>
    <col min="13318" max="13318" width="7.125" style="1" customWidth="1"/>
    <col min="13319" max="13324" width="6.5" style="1" customWidth="1"/>
    <col min="13325" max="13325" width="7.125" style="1" customWidth="1"/>
    <col min="13326" max="13326" width="6.5" style="1" customWidth="1"/>
    <col min="13327" max="13329" width="7.125" style="1" customWidth="1"/>
    <col min="13330" max="13568" width="9" style="1"/>
    <col min="13569" max="13569" width="9.125" style="1" customWidth="1"/>
    <col min="13570" max="13571" width="6.5" style="1" customWidth="1"/>
    <col min="13572" max="13572" width="7.125" style="1" customWidth="1"/>
    <col min="13573" max="13573" width="6.5" style="1" customWidth="1"/>
    <col min="13574" max="13574" width="7.125" style="1" customWidth="1"/>
    <col min="13575" max="13580" width="6.5" style="1" customWidth="1"/>
    <col min="13581" max="13581" width="7.125" style="1" customWidth="1"/>
    <col min="13582" max="13582" width="6.5" style="1" customWidth="1"/>
    <col min="13583" max="13585" width="7.125" style="1" customWidth="1"/>
    <col min="13586" max="13824" width="9" style="1"/>
    <col min="13825" max="13825" width="9.125" style="1" customWidth="1"/>
    <col min="13826" max="13827" width="6.5" style="1" customWidth="1"/>
    <col min="13828" max="13828" width="7.125" style="1" customWidth="1"/>
    <col min="13829" max="13829" width="6.5" style="1" customWidth="1"/>
    <col min="13830" max="13830" width="7.125" style="1" customWidth="1"/>
    <col min="13831" max="13836" width="6.5" style="1" customWidth="1"/>
    <col min="13837" max="13837" width="7.125" style="1" customWidth="1"/>
    <col min="13838" max="13838" width="6.5" style="1" customWidth="1"/>
    <col min="13839" max="13841" width="7.125" style="1" customWidth="1"/>
    <col min="13842" max="14080" width="9" style="1"/>
    <col min="14081" max="14081" width="9.125" style="1" customWidth="1"/>
    <col min="14082" max="14083" width="6.5" style="1" customWidth="1"/>
    <col min="14084" max="14084" width="7.125" style="1" customWidth="1"/>
    <col min="14085" max="14085" width="6.5" style="1" customWidth="1"/>
    <col min="14086" max="14086" width="7.125" style="1" customWidth="1"/>
    <col min="14087" max="14092" width="6.5" style="1" customWidth="1"/>
    <col min="14093" max="14093" width="7.125" style="1" customWidth="1"/>
    <col min="14094" max="14094" width="6.5" style="1" customWidth="1"/>
    <col min="14095" max="14097" width="7.125" style="1" customWidth="1"/>
    <col min="14098" max="14336" width="9" style="1"/>
    <col min="14337" max="14337" width="9.125" style="1" customWidth="1"/>
    <col min="14338" max="14339" width="6.5" style="1" customWidth="1"/>
    <col min="14340" max="14340" width="7.125" style="1" customWidth="1"/>
    <col min="14341" max="14341" width="6.5" style="1" customWidth="1"/>
    <col min="14342" max="14342" width="7.125" style="1" customWidth="1"/>
    <col min="14343" max="14348" width="6.5" style="1" customWidth="1"/>
    <col min="14349" max="14349" width="7.125" style="1" customWidth="1"/>
    <col min="14350" max="14350" width="6.5" style="1" customWidth="1"/>
    <col min="14351" max="14353" width="7.125" style="1" customWidth="1"/>
    <col min="14354" max="14592" width="9" style="1"/>
    <col min="14593" max="14593" width="9.125" style="1" customWidth="1"/>
    <col min="14594" max="14595" width="6.5" style="1" customWidth="1"/>
    <col min="14596" max="14596" width="7.125" style="1" customWidth="1"/>
    <col min="14597" max="14597" width="6.5" style="1" customWidth="1"/>
    <col min="14598" max="14598" width="7.125" style="1" customWidth="1"/>
    <col min="14599" max="14604" width="6.5" style="1" customWidth="1"/>
    <col min="14605" max="14605" width="7.125" style="1" customWidth="1"/>
    <col min="14606" max="14606" width="6.5" style="1" customWidth="1"/>
    <col min="14607" max="14609" width="7.125" style="1" customWidth="1"/>
    <col min="14610" max="14848" width="9" style="1"/>
    <col min="14849" max="14849" width="9.125" style="1" customWidth="1"/>
    <col min="14850" max="14851" width="6.5" style="1" customWidth="1"/>
    <col min="14852" max="14852" width="7.125" style="1" customWidth="1"/>
    <col min="14853" max="14853" width="6.5" style="1" customWidth="1"/>
    <col min="14854" max="14854" width="7.125" style="1" customWidth="1"/>
    <col min="14855" max="14860" width="6.5" style="1" customWidth="1"/>
    <col min="14861" max="14861" width="7.125" style="1" customWidth="1"/>
    <col min="14862" max="14862" width="6.5" style="1" customWidth="1"/>
    <col min="14863" max="14865" width="7.125" style="1" customWidth="1"/>
    <col min="14866" max="15104" width="9" style="1"/>
    <col min="15105" max="15105" width="9.125" style="1" customWidth="1"/>
    <col min="15106" max="15107" width="6.5" style="1" customWidth="1"/>
    <col min="15108" max="15108" width="7.125" style="1" customWidth="1"/>
    <col min="15109" max="15109" width="6.5" style="1" customWidth="1"/>
    <col min="15110" max="15110" width="7.125" style="1" customWidth="1"/>
    <col min="15111" max="15116" width="6.5" style="1" customWidth="1"/>
    <col min="15117" max="15117" width="7.125" style="1" customWidth="1"/>
    <col min="15118" max="15118" width="6.5" style="1" customWidth="1"/>
    <col min="15119" max="15121" width="7.125" style="1" customWidth="1"/>
    <col min="15122" max="15360" width="9" style="1"/>
    <col min="15361" max="15361" width="9.125" style="1" customWidth="1"/>
    <col min="15362" max="15363" width="6.5" style="1" customWidth="1"/>
    <col min="15364" max="15364" width="7.125" style="1" customWidth="1"/>
    <col min="15365" max="15365" width="6.5" style="1" customWidth="1"/>
    <col min="15366" max="15366" width="7.125" style="1" customWidth="1"/>
    <col min="15367" max="15372" width="6.5" style="1" customWidth="1"/>
    <col min="15373" max="15373" width="7.125" style="1" customWidth="1"/>
    <col min="15374" max="15374" width="6.5" style="1" customWidth="1"/>
    <col min="15375" max="15377" width="7.125" style="1" customWidth="1"/>
    <col min="15378" max="15616" width="9" style="1"/>
    <col min="15617" max="15617" width="9.125" style="1" customWidth="1"/>
    <col min="15618" max="15619" width="6.5" style="1" customWidth="1"/>
    <col min="15620" max="15620" width="7.125" style="1" customWidth="1"/>
    <col min="15621" max="15621" width="6.5" style="1" customWidth="1"/>
    <col min="15622" max="15622" width="7.125" style="1" customWidth="1"/>
    <col min="15623" max="15628" width="6.5" style="1" customWidth="1"/>
    <col min="15629" max="15629" width="7.125" style="1" customWidth="1"/>
    <col min="15630" max="15630" width="6.5" style="1" customWidth="1"/>
    <col min="15631" max="15633" width="7.125" style="1" customWidth="1"/>
    <col min="15634" max="15872" width="9" style="1"/>
    <col min="15873" max="15873" width="9.125" style="1" customWidth="1"/>
    <col min="15874" max="15875" width="6.5" style="1" customWidth="1"/>
    <col min="15876" max="15876" width="7.125" style="1" customWidth="1"/>
    <col min="15877" max="15877" width="6.5" style="1" customWidth="1"/>
    <col min="15878" max="15878" width="7.125" style="1" customWidth="1"/>
    <col min="15879" max="15884" width="6.5" style="1" customWidth="1"/>
    <col min="15885" max="15885" width="7.125" style="1" customWidth="1"/>
    <col min="15886" max="15886" width="6.5" style="1" customWidth="1"/>
    <col min="15887" max="15889" width="7.125" style="1" customWidth="1"/>
    <col min="15890" max="16128" width="9" style="1"/>
    <col min="16129" max="16129" width="9.125" style="1" customWidth="1"/>
    <col min="16130" max="16131" width="6.5" style="1" customWidth="1"/>
    <col min="16132" max="16132" width="7.125" style="1" customWidth="1"/>
    <col min="16133" max="16133" width="6.5" style="1" customWidth="1"/>
    <col min="16134" max="16134" width="7.125" style="1" customWidth="1"/>
    <col min="16135" max="16140" width="6.5" style="1" customWidth="1"/>
    <col min="16141" max="16141" width="7.125" style="1" customWidth="1"/>
    <col min="16142" max="16142" width="6.5" style="1" customWidth="1"/>
    <col min="16143" max="16145" width="7.125" style="1" customWidth="1"/>
    <col min="16146" max="16384" width="9" style="1"/>
  </cols>
  <sheetData>
    <row r="1" spans="1:18" ht="20.25" customHeight="1">
      <c r="A1" s="645" t="s">
        <v>163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18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8" ht="20.25" customHeight="1">
      <c r="A3" s="674" t="s">
        <v>164</v>
      </c>
      <c r="B3" s="674"/>
      <c r="C3" s="674"/>
      <c r="D3" s="674"/>
      <c r="E3" s="674"/>
      <c r="F3" s="674"/>
      <c r="G3" s="674"/>
      <c r="H3" s="644"/>
      <c r="I3" s="644"/>
      <c r="J3" s="644"/>
      <c r="K3" s="644"/>
      <c r="L3" s="644"/>
      <c r="M3" s="644"/>
      <c r="N3" s="644"/>
    </row>
    <row r="4" spans="1:18" s="9" customFormat="1" ht="25.5" customHeight="1">
      <c r="A4" s="672" t="s">
        <v>165</v>
      </c>
      <c r="B4" s="675" t="s">
        <v>166</v>
      </c>
      <c r="C4" s="676"/>
      <c r="D4" s="676"/>
      <c r="E4" s="676"/>
      <c r="F4" s="676"/>
      <c r="G4" s="99" t="s">
        <v>167</v>
      </c>
      <c r="H4" s="677" t="s">
        <v>168</v>
      </c>
      <c r="I4" s="676"/>
      <c r="J4" s="676"/>
      <c r="K4" s="676"/>
      <c r="L4" s="676"/>
      <c r="M4" s="676"/>
      <c r="N4" s="676"/>
      <c r="O4" s="676"/>
      <c r="P4" s="678"/>
      <c r="Q4" s="678"/>
    </row>
    <row r="5" spans="1:18" s="9" customFormat="1" ht="9.75" customHeight="1">
      <c r="A5" s="672"/>
      <c r="B5" s="679"/>
      <c r="C5" s="672" t="s">
        <v>169</v>
      </c>
      <c r="D5" s="672" t="s">
        <v>170</v>
      </c>
      <c r="E5" s="672" t="s">
        <v>171</v>
      </c>
      <c r="F5" s="672" t="s">
        <v>172</v>
      </c>
      <c r="G5" s="679"/>
      <c r="H5" s="672" t="s">
        <v>173</v>
      </c>
      <c r="I5" s="672" t="s">
        <v>174</v>
      </c>
      <c r="J5" s="672" t="s">
        <v>175</v>
      </c>
      <c r="K5" s="673" t="s">
        <v>176</v>
      </c>
      <c r="L5" s="64"/>
      <c r="M5" s="672" t="s">
        <v>177</v>
      </c>
      <c r="N5" s="672" t="s">
        <v>178</v>
      </c>
      <c r="O5" s="672" t="s">
        <v>179</v>
      </c>
      <c r="P5" s="681" t="s">
        <v>180</v>
      </c>
      <c r="Q5" s="673" t="s">
        <v>181</v>
      </c>
    </row>
    <row r="6" spans="1:18" s="9" customFormat="1" ht="32.25" customHeight="1">
      <c r="A6" s="672"/>
      <c r="B6" s="680"/>
      <c r="C6" s="672"/>
      <c r="D6" s="672"/>
      <c r="E6" s="672"/>
      <c r="F6" s="672"/>
      <c r="G6" s="680"/>
      <c r="H6" s="672"/>
      <c r="I6" s="672"/>
      <c r="J6" s="672"/>
      <c r="K6" s="672"/>
      <c r="L6" s="66" t="s">
        <v>182</v>
      </c>
      <c r="M6" s="672"/>
      <c r="N6" s="672"/>
      <c r="O6" s="672"/>
      <c r="P6" s="682"/>
      <c r="Q6" s="673"/>
    </row>
    <row r="7" spans="1:18" s="73" customFormat="1" ht="27" customHeight="1">
      <c r="A7" s="7" t="s">
        <v>80</v>
      </c>
      <c r="B7" s="100">
        <v>9</v>
      </c>
      <c r="C7" s="100">
        <v>3</v>
      </c>
      <c r="D7" s="68">
        <v>0</v>
      </c>
      <c r="E7" s="68">
        <v>3</v>
      </c>
      <c r="F7" s="100">
        <v>3</v>
      </c>
      <c r="G7" s="100">
        <v>233</v>
      </c>
      <c r="H7" s="100">
        <v>121</v>
      </c>
      <c r="I7" s="68">
        <v>0</v>
      </c>
      <c r="J7" s="68">
        <v>0</v>
      </c>
      <c r="K7" s="100">
        <v>5</v>
      </c>
      <c r="L7" s="100">
        <v>3</v>
      </c>
      <c r="M7" s="100">
        <v>4</v>
      </c>
      <c r="N7" s="100">
        <v>1</v>
      </c>
      <c r="O7" s="100">
        <v>102</v>
      </c>
      <c r="P7" s="101">
        <v>0</v>
      </c>
      <c r="Q7" s="101">
        <v>0</v>
      </c>
    </row>
    <row r="8" spans="1:18" s="73" customFormat="1" ht="27" customHeight="1">
      <c r="A8" s="7" t="s">
        <v>6</v>
      </c>
      <c r="B8" s="100">
        <v>14</v>
      </c>
      <c r="C8" s="100">
        <v>3</v>
      </c>
      <c r="D8" s="100">
        <v>3</v>
      </c>
      <c r="E8" s="100">
        <v>4</v>
      </c>
      <c r="F8" s="100">
        <v>4</v>
      </c>
      <c r="G8" s="100">
        <v>234</v>
      </c>
      <c r="H8" s="100">
        <v>120</v>
      </c>
      <c r="I8" s="68">
        <v>0</v>
      </c>
      <c r="J8" s="68">
        <v>0</v>
      </c>
      <c r="K8" s="100">
        <v>12</v>
      </c>
      <c r="L8" s="100">
        <v>5</v>
      </c>
      <c r="M8" s="100">
        <v>4</v>
      </c>
      <c r="N8" s="100">
        <v>0</v>
      </c>
      <c r="O8" s="100">
        <v>98</v>
      </c>
      <c r="P8" s="101">
        <v>0</v>
      </c>
      <c r="Q8" s="101">
        <v>0</v>
      </c>
    </row>
    <row r="9" spans="1:18" s="73" customFormat="1" ht="27" customHeight="1">
      <c r="A9" s="7" t="s">
        <v>81</v>
      </c>
      <c r="B9" s="100">
        <v>15</v>
      </c>
      <c r="C9" s="100">
        <v>2</v>
      </c>
      <c r="D9" s="100">
        <v>2</v>
      </c>
      <c r="E9" s="100">
        <v>3</v>
      </c>
      <c r="F9" s="100">
        <v>8</v>
      </c>
      <c r="G9" s="100">
        <f>SUM(H9:O9)-L9</f>
        <v>237</v>
      </c>
      <c r="H9" s="100">
        <v>120</v>
      </c>
      <c r="I9" s="100">
        <v>1</v>
      </c>
      <c r="J9" s="100">
        <v>0</v>
      </c>
      <c r="K9" s="100">
        <v>14</v>
      </c>
      <c r="L9" s="100">
        <v>6</v>
      </c>
      <c r="M9" s="100">
        <v>4</v>
      </c>
      <c r="N9" s="100">
        <v>0</v>
      </c>
      <c r="O9" s="100">
        <v>98</v>
      </c>
      <c r="P9" s="101">
        <v>0</v>
      </c>
      <c r="Q9" s="101">
        <v>0</v>
      </c>
    </row>
    <row r="10" spans="1:18" s="73" customFormat="1" ht="27" customHeight="1">
      <c r="A10" s="7" t="s">
        <v>4</v>
      </c>
      <c r="B10" s="100">
        <v>13</v>
      </c>
      <c r="C10" s="100">
        <v>2</v>
      </c>
      <c r="D10" s="100">
        <v>2</v>
      </c>
      <c r="E10" s="100">
        <v>1</v>
      </c>
      <c r="F10" s="100">
        <v>8</v>
      </c>
      <c r="G10" s="100">
        <v>238</v>
      </c>
      <c r="H10" s="100">
        <v>115</v>
      </c>
      <c r="I10" s="100">
        <v>0</v>
      </c>
      <c r="J10" s="100">
        <v>0</v>
      </c>
      <c r="K10" s="100">
        <v>14</v>
      </c>
      <c r="L10" s="100">
        <v>5</v>
      </c>
      <c r="M10" s="100">
        <v>4</v>
      </c>
      <c r="N10" s="100">
        <v>0</v>
      </c>
      <c r="O10" s="100">
        <v>100</v>
      </c>
      <c r="P10" s="101">
        <v>0</v>
      </c>
      <c r="Q10" s="101">
        <v>5</v>
      </c>
    </row>
    <row r="11" spans="1:18" s="73" customFormat="1" ht="27" customHeight="1">
      <c r="A11" s="7" t="s">
        <v>82</v>
      </c>
      <c r="B11" s="102">
        <v>15</v>
      </c>
      <c r="C11" s="102">
        <v>2</v>
      </c>
      <c r="D11" s="102">
        <v>2</v>
      </c>
      <c r="E11" s="102">
        <v>3</v>
      </c>
      <c r="F11" s="102">
        <v>8</v>
      </c>
      <c r="G11" s="102">
        <v>275</v>
      </c>
      <c r="H11" s="102">
        <v>118</v>
      </c>
      <c r="I11" s="100">
        <v>0</v>
      </c>
      <c r="J11" s="100">
        <v>0</v>
      </c>
      <c r="K11" s="102">
        <v>18</v>
      </c>
      <c r="L11" s="102">
        <v>6</v>
      </c>
      <c r="M11" s="102">
        <v>4</v>
      </c>
      <c r="N11" s="100">
        <v>0</v>
      </c>
      <c r="O11" s="102">
        <v>129</v>
      </c>
      <c r="P11" s="101">
        <v>0</v>
      </c>
      <c r="Q11" s="101">
        <v>6</v>
      </c>
    </row>
    <row r="12" spans="1:18" s="73" customFormat="1" ht="27" customHeight="1">
      <c r="A12" s="104" t="s">
        <v>2</v>
      </c>
      <c r="B12" s="105">
        <v>14</v>
      </c>
      <c r="C12" s="100">
        <v>1</v>
      </c>
      <c r="D12" s="100">
        <v>1</v>
      </c>
      <c r="E12" s="100">
        <v>4</v>
      </c>
      <c r="F12" s="100">
        <v>8</v>
      </c>
      <c r="G12" s="105">
        <f>SUM(H12:K12,M12:Q12)</f>
        <v>277</v>
      </c>
      <c r="H12" s="102">
        <v>113</v>
      </c>
      <c r="I12" s="100">
        <v>0</v>
      </c>
      <c r="J12" s="100">
        <v>0</v>
      </c>
      <c r="K12" s="102">
        <v>17</v>
      </c>
      <c r="L12" s="102">
        <v>5</v>
      </c>
      <c r="M12" s="102">
        <v>4</v>
      </c>
      <c r="N12" s="100">
        <v>0</v>
      </c>
      <c r="O12" s="102">
        <v>137</v>
      </c>
      <c r="P12" s="101">
        <v>0</v>
      </c>
      <c r="Q12" s="103">
        <v>6</v>
      </c>
    </row>
    <row r="13" spans="1:18" ht="15" customHeight="1">
      <c r="A13" s="25"/>
      <c r="B13" s="106"/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8" ht="27" customHeight="1">
      <c r="A14" s="108" t="s">
        <v>41</v>
      </c>
      <c r="B14" s="100"/>
      <c r="C14" s="109"/>
      <c r="D14" s="109"/>
      <c r="E14" s="109"/>
      <c r="F14" s="109"/>
      <c r="G14" s="110">
        <f>SUM(H14:K14,M14:Q14)</f>
        <v>21</v>
      </c>
      <c r="H14" s="111">
        <v>6</v>
      </c>
      <c r="I14" s="109">
        <v>0</v>
      </c>
      <c r="J14" s="109">
        <v>0</v>
      </c>
      <c r="K14" s="111">
        <v>1</v>
      </c>
      <c r="L14" s="109">
        <v>0</v>
      </c>
      <c r="M14" s="109">
        <v>0</v>
      </c>
      <c r="N14" s="111">
        <v>0</v>
      </c>
      <c r="O14" s="111">
        <v>13</v>
      </c>
      <c r="P14" s="112">
        <v>0</v>
      </c>
      <c r="Q14" s="112">
        <v>1</v>
      </c>
      <c r="R14" s="23"/>
    </row>
    <row r="15" spans="1:18" ht="27" customHeight="1">
      <c r="A15" s="108" t="s">
        <v>40</v>
      </c>
      <c r="B15" s="100"/>
      <c r="C15" s="109"/>
      <c r="D15" s="109"/>
      <c r="E15" s="109"/>
      <c r="F15" s="109"/>
      <c r="G15" s="110">
        <f t="shared" ref="G15:G30" si="0">SUM(H15:K15,M15:Q15)</f>
        <v>24</v>
      </c>
      <c r="H15" s="111">
        <v>12</v>
      </c>
      <c r="I15" s="109">
        <v>0</v>
      </c>
      <c r="J15" s="109">
        <v>0</v>
      </c>
      <c r="K15" s="111">
        <v>0</v>
      </c>
      <c r="L15" s="109">
        <v>0</v>
      </c>
      <c r="M15" s="109">
        <v>2</v>
      </c>
      <c r="N15" s="111">
        <v>0</v>
      </c>
      <c r="O15" s="111">
        <v>9</v>
      </c>
      <c r="P15" s="112">
        <v>0</v>
      </c>
      <c r="Q15" s="112">
        <v>1</v>
      </c>
      <c r="R15" s="23"/>
    </row>
    <row r="16" spans="1:18" ht="27" customHeight="1">
      <c r="A16" s="108" t="s">
        <v>39</v>
      </c>
      <c r="B16" s="100"/>
      <c r="C16" s="109"/>
      <c r="D16" s="109"/>
      <c r="E16" s="109"/>
      <c r="F16" s="109"/>
      <c r="G16" s="110">
        <f t="shared" si="0"/>
        <v>22</v>
      </c>
      <c r="H16" s="111">
        <v>5</v>
      </c>
      <c r="I16" s="109">
        <v>0</v>
      </c>
      <c r="J16" s="109">
        <v>0</v>
      </c>
      <c r="K16" s="111"/>
      <c r="L16" s="109">
        <v>0</v>
      </c>
      <c r="M16" s="109">
        <v>0</v>
      </c>
      <c r="N16" s="111">
        <v>0</v>
      </c>
      <c r="O16" s="111">
        <v>17</v>
      </c>
      <c r="P16" s="112">
        <v>0</v>
      </c>
      <c r="Q16" s="112">
        <v>0</v>
      </c>
      <c r="R16" s="23"/>
    </row>
    <row r="17" spans="1:18" ht="27" customHeight="1">
      <c r="A17" s="108" t="s">
        <v>38</v>
      </c>
      <c r="B17" s="100"/>
      <c r="C17" s="109"/>
      <c r="D17" s="109"/>
      <c r="E17" s="109"/>
      <c r="F17" s="109"/>
      <c r="G17" s="110">
        <f t="shared" si="0"/>
        <v>6</v>
      </c>
      <c r="H17" s="111">
        <v>3</v>
      </c>
      <c r="I17" s="109">
        <v>0</v>
      </c>
      <c r="J17" s="109">
        <v>0</v>
      </c>
      <c r="K17" s="111">
        <v>0</v>
      </c>
      <c r="L17" s="109">
        <v>0</v>
      </c>
      <c r="M17" s="109">
        <v>0</v>
      </c>
      <c r="N17" s="111">
        <v>0</v>
      </c>
      <c r="O17" s="111">
        <v>3</v>
      </c>
      <c r="P17" s="112">
        <v>0</v>
      </c>
      <c r="Q17" s="112">
        <v>0</v>
      </c>
      <c r="R17" s="23"/>
    </row>
    <row r="18" spans="1:18" ht="27" customHeight="1">
      <c r="A18" s="108" t="s">
        <v>37</v>
      </c>
      <c r="B18" s="100"/>
      <c r="C18" s="109"/>
      <c r="D18" s="109"/>
      <c r="E18" s="109"/>
      <c r="F18" s="109"/>
      <c r="G18" s="110">
        <f t="shared" si="0"/>
        <v>22</v>
      </c>
      <c r="H18" s="111">
        <v>13</v>
      </c>
      <c r="I18" s="109">
        <v>0</v>
      </c>
      <c r="J18" s="109">
        <v>0</v>
      </c>
      <c r="K18" s="111">
        <v>0</v>
      </c>
      <c r="L18" s="109">
        <v>0</v>
      </c>
      <c r="M18" s="109">
        <v>0</v>
      </c>
      <c r="N18" s="111">
        <v>0</v>
      </c>
      <c r="O18" s="111">
        <v>9</v>
      </c>
      <c r="P18" s="112">
        <v>0</v>
      </c>
      <c r="Q18" s="112">
        <v>0</v>
      </c>
      <c r="R18" s="23"/>
    </row>
    <row r="19" spans="1:18" ht="27" customHeight="1">
      <c r="A19" s="108" t="s">
        <v>36</v>
      </c>
      <c r="B19" s="100"/>
      <c r="C19" s="109"/>
      <c r="D19" s="109"/>
      <c r="E19" s="109"/>
      <c r="F19" s="109"/>
      <c r="G19" s="110">
        <f t="shared" si="0"/>
        <v>10</v>
      </c>
      <c r="H19" s="111">
        <v>3</v>
      </c>
      <c r="I19" s="109">
        <v>0</v>
      </c>
      <c r="J19" s="109">
        <v>0</v>
      </c>
      <c r="K19" s="109">
        <v>1</v>
      </c>
      <c r="L19" s="109">
        <v>0</v>
      </c>
      <c r="M19" s="109">
        <v>2</v>
      </c>
      <c r="N19" s="111">
        <v>0</v>
      </c>
      <c r="O19" s="111">
        <v>4</v>
      </c>
      <c r="P19" s="112">
        <v>0</v>
      </c>
      <c r="Q19" s="112">
        <v>0</v>
      </c>
      <c r="R19" s="23"/>
    </row>
    <row r="20" spans="1:18" ht="27" customHeight="1">
      <c r="A20" s="108" t="s">
        <v>35</v>
      </c>
      <c r="B20" s="100"/>
      <c r="C20" s="109"/>
      <c r="D20" s="109"/>
      <c r="E20" s="109"/>
      <c r="F20" s="109"/>
      <c r="G20" s="110">
        <f t="shared" si="0"/>
        <v>8</v>
      </c>
      <c r="H20" s="111">
        <v>4</v>
      </c>
      <c r="I20" s="109">
        <v>0</v>
      </c>
      <c r="J20" s="109">
        <v>0</v>
      </c>
      <c r="K20" s="109">
        <v>1</v>
      </c>
      <c r="L20" s="109">
        <v>0</v>
      </c>
      <c r="M20" s="109">
        <v>0</v>
      </c>
      <c r="N20" s="111">
        <v>0</v>
      </c>
      <c r="O20" s="111">
        <v>2</v>
      </c>
      <c r="P20" s="112">
        <v>0</v>
      </c>
      <c r="Q20" s="112">
        <v>1</v>
      </c>
      <c r="R20" s="23"/>
    </row>
    <row r="21" spans="1:18" ht="27" customHeight="1">
      <c r="A21" s="108" t="s">
        <v>34</v>
      </c>
      <c r="B21" s="100"/>
      <c r="C21" s="109"/>
      <c r="D21" s="109"/>
      <c r="E21" s="109"/>
      <c r="F21" s="109"/>
      <c r="G21" s="110">
        <f t="shared" si="0"/>
        <v>12</v>
      </c>
      <c r="H21" s="111">
        <v>8</v>
      </c>
      <c r="I21" s="109">
        <v>0</v>
      </c>
      <c r="J21" s="109">
        <v>0</v>
      </c>
      <c r="K21" s="111">
        <v>1</v>
      </c>
      <c r="L21" s="109">
        <v>1</v>
      </c>
      <c r="M21" s="109">
        <v>0</v>
      </c>
      <c r="N21" s="111">
        <v>0</v>
      </c>
      <c r="O21" s="111">
        <v>3</v>
      </c>
      <c r="P21" s="112">
        <v>0</v>
      </c>
      <c r="Q21" s="112">
        <v>0</v>
      </c>
      <c r="R21" s="23"/>
    </row>
    <row r="22" spans="1:18" ht="27" customHeight="1">
      <c r="A22" s="108" t="s">
        <v>84</v>
      </c>
      <c r="B22" s="100"/>
      <c r="C22" s="109"/>
      <c r="D22" s="109"/>
      <c r="E22" s="109"/>
      <c r="F22" s="109"/>
      <c r="G22" s="110">
        <f t="shared" si="0"/>
        <v>19</v>
      </c>
      <c r="H22" s="111">
        <v>8</v>
      </c>
      <c r="I22" s="109">
        <v>0</v>
      </c>
      <c r="J22" s="109">
        <v>0</v>
      </c>
      <c r="K22" s="111">
        <v>1</v>
      </c>
      <c r="L22" s="109">
        <v>1</v>
      </c>
      <c r="M22" s="109">
        <v>0</v>
      </c>
      <c r="N22" s="111">
        <v>0</v>
      </c>
      <c r="O22" s="111">
        <v>9</v>
      </c>
      <c r="P22" s="112">
        <v>0</v>
      </c>
      <c r="Q22" s="112">
        <v>1</v>
      </c>
      <c r="R22" s="23"/>
    </row>
    <row r="23" spans="1:18" ht="27" customHeight="1">
      <c r="A23" s="108" t="s">
        <v>85</v>
      </c>
      <c r="B23" s="100"/>
      <c r="C23" s="109"/>
      <c r="D23" s="109"/>
      <c r="E23" s="109"/>
      <c r="F23" s="109"/>
      <c r="G23" s="110">
        <f t="shared" si="0"/>
        <v>21</v>
      </c>
      <c r="H23" s="111">
        <v>3</v>
      </c>
      <c r="I23" s="109">
        <v>0</v>
      </c>
      <c r="J23" s="109">
        <v>0</v>
      </c>
      <c r="K23" s="109">
        <v>3</v>
      </c>
      <c r="L23" s="109">
        <v>0</v>
      </c>
      <c r="M23" s="109">
        <v>0</v>
      </c>
      <c r="N23" s="111">
        <v>0</v>
      </c>
      <c r="O23" s="111">
        <v>14</v>
      </c>
      <c r="P23" s="112">
        <v>0</v>
      </c>
      <c r="Q23" s="112">
        <v>1</v>
      </c>
      <c r="R23" s="23"/>
    </row>
    <row r="24" spans="1:18" ht="27" customHeight="1">
      <c r="A24" s="108" t="s">
        <v>86</v>
      </c>
      <c r="B24" s="100"/>
      <c r="C24" s="109"/>
      <c r="D24" s="109"/>
      <c r="E24" s="109"/>
      <c r="F24" s="109"/>
      <c r="G24" s="110">
        <f t="shared" si="0"/>
        <v>8</v>
      </c>
      <c r="H24" s="111">
        <v>5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11">
        <v>0</v>
      </c>
      <c r="O24" s="111">
        <v>3</v>
      </c>
      <c r="P24" s="112">
        <v>0</v>
      </c>
      <c r="Q24" s="112">
        <v>0</v>
      </c>
      <c r="R24" s="23"/>
    </row>
    <row r="25" spans="1:18" ht="27" customHeight="1">
      <c r="A25" s="108" t="s">
        <v>30</v>
      </c>
      <c r="B25" s="100"/>
      <c r="C25" s="109"/>
      <c r="D25" s="109"/>
      <c r="E25" s="109"/>
      <c r="F25" s="109"/>
      <c r="G25" s="110">
        <f t="shared" si="0"/>
        <v>20</v>
      </c>
      <c r="H25" s="111">
        <v>7</v>
      </c>
      <c r="I25" s="109">
        <v>0</v>
      </c>
      <c r="J25" s="109">
        <v>0</v>
      </c>
      <c r="K25" s="111">
        <v>4</v>
      </c>
      <c r="L25" s="109">
        <v>2</v>
      </c>
      <c r="M25" s="109">
        <v>0</v>
      </c>
      <c r="N25" s="111">
        <v>0</v>
      </c>
      <c r="O25" s="111">
        <v>8</v>
      </c>
      <c r="P25" s="112">
        <v>0</v>
      </c>
      <c r="Q25" s="112">
        <v>1</v>
      </c>
      <c r="R25" s="23"/>
    </row>
    <row r="26" spans="1:18" ht="27" customHeight="1">
      <c r="A26" s="108" t="s">
        <v>29</v>
      </c>
      <c r="B26" s="100"/>
      <c r="C26" s="109"/>
      <c r="D26" s="109"/>
      <c r="E26" s="109"/>
      <c r="F26" s="109"/>
      <c r="G26" s="110">
        <f t="shared" si="0"/>
        <v>26</v>
      </c>
      <c r="H26" s="111">
        <v>13</v>
      </c>
      <c r="I26" s="109">
        <v>0</v>
      </c>
      <c r="J26" s="109">
        <v>0</v>
      </c>
      <c r="K26" s="111">
        <v>2</v>
      </c>
      <c r="L26" s="109">
        <v>1</v>
      </c>
      <c r="M26" s="109">
        <v>0</v>
      </c>
      <c r="N26" s="111">
        <v>0</v>
      </c>
      <c r="O26" s="111">
        <v>11</v>
      </c>
      <c r="P26" s="112">
        <v>0</v>
      </c>
      <c r="Q26" s="112">
        <v>0</v>
      </c>
      <c r="R26" s="23"/>
    </row>
    <row r="27" spans="1:18" ht="27" customHeight="1">
      <c r="A27" s="108" t="s">
        <v>28</v>
      </c>
      <c r="B27" s="100"/>
      <c r="C27" s="109"/>
      <c r="D27" s="109"/>
      <c r="E27" s="109"/>
      <c r="F27" s="109"/>
      <c r="G27" s="110">
        <f t="shared" si="0"/>
        <v>9</v>
      </c>
      <c r="H27" s="111">
        <v>5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11">
        <v>0</v>
      </c>
      <c r="O27" s="111">
        <v>4</v>
      </c>
      <c r="P27" s="112">
        <v>0</v>
      </c>
      <c r="Q27" s="112">
        <v>0</v>
      </c>
      <c r="R27" s="23"/>
    </row>
    <row r="28" spans="1:18" ht="27" customHeight="1">
      <c r="A28" s="108" t="s">
        <v>27</v>
      </c>
      <c r="B28" s="100"/>
      <c r="C28" s="109"/>
      <c r="D28" s="109"/>
      <c r="E28" s="109"/>
      <c r="F28" s="109"/>
      <c r="G28" s="110">
        <f t="shared" si="0"/>
        <v>6</v>
      </c>
      <c r="H28" s="111">
        <v>2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11">
        <v>0</v>
      </c>
      <c r="O28" s="111">
        <v>4</v>
      </c>
      <c r="P28" s="112">
        <v>0</v>
      </c>
      <c r="Q28" s="112">
        <v>0</v>
      </c>
      <c r="R28" s="23"/>
    </row>
    <row r="29" spans="1:18" ht="27" customHeight="1">
      <c r="A29" s="108" t="s">
        <v>26</v>
      </c>
      <c r="B29" s="100"/>
      <c r="C29" s="109"/>
      <c r="D29" s="109"/>
      <c r="E29" s="109"/>
      <c r="F29" s="109"/>
      <c r="G29" s="110">
        <f t="shared" si="0"/>
        <v>27</v>
      </c>
      <c r="H29" s="111">
        <v>9</v>
      </c>
      <c r="I29" s="109">
        <v>0</v>
      </c>
      <c r="J29" s="109">
        <v>0</v>
      </c>
      <c r="K29" s="109">
        <v>3</v>
      </c>
      <c r="L29" s="109">
        <v>0</v>
      </c>
      <c r="M29" s="109">
        <v>0</v>
      </c>
      <c r="N29" s="111">
        <v>0</v>
      </c>
      <c r="O29" s="111">
        <v>15</v>
      </c>
      <c r="P29" s="112">
        <v>0</v>
      </c>
      <c r="Q29" s="112">
        <v>0</v>
      </c>
      <c r="R29" s="23"/>
    </row>
    <row r="30" spans="1:18" ht="27" customHeight="1">
      <c r="A30" s="108" t="s">
        <v>25</v>
      </c>
      <c r="B30" s="100"/>
      <c r="C30" s="109"/>
      <c r="D30" s="109"/>
      <c r="E30" s="109"/>
      <c r="F30" s="109"/>
      <c r="G30" s="110">
        <f t="shared" si="0"/>
        <v>16</v>
      </c>
      <c r="H30" s="111">
        <v>7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11">
        <v>0</v>
      </c>
      <c r="O30" s="111">
        <v>9</v>
      </c>
      <c r="P30" s="112">
        <v>0</v>
      </c>
      <c r="Q30" s="112">
        <v>0</v>
      </c>
      <c r="R30" s="23"/>
    </row>
    <row r="31" spans="1:18" ht="15" customHeight="1">
      <c r="A31" s="614"/>
      <c r="B31" s="615"/>
      <c r="C31" s="615"/>
      <c r="D31" s="615"/>
      <c r="E31" s="615"/>
      <c r="F31" s="615"/>
      <c r="G31" s="614"/>
      <c r="H31" s="614"/>
      <c r="I31" s="614"/>
      <c r="J31" s="614"/>
      <c r="K31" s="614"/>
      <c r="L31" s="614"/>
      <c r="M31" s="614"/>
      <c r="N31" s="614"/>
    </row>
    <row r="32" spans="1:18" ht="20.25" customHeight="1">
      <c r="A32" s="114" t="s">
        <v>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4" ht="23.25" customHeight="1">
      <c r="A33" s="1" t="s">
        <v>183</v>
      </c>
    </row>
    <row r="37" spans="1:14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</sheetData>
  <mergeCells count="20">
    <mergeCell ref="A1:N1"/>
    <mergeCell ref="A3:N3"/>
    <mergeCell ref="A4:A6"/>
    <mergeCell ref="B4:F4"/>
    <mergeCell ref="H4:Q4"/>
    <mergeCell ref="B5:B6"/>
    <mergeCell ref="C5:C6"/>
    <mergeCell ref="D5:D6"/>
    <mergeCell ref="E5:E6"/>
    <mergeCell ref="F5:F6"/>
    <mergeCell ref="N5:N6"/>
    <mergeCell ref="O5:O6"/>
    <mergeCell ref="P5:P6"/>
    <mergeCell ref="Q5:Q6"/>
    <mergeCell ref="G5:G6"/>
    <mergeCell ref="H5:H6"/>
    <mergeCell ref="I5:I6"/>
    <mergeCell ref="J5:J6"/>
    <mergeCell ref="K5:K6"/>
    <mergeCell ref="M5:M6"/>
  </mergeCells>
  <phoneticPr fontId="3" type="noConversion"/>
  <pageMargins left="0.57999999999999996" right="0.17" top="0.98425196850393704" bottom="0.98425196850393704" header="0.51" footer="0.51181102362204722"/>
  <pageSetup paperSize="9" scale="85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>
      <selection sqref="A1:L1"/>
    </sheetView>
  </sheetViews>
  <sheetFormatPr defaultRowHeight="13.5"/>
  <cols>
    <col min="1" max="1" width="9" style="216"/>
    <col min="2" max="2" width="9.125" style="216" customWidth="1"/>
    <col min="3" max="17" width="7.625" style="216" customWidth="1"/>
    <col min="18" max="18" width="9" style="216"/>
    <col min="19" max="26" width="9.375" style="216" customWidth="1"/>
    <col min="27" max="257" width="9" style="216"/>
    <col min="258" max="258" width="9.125" style="216" customWidth="1"/>
    <col min="259" max="273" width="7.625" style="216" customWidth="1"/>
    <col min="274" max="274" width="9" style="216"/>
    <col min="275" max="282" width="9.375" style="216" customWidth="1"/>
    <col min="283" max="513" width="9" style="216"/>
    <col min="514" max="514" width="9.125" style="216" customWidth="1"/>
    <col min="515" max="529" width="7.625" style="216" customWidth="1"/>
    <col min="530" max="530" width="9" style="216"/>
    <col min="531" max="538" width="9.375" style="216" customWidth="1"/>
    <col min="539" max="769" width="9" style="216"/>
    <col min="770" max="770" width="9.125" style="216" customWidth="1"/>
    <col min="771" max="785" width="7.625" style="216" customWidth="1"/>
    <col min="786" max="786" width="9" style="216"/>
    <col min="787" max="794" width="9.375" style="216" customWidth="1"/>
    <col min="795" max="1025" width="9" style="216"/>
    <col min="1026" max="1026" width="9.125" style="216" customWidth="1"/>
    <col min="1027" max="1041" width="7.625" style="216" customWidth="1"/>
    <col min="1042" max="1042" width="9" style="216"/>
    <col min="1043" max="1050" width="9.375" style="216" customWidth="1"/>
    <col min="1051" max="1281" width="9" style="216"/>
    <col min="1282" max="1282" width="9.125" style="216" customWidth="1"/>
    <col min="1283" max="1297" width="7.625" style="216" customWidth="1"/>
    <col min="1298" max="1298" width="9" style="216"/>
    <col min="1299" max="1306" width="9.375" style="216" customWidth="1"/>
    <col min="1307" max="1537" width="9" style="216"/>
    <col min="1538" max="1538" width="9.125" style="216" customWidth="1"/>
    <col min="1539" max="1553" width="7.625" style="216" customWidth="1"/>
    <col min="1554" max="1554" width="9" style="216"/>
    <col min="1555" max="1562" width="9.375" style="216" customWidth="1"/>
    <col min="1563" max="1793" width="9" style="216"/>
    <col min="1794" max="1794" width="9.125" style="216" customWidth="1"/>
    <col min="1795" max="1809" width="7.625" style="216" customWidth="1"/>
    <col min="1810" max="1810" width="9" style="216"/>
    <col min="1811" max="1818" width="9.375" style="216" customWidth="1"/>
    <col min="1819" max="2049" width="9" style="216"/>
    <col min="2050" max="2050" width="9.125" style="216" customWidth="1"/>
    <col min="2051" max="2065" width="7.625" style="216" customWidth="1"/>
    <col min="2066" max="2066" width="9" style="216"/>
    <col min="2067" max="2074" width="9.375" style="216" customWidth="1"/>
    <col min="2075" max="2305" width="9" style="216"/>
    <col min="2306" max="2306" width="9.125" style="216" customWidth="1"/>
    <col min="2307" max="2321" width="7.625" style="216" customWidth="1"/>
    <col min="2322" max="2322" width="9" style="216"/>
    <col min="2323" max="2330" width="9.375" style="216" customWidth="1"/>
    <col min="2331" max="2561" width="9" style="216"/>
    <col min="2562" max="2562" width="9.125" style="216" customWidth="1"/>
    <col min="2563" max="2577" width="7.625" style="216" customWidth="1"/>
    <col min="2578" max="2578" width="9" style="216"/>
    <col min="2579" max="2586" width="9.375" style="216" customWidth="1"/>
    <col min="2587" max="2817" width="9" style="216"/>
    <col min="2818" max="2818" width="9.125" style="216" customWidth="1"/>
    <col min="2819" max="2833" width="7.625" style="216" customWidth="1"/>
    <col min="2834" max="2834" width="9" style="216"/>
    <col min="2835" max="2842" width="9.375" style="216" customWidth="1"/>
    <col min="2843" max="3073" width="9" style="216"/>
    <col min="3074" max="3074" width="9.125" style="216" customWidth="1"/>
    <col min="3075" max="3089" width="7.625" style="216" customWidth="1"/>
    <col min="3090" max="3090" width="9" style="216"/>
    <col min="3091" max="3098" width="9.375" style="216" customWidth="1"/>
    <col min="3099" max="3329" width="9" style="216"/>
    <col min="3330" max="3330" width="9.125" style="216" customWidth="1"/>
    <col min="3331" max="3345" width="7.625" style="216" customWidth="1"/>
    <col min="3346" max="3346" width="9" style="216"/>
    <col min="3347" max="3354" width="9.375" style="216" customWidth="1"/>
    <col min="3355" max="3585" width="9" style="216"/>
    <col min="3586" max="3586" width="9.125" style="216" customWidth="1"/>
    <col min="3587" max="3601" width="7.625" style="216" customWidth="1"/>
    <col min="3602" max="3602" width="9" style="216"/>
    <col min="3603" max="3610" width="9.375" style="216" customWidth="1"/>
    <col min="3611" max="3841" width="9" style="216"/>
    <col min="3842" max="3842" width="9.125" style="216" customWidth="1"/>
    <col min="3843" max="3857" width="7.625" style="216" customWidth="1"/>
    <col min="3858" max="3858" width="9" style="216"/>
    <col min="3859" max="3866" width="9.375" style="216" customWidth="1"/>
    <col min="3867" max="4097" width="9" style="216"/>
    <col min="4098" max="4098" width="9.125" style="216" customWidth="1"/>
    <col min="4099" max="4113" width="7.625" style="216" customWidth="1"/>
    <col min="4114" max="4114" width="9" style="216"/>
    <col min="4115" max="4122" width="9.375" style="216" customWidth="1"/>
    <col min="4123" max="4353" width="9" style="216"/>
    <col min="4354" max="4354" width="9.125" style="216" customWidth="1"/>
    <col min="4355" max="4369" width="7.625" style="216" customWidth="1"/>
    <col min="4370" max="4370" width="9" style="216"/>
    <col min="4371" max="4378" width="9.375" style="216" customWidth="1"/>
    <col min="4379" max="4609" width="9" style="216"/>
    <col min="4610" max="4610" width="9.125" style="216" customWidth="1"/>
    <col min="4611" max="4625" width="7.625" style="216" customWidth="1"/>
    <col min="4626" max="4626" width="9" style="216"/>
    <col min="4627" max="4634" width="9.375" style="216" customWidth="1"/>
    <col min="4635" max="4865" width="9" style="216"/>
    <col min="4866" max="4866" width="9.125" style="216" customWidth="1"/>
    <col min="4867" max="4881" width="7.625" style="216" customWidth="1"/>
    <col min="4882" max="4882" width="9" style="216"/>
    <col min="4883" max="4890" width="9.375" style="216" customWidth="1"/>
    <col min="4891" max="5121" width="9" style="216"/>
    <col min="5122" max="5122" width="9.125" style="216" customWidth="1"/>
    <col min="5123" max="5137" width="7.625" style="216" customWidth="1"/>
    <col min="5138" max="5138" width="9" style="216"/>
    <col min="5139" max="5146" width="9.375" style="216" customWidth="1"/>
    <col min="5147" max="5377" width="9" style="216"/>
    <col min="5378" max="5378" width="9.125" style="216" customWidth="1"/>
    <col min="5379" max="5393" width="7.625" style="216" customWidth="1"/>
    <col min="5394" max="5394" width="9" style="216"/>
    <col min="5395" max="5402" width="9.375" style="216" customWidth="1"/>
    <col min="5403" max="5633" width="9" style="216"/>
    <col min="5634" max="5634" width="9.125" style="216" customWidth="1"/>
    <col min="5635" max="5649" width="7.625" style="216" customWidth="1"/>
    <col min="5650" max="5650" width="9" style="216"/>
    <col min="5651" max="5658" width="9.375" style="216" customWidth="1"/>
    <col min="5659" max="5889" width="9" style="216"/>
    <col min="5890" max="5890" width="9.125" style="216" customWidth="1"/>
    <col min="5891" max="5905" width="7.625" style="216" customWidth="1"/>
    <col min="5906" max="5906" width="9" style="216"/>
    <col min="5907" max="5914" width="9.375" style="216" customWidth="1"/>
    <col min="5915" max="6145" width="9" style="216"/>
    <col min="6146" max="6146" width="9.125" style="216" customWidth="1"/>
    <col min="6147" max="6161" width="7.625" style="216" customWidth="1"/>
    <col min="6162" max="6162" width="9" style="216"/>
    <col min="6163" max="6170" width="9.375" style="216" customWidth="1"/>
    <col min="6171" max="6401" width="9" style="216"/>
    <col min="6402" max="6402" width="9.125" style="216" customWidth="1"/>
    <col min="6403" max="6417" width="7.625" style="216" customWidth="1"/>
    <col min="6418" max="6418" width="9" style="216"/>
    <col min="6419" max="6426" width="9.375" style="216" customWidth="1"/>
    <col min="6427" max="6657" width="9" style="216"/>
    <col min="6658" max="6658" width="9.125" style="216" customWidth="1"/>
    <col min="6659" max="6673" width="7.625" style="216" customWidth="1"/>
    <col min="6674" max="6674" width="9" style="216"/>
    <col min="6675" max="6682" width="9.375" style="216" customWidth="1"/>
    <col min="6683" max="6913" width="9" style="216"/>
    <col min="6914" max="6914" width="9.125" style="216" customWidth="1"/>
    <col min="6915" max="6929" width="7.625" style="216" customWidth="1"/>
    <col min="6930" max="6930" width="9" style="216"/>
    <col min="6931" max="6938" width="9.375" style="216" customWidth="1"/>
    <col min="6939" max="7169" width="9" style="216"/>
    <col min="7170" max="7170" width="9.125" style="216" customWidth="1"/>
    <col min="7171" max="7185" width="7.625" style="216" customWidth="1"/>
    <col min="7186" max="7186" width="9" style="216"/>
    <col min="7187" max="7194" width="9.375" style="216" customWidth="1"/>
    <col min="7195" max="7425" width="9" style="216"/>
    <col min="7426" max="7426" width="9.125" style="216" customWidth="1"/>
    <col min="7427" max="7441" width="7.625" style="216" customWidth="1"/>
    <col min="7442" max="7442" width="9" style="216"/>
    <col min="7443" max="7450" width="9.375" style="216" customWidth="1"/>
    <col min="7451" max="7681" width="9" style="216"/>
    <col min="7682" max="7682" width="9.125" style="216" customWidth="1"/>
    <col min="7683" max="7697" width="7.625" style="216" customWidth="1"/>
    <col min="7698" max="7698" width="9" style="216"/>
    <col min="7699" max="7706" width="9.375" style="216" customWidth="1"/>
    <col min="7707" max="7937" width="9" style="216"/>
    <col min="7938" max="7938" width="9.125" style="216" customWidth="1"/>
    <col min="7939" max="7953" width="7.625" style="216" customWidth="1"/>
    <col min="7954" max="7954" width="9" style="216"/>
    <col min="7955" max="7962" width="9.375" style="216" customWidth="1"/>
    <col min="7963" max="8193" width="9" style="216"/>
    <col min="8194" max="8194" width="9.125" style="216" customWidth="1"/>
    <col min="8195" max="8209" width="7.625" style="216" customWidth="1"/>
    <col min="8210" max="8210" width="9" style="216"/>
    <col min="8211" max="8218" width="9.375" style="216" customWidth="1"/>
    <col min="8219" max="8449" width="9" style="216"/>
    <col min="8450" max="8450" width="9.125" style="216" customWidth="1"/>
    <col min="8451" max="8465" width="7.625" style="216" customWidth="1"/>
    <col min="8466" max="8466" width="9" style="216"/>
    <col min="8467" max="8474" width="9.375" style="216" customWidth="1"/>
    <col min="8475" max="8705" width="9" style="216"/>
    <col min="8706" max="8706" width="9.125" style="216" customWidth="1"/>
    <col min="8707" max="8721" width="7.625" style="216" customWidth="1"/>
    <col min="8722" max="8722" width="9" style="216"/>
    <col min="8723" max="8730" width="9.375" style="216" customWidth="1"/>
    <col min="8731" max="8961" width="9" style="216"/>
    <col min="8962" max="8962" width="9.125" style="216" customWidth="1"/>
    <col min="8963" max="8977" width="7.625" style="216" customWidth="1"/>
    <col min="8978" max="8978" width="9" style="216"/>
    <col min="8979" max="8986" width="9.375" style="216" customWidth="1"/>
    <col min="8987" max="9217" width="9" style="216"/>
    <col min="9218" max="9218" width="9.125" style="216" customWidth="1"/>
    <col min="9219" max="9233" width="7.625" style="216" customWidth="1"/>
    <col min="9234" max="9234" width="9" style="216"/>
    <col min="9235" max="9242" width="9.375" style="216" customWidth="1"/>
    <col min="9243" max="9473" width="9" style="216"/>
    <col min="9474" max="9474" width="9.125" style="216" customWidth="1"/>
    <col min="9475" max="9489" width="7.625" style="216" customWidth="1"/>
    <col min="9490" max="9490" width="9" style="216"/>
    <col min="9491" max="9498" width="9.375" style="216" customWidth="1"/>
    <col min="9499" max="9729" width="9" style="216"/>
    <col min="9730" max="9730" width="9.125" style="216" customWidth="1"/>
    <col min="9731" max="9745" width="7.625" style="216" customWidth="1"/>
    <col min="9746" max="9746" width="9" style="216"/>
    <col min="9747" max="9754" width="9.375" style="216" customWidth="1"/>
    <col min="9755" max="9985" width="9" style="216"/>
    <col min="9986" max="9986" width="9.125" style="216" customWidth="1"/>
    <col min="9987" max="10001" width="7.625" style="216" customWidth="1"/>
    <col min="10002" max="10002" width="9" style="216"/>
    <col min="10003" max="10010" width="9.375" style="216" customWidth="1"/>
    <col min="10011" max="10241" width="9" style="216"/>
    <col min="10242" max="10242" width="9.125" style="216" customWidth="1"/>
    <col min="10243" max="10257" width="7.625" style="216" customWidth="1"/>
    <col min="10258" max="10258" width="9" style="216"/>
    <col min="10259" max="10266" width="9.375" style="216" customWidth="1"/>
    <col min="10267" max="10497" width="9" style="216"/>
    <col min="10498" max="10498" width="9.125" style="216" customWidth="1"/>
    <col min="10499" max="10513" width="7.625" style="216" customWidth="1"/>
    <col min="10514" max="10514" width="9" style="216"/>
    <col min="10515" max="10522" width="9.375" style="216" customWidth="1"/>
    <col min="10523" max="10753" width="9" style="216"/>
    <col min="10754" max="10754" width="9.125" style="216" customWidth="1"/>
    <col min="10755" max="10769" width="7.625" style="216" customWidth="1"/>
    <col min="10770" max="10770" width="9" style="216"/>
    <col min="10771" max="10778" width="9.375" style="216" customWidth="1"/>
    <col min="10779" max="11009" width="9" style="216"/>
    <col min="11010" max="11010" width="9.125" style="216" customWidth="1"/>
    <col min="11011" max="11025" width="7.625" style="216" customWidth="1"/>
    <col min="11026" max="11026" width="9" style="216"/>
    <col min="11027" max="11034" width="9.375" style="216" customWidth="1"/>
    <col min="11035" max="11265" width="9" style="216"/>
    <col min="11266" max="11266" width="9.125" style="216" customWidth="1"/>
    <col min="11267" max="11281" width="7.625" style="216" customWidth="1"/>
    <col min="11282" max="11282" width="9" style="216"/>
    <col min="11283" max="11290" width="9.375" style="216" customWidth="1"/>
    <col min="11291" max="11521" width="9" style="216"/>
    <col min="11522" max="11522" width="9.125" style="216" customWidth="1"/>
    <col min="11523" max="11537" width="7.625" style="216" customWidth="1"/>
    <col min="11538" max="11538" width="9" style="216"/>
    <col min="11539" max="11546" width="9.375" style="216" customWidth="1"/>
    <col min="11547" max="11777" width="9" style="216"/>
    <col min="11778" max="11778" width="9.125" style="216" customWidth="1"/>
    <col min="11779" max="11793" width="7.625" style="216" customWidth="1"/>
    <col min="11794" max="11794" width="9" style="216"/>
    <col min="11795" max="11802" width="9.375" style="216" customWidth="1"/>
    <col min="11803" max="12033" width="9" style="216"/>
    <col min="12034" max="12034" width="9.125" style="216" customWidth="1"/>
    <col min="12035" max="12049" width="7.625" style="216" customWidth="1"/>
    <col min="12050" max="12050" width="9" style="216"/>
    <col min="12051" max="12058" width="9.375" style="216" customWidth="1"/>
    <col min="12059" max="12289" width="9" style="216"/>
    <col min="12290" max="12290" width="9.125" style="216" customWidth="1"/>
    <col min="12291" max="12305" width="7.625" style="216" customWidth="1"/>
    <col min="12306" max="12306" width="9" style="216"/>
    <col min="12307" max="12314" width="9.375" style="216" customWidth="1"/>
    <col min="12315" max="12545" width="9" style="216"/>
    <col min="12546" max="12546" width="9.125" style="216" customWidth="1"/>
    <col min="12547" max="12561" width="7.625" style="216" customWidth="1"/>
    <col min="12562" max="12562" width="9" style="216"/>
    <col min="12563" max="12570" width="9.375" style="216" customWidth="1"/>
    <col min="12571" max="12801" width="9" style="216"/>
    <col min="12802" max="12802" width="9.125" style="216" customWidth="1"/>
    <col min="12803" max="12817" width="7.625" style="216" customWidth="1"/>
    <col min="12818" max="12818" width="9" style="216"/>
    <col min="12819" max="12826" width="9.375" style="216" customWidth="1"/>
    <col min="12827" max="13057" width="9" style="216"/>
    <col min="13058" max="13058" width="9.125" style="216" customWidth="1"/>
    <col min="13059" max="13073" width="7.625" style="216" customWidth="1"/>
    <col min="13074" max="13074" width="9" style="216"/>
    <col min="13075" max="13082" width="9.375" style="216" customWidth="1"/>
    <col min="13083" max="13313" width="9" style="216"/>
    <col min="13314" max="13314" width="9.125" style="216" customWidth="1"/>
    <col min="13315" max="13329" width="7.625" style="216" customWidth="1"/>
    <col min="13330" max="13330" width="9" style="216"/>
    <col min="13331" max="13338" width="9.375" style="216" customWidth="1"/>
    <col min="13339" max="13569" width="9" style="216"/>
    <col min="13570" max="13570" width="9.125" style="216" customWidth="1"/>
    <col min="13571" max="13585" width="7.625" style="216" customWidth="1"/>
    <col min="13586" max="13586" width="9" style="216"/>
    <col min="13587" max="13594" width="9.375" style="216" customWidth="1"/>
    <col min="13595" max="13825" width="9" style="216"/>
    <col min="13826" max="13826" width="9.125" style="216" customWidth="1"/>
    <col min="13827" max="13841" width="7.625" style="216" customWidth="1"/>
    <col min="13842" max="13842" width="9" style="216"/>
    <col min="13843" max="13850" width="9.375" style="216" customWidth="1"/>
    <col min="13851" max="14081" width="9" style="216"/>
    <col min="14082" max="14082" width="9.125" style="216" customWidth="1"/>
    <col min="14083" max="14097" width="7.625" style="216" customWidth="1"/>
    <col min="14098" max="14098" width="9" style="216"/>
    <col min="14099" max="14106" width="9.375" style="216" customWidth="1"/>
    <col min="14107" max="14337" width="9" style="216"/>
    <col min="14338" max="14338" width="9.125" style="216" customWidth="1"/>
    <col min="14339" max="14353" width="7.625" style="216" customWidth="1"/>
    <col min="14354" max="14354" width="9" style="216"/>
    <col min="14355" max="14362" width="9.375" style="216" customWidth="1"/>
    <col min="14363" max="14593" width="9" style="216"/>
    <col min="14594" max="14594" width="9.125" style="216" customWidth="1"/>
    <col min="14595" max="14609" width="7.625" style="216" customWidth="1"/>
    <col min="14610" max="14610" width="9" style="216"/>
    <col min="14611" max="14618" width="9.375" style="216" customWidth="1"/>
    <col min="14619" max="14849" width="9" style="216"/>
    <col min="14850" max="14850" width="9.125" style="216" customWidth="1"/>
    <col min="14851" max="14865" width="7.625" style="216" customWidth="1"/>
    <col min="14866" max="14866" width="9" style="216"/>
    <col min="14867" max="14874" width="9.375" style="216" customWidth="1"/>
    <col min="14875" max="15105" width="9" style="216"/>
    <col min="15106" max="15106" width="9.125" style="216" customWidth="1"/>
    <col min="15107" max="15121" width="7.625" style="216" customWidth="1"/>
    <col min="15122" max="15122" width="9" style="216"/>
    <col min="15123" max="15130" width="9.375" style="216" customWidth="1"/>
    <col min="15131" max="15361" width="9" style="216"/>
    <col min="15362" max="15362" width="9.125" style="216" customWidth="1"/>
    <col min="15363" max="15377" width="7.625" style="216" customWidth="1"/>
    <col min="15378" max="15378" width="9" style="216"/>
    <col min="15379" max="15386" width="9.375" style="216" customWidth="1"/>
    <col min="15387" max="15617" width="9" style="216"/>
    <col min="15618" max="15618" width="9.125" style="216" customWidth="1"/>
    <col min="15619" max="15633" width="7.625" style="216" customWidth="1"/>
    <col min="15634" max="15634" width="9" style="216"/>
    <col min="15635" max="15642" width="9.375" style="216" customWidth="1"/>
    <col min="15643" max="15873" width="9" style="216"/>
    <col min="15874" max="15874" width="9.125" style="216" customWidth="1"/>
    <col min="15875" max="15889" width="7.625" style="216" customWidth="1"/>
    <col min="15890" max="15890" width="9" style="216"/>
    <col min="15891" max="15898" width="9.375" style="216" customWidth="1"/>
    <col min="15899" max="16129" width="9" style="216"/>
    <col min="16130" max="16130" width="9.125" style="216" customWidth="1"/>
    <col min="16131" max="16145" width="7.625" style="216" customWidth="1"/>
    <col min="16146" max="16146" width="9" style="216"/>
    <col min="16147" max="16154" width="9.375" style="216" customWidth="1"/>
    <col min="16155" max="16384" width="9" style="216"/>
  </cols>
  <sheetData>
    <row r="1" spans="1:26" ht="20.25" customHeight="1">
      <c r="A1" s="645" t="s">
        <v>498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1"/>
    </row>
    <row r="2" spans="1:26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</row>
    <row r="3" spans="1:26" ht="20.25" customHeight="1">
      <c r="A3" s="696" t="s">
        <v>61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1"/>
    </row>
    <row r="4" spans="1:26" ht="21" customHeight="1">
      <c r="A4" s="697" t="s">
        <v>499</v>
      </c>
      <c r="B4" s="692" t="s">
        <v>92</v>
      </c>
      <c r="C4" s="639" t="s">
        <v>500</v>
      </c>
      <c r="D4" s="692"/>
      <c r="E4" s="692"/>
      <c r="F4" s="692"/>
      <c r="G4" s="692"/>
      <c r="H4" s="692"/>
      <c r="I4" s="692"/>
      <c r="J4" s="692"/>
      <c r="K4" s="692"/>
      <c r="L4" s="698" t="s">
        <v>501</v>
      </c>
      <c r="M4" s="688" t="s">
        <v>502</v>
      </c>
      <c r="N4" s="689"/>
      <c r="O4" s="689"/>
      <c r="P4" s="689"/>
      <c r="Q4" s="688"/>
      <c r="R4" s="684" t="s">
        <v>503</v>
      </c>
      <c r="S4" s="690"/>
      <c r="T4" s="690"/>
      <c r="U4" s="690"/>
      <c r="V4" s="691"/>
      <c r="W4" s="684" t="s">
        <v>504</v>
      </c>
      <c r="X4" s="690"/>
      <c r="Y4" s="690"/>
      <c r="Z4" s="690"/>
    </row>
    <row r="5" spans="1:26" ht="21" customHeight="1">
      <c r="A5" s="697"/>
      <c r="B5" s="692"/>
      <c r="C5" s="640" t="s">
        <v>505</v>
      </c>
      <c r="D5" s="639" t="s">
        <v>506</v>
      </c>
      <c r="E5" s="692"/>
      <c r="F5" s="692"/>
      <c r="G5" s="692" t="s">
        <v>507</v>
      </c>
      <c r="H5" s="692" t="s">
        <v>508</v>
      </c>
      <c r="I5" s="692" t="s">
        <v>509</v>
      </c>
      <c r="J5" s="692" t="s">
        <v>510</v>
      </c>
      <c r="K5" s="692" t="s">
        <v>511</v>
      </c>
      <c r="L5" s="698"/>
      <c r="M5" s="686"/>
      <c r="N5" s="639" t="s">
        <v>512</v>
      </c>
      <c r="O5" s="681" t="s">
        <v>513</v>
      </c>
      <c r="P5" s="639" t="s">
        <v>514</v>
      </c>
      <c r="Q5" s="641" t="s">
        <v>515</v>
      </c>
      <c r="R5" s="686"/>
      <c r="S5" s="683" t="s">
        <v>516</v>
      </c>
      <c r="T5" s="672" t="s">
        <v>517</v>
      </c>
      <c r="U5" s="684" t="s">
        <v>518</v>
      </c>
      <c r="V5" s="684" t="s">
        <v>519</v>
      </c>
      <c r="W5" s="694"/>
      <c r="X5" s="695" t="s">
        <v>520</v>
      </c>
      <c r="Y5" s="684" t="s">
        <v>521</v>
      </c>
      <c r="Z5" s="684" t="s">
        <v>522</v>
      </c>
    </row>
    <row r="6" spans="1:26" ht="21" customHeight="1">
      <c r="A6" s="697"/>
      <c r="B6" s="692"/>
      <c r="C6" s="692"/>
      <c r="D6" s="207" t="s">
        <v>523</v>
      </c>
      <c r="E6" s="212" t="s">
        <v>524</v>
      </c>
      <c r="F6" s="212" t="s">
        <v>291</v>
      </c>
      <c r="G6" s="692"/>
      <c r="H6" s="692"/>
      <c r="I6" s="692"/>
      <c r="J6" s="692"/>
      <c r="K6" s="692"/>
      <c r="L6" s="698"/>
      <c r="M6" s="687"/>
      <c r="N6" s="640"/>
      <c r="O6" s="682"/>
      <c r="P6" s="640"/>
      <c r="Q6" s="642"/>
      <c r="R6" s="687"/>
      <c r="S6" s="642"/>
      <c r="T6" s="672"/>
      <c r="U6" s="685"/>
      <c r="V6" s="685"/>
      <c r="W6" s="682"/>
      <c r="X6" s="648"/>
      <c r="Y6" s="693"/>
      <c r="Z6" s="693"/>
    </row>
    <row r="7" spans="1:26" s="364" customFormat="1" ht="21" customHeight="1">
      <c r="A7" s="89" t="s">
        <v>7</v>
      </c>
      <c r="B7" s="152">
        <v>4510</v>
      </c>
      <c r="C7" s="152">
        <v>3206</v>
      </c>
      <c r="D7" s="152">
        <v>275</v>
      </c>
      <c r="E7" s="152">
        <v>171</v>
      </c>
      <c r="F7" s="152">
        <v>104</v>
      </c>
      <c r="G7" s="152">
        <v>2638</v>
      </c>
      <c r="H7" s="152">
        <v>56</v>
      </c>
      <c r="I7" s="152">
        <v>39</v>
      </c>
      <c r="J7" s="152">
        <v>188</v>
      </c>
      <c r="K7" s="152">
        <v>10</v>
      </c>
      <c r="L7" s="156">
        <v>101</v>
      </c>
      <c r="M7" s="152">
        <v>475</v>
      </c>
      <c r="N7" s="152">
        <v>88</v>
      </c>
      <c r="O7" s="152">
        <v>387</v>
      </c>
      <c r="P7" s="208" t="s">
        <v>494</v>
      </c>
      <c r="Q7" s="152">
        <v>0</v>
      </c>
      <c r="R7" s="152">
        <v>463</v>
      </c>
      <c r="S7" s="152">
        <v>1</v>
      </c>
      <c r="T7" s="156">
        <v>461</v>
      </c>
      <c r="U7" s="362">
        <v>0</v>
      </c>
      <c r="V7" s="362">
        <v>0</v>
      </c>
      <c r="W7" s="363">
        <v>1</v>
      </c>
      <c r="X7" s="152">
        <v>265</v>
      </c>
      <c r="Y7" s="152">
        <v>0</v>
      </c>
      <c r="Z7" s="156">
        <v>265</v>
      </c>
    </row>
    <row r="8" spans="1:26" s="364" customFormat="1" ht="21" customHeight="1">
      <c r="A8" s="89" t="s">
        <v>6</v>
      </c>
      <c r="B8" s="365">
        <v>4434</v>
      </c>
      <c r="C8" s="365">
        <v>3213</v>
      </c>
      <c r="D8" s="365">
        <v>284</v>
      </c>
      <c r="E8" s="365">
        <v>170</v>
      </c>
      <c r="F8" s="365">
        <v>114</v>
      </c>
      <c r="G8" s="365">
        <v>2636</v>
      </c>
      <c r="H8" s="365">
        <v>62</v>
      </c>
      <c r="I8" s="365">
        <v>39</v>
      </c>
      <c r="J8" s="365">
        <v>183</v>
      </c>
      <c r="K8" s="365">
        <v>11</v>
      </c>
      <c r="L8" s="366">
        <v>130</v>
      </c>
      <c r="M8" s="365">
        <v>507</v>
      </c>
      <c r="N8" s="365">
        <v>92</v>
      </c>
      <c r="O8" s="365">
        <v>391</v>
      </c>
      <c r="P8" s="208" t="s">
        <v>494</v>
      </c>
      <c r="Q8" s="365">
        <v>24</v>
      </c>
      <c r="R8" s="365">
        <v>402</v>
      </c>
      <c r="S8" s="365">
        <v>2</v>
      </c>
      <c r="T8" s="366">
        <v>400</v>
      </c>
      <c r="U8" s="362">
        <v>0</v>
      </c>
      <c r="V8" s="362">
        <v>0</v>
      </c>
      <c r="W8" s="367">
        <v>182</v>
      </c>
      <c r="X8" s="365">
        <v>182</v>
      </c>
      <c r="Y8" s="366">
        <v>0</v>
      </c>
      <c r="Z8" s="156">
        <v>182</v>
      </c>
    </row>
    <row r="9" spans="1:26" s="364" customFormat="1" ht="21" customHeight="1">
      <c r="A9" s="82" t="s">
        <v>5</v>
      </c>
      <c r="B9" s="243">
        <v>4516</v>
      </c>
      <c r="C9" s="243">
        <v>3254</v>
      </c>
      <c r="D9" s="243">
        <v>327</v>
      </c>
      <c r="E9" s="243">
        <v>176</v>
      </c>
      <c r="F9" s="243">
        <v>151</v>
      </c>
      <c r="G9" s="243">
        <v>2632</v>
      </c>
      <c r="H9" s="243">
        <v>62</v>
      </c>
      <c r="I9" s="243">
        <v>38</v>
      </c>
      <c r="J9" s="243">
        <v>181</v>
      </c>
      <c r="K9" s="243">
        <v>14</v>
      </c>
      <c r="L9" s="243">
        <v>129</v>
      </c>
      <c r="M9" s="243">
        <v>549</v>
      </c>
      <c r="N9" s="243">
        <v>103</v>
      </c>
      <c r="O9" s="243">
        <v>420</v>
      </c>
      <c r="P9" s="243" t="s">
        <v>494</v>
      </c>
      <c r="Q9" s="243">
        <v>26</v>
      </c>
      <c r="R9" s="243">
        <v>374</v>
      </c>
      <c r="S9" s="243">
        <v>0</v>
      </c>
      <c r="T9" s="243">
        <v>374</v>
      </c>
      <c r="U9" s="368">
        <v>0</v>
      </c>
      <c r="V9" s="368">
        <v>0</v>
      </c>
      <c r="W9" s="243">
        <v>210</v>
      </c>
      <c r="X9" s="243" t="s">
        <v>494</v>
      </c>
      <c r="Y9" s="244" t="s">
        <v>494</v>
      </c>
      <c r="Z9" s="366">
        <v>210</v>
      </c>
    </row>
    <row r="10" spans="1:26" s="364" customFormat="1" ht="21.75" customHeight="1">
      <c r="A10" s="7" t="s">
        <v>4</v>
      </c>
      <c r="B10" s="208">
        <v>4616</v>
      </c>
      <c r="C10" s="208">
        <v>3267</v>
      </c>
      <c r="D10" s="208">
        <v>351</v>
      </c>
      <c r="E10" s="165">
        <v>188</v>
      </c>
      <c r="F10" s="165">
        <v>163</v>
      </c>
      <c r="G10" s="165">
        <v>2614</v>
      </c>
      <c r="H10" s="208">
        <v>68</v>
      </c>
      <c r="I10" s="208">
        <v>38</v>
      </c>
      <c r="J10" s="208">
        <v>183</v>
      </c>
      <c r="K10" s="109">
        <v>13</v>
      </c>
      <c r="L10" s="208">
        <v>130</v>
      </c>
      <c r="M10" s="208">
        <v>566</v>
      </c>
      <c r="N10" s="165">
        <v>109</v>
      </c>
      <c r="O10" s="165">
        <v>426</v>
      </c>
      <c r="P10" s="165">
        <v>2</v>
      </c>
      <c r="Q10" s="165">
        <v>29</v>
      </c>
      <c r="R10" s="208">
        <v>390</v>
      </c>
      <c r="S10" s="165">
        <v>0</v>
      </c>
      <c r="T10" s="165">
        <v>390</v>
      </c>
      <c r="U10" s="369">
        <v>0</v>
      </c>
      <c r="V10" s="369">
        <v>0</v>
      </c>
      <c r="W10" s="109">
        <v>263</v>
      </c>
      <c r="X10" s="165">
        <v>0</v>
      </c>
      <c r="Y10" s="165">
        <v>1</v>
      </c>
      <c r="Z10" s="209">
        <v>262</v>
      </c>
    </row>
    <row r="11" spans="1:26" s="364" customFormat="1" ht="21.75" customHeight="1">
      <c r="A11" s="7" t="s">
        <v>525</v>
      </c>
      <c r="B11" s="68">
        <v>4650</v>
      </c>
      <c r="C11" s="68">
        <v>3312</v>
      </c>
      <c r="D11" s="68">
        <v>371</v>
      </c>
      <c r="E11" s="165">
        <v>168</v>
      </c>
      <c r="F11" s="165">
        <v>203</v>
      </c>
      <c r="G11" s="165">
        <v>2635</v>
      </c>
      <c r="H11" s="208">
        <v>68</v>
      </c>
      <c r="I11" s="208">
        <v>38</v>
      </c>
      <c r="J11" s="208">
        <v>185</v>
      </c>
      <c r="K11" s="109">
        <v>15</v>
      </c>
      <c r="L11" s="208">
        <v>137</v>
      </c>
      <c r="M11" s="68">
        <v>557</v>
      </c>
      <c r="N11" s="165">
        <v>109</v>
      </c>
      <c r="O11" s="165">
        <v>418</v>
      </c>
      <c r="P11" s="165">
        <v>2</v>
      </c>
      <c r="Q11" s="165">
        <v>28</v>
      </c>
      <c r="R11" s="68">
        <v>371</v>
      </c>
      <c r="S11" s="165">
        <v>6</v>
      </c>
      <c r="T11" s="165">
        <v>365</v>
      </c>
      <c r="U11" s="369">
        <v>0</v>
      </c>
      <c r="V11" s="369">
        <v>0</v>
      </c>
      <c r="W11" s="68">
        <v>273</v>
      </c>
      <c r="X11" s="165">
        <v>0</v>
      </c>
      <c r="Y11" s="165">
        <v>1</v>
      </c>
      <c r="Z11" s="209">
        <v>272</v>
      </c>
    </row>
    <row r="12" spans="1:26" s="364" customFormat="1" ht="21.75" customHeight="1">
      <c r="A12" s="5" t="s">
        <v>2</v>
      </c>
      <c r="B12" s="95">
        <f>SUM(B14:B30)</f>
        <v>4563</v>
      </c>
      <c r="C12" s="95">
        <f t="shared" ref="C12:Z12" si="0">SUM(C14:C30)</f>
        <v>3226</v>
      </c>
      <c r="D12" s="95">
        <f t="shared" si="0"/>
        <v>374</v>
      </c>
      <c r="E12" s="95">
        <f t="shared" si="0"/>
        <v>172</v>
      </c>
      <c r="F12" s="95">
        <f t="shared" si="0"/>
        <v>202</v>
      </c>
      <c r="G12" s="95">
        <f t="shared" si="0"/>
        <v>2548</v>
      </c>
      <c r="H12" s="95">
        <f t="shared" si="0"/>
        <v>67</v>
      </c>
      <c r="I12" s="95">
        <f t="shared" si="0"/>
        <v>38</v>
      </c>
      <c r="J12" s="95">
        <f t="shared" si="0"/>
        <v>184</v>
      </c>
      <c r="K12" s="95">
        <f t="shared" si="0"/>
        <v>15</v>
      </c>
      <c r="L12" s="95">
        <f t="shared" si="0"/>
        <v>147</v>
      </c>
      <c r="M12" s="95">
        <f t="shared" si="0"/>
        <v>548</v>
      </c>
      <c r="N12" s="95">
        <f t="shared" si="0"/>
        <v>110</v>
      </c>
      <c r="O12" s="95">
        <f t="shared" si="0"/>
        <v>400</v>
      </c>
      <c r="P12" s="95">
        <f t="shared" si="0"/>
        <v>2</v>
      </c>
      <c r="Q12" s="95">
        <f t="shared" si="0"/>
        <v>36</v>
      </c>
      <c r="R12" s="95">
        <f t="shared" si="0"/>
        <v>348</v>
      </c>
      <c r="S12" s="95">
        <f t="shared" si="0"/>
        <v>5</v>
      </c>
      <c r="T12" s="95">
        <f t="shared" si="0"/>
        <v>343</v>
      </c>
      <c r="U12" s="95">
        <f t="shared" si="0"/>
        <v>0</v>
      </c>
      <c r="V12" s="95">
        <f t="shared" si="0"/>
        <v>0</v>
      </c>
      <c r="W12" s="95">
        <f t="shared" si="0"/>
        <v>294</v>
      </c>
      <c r="X12" s="95">
        <f t="shared" si="0"/>
        <v>0</v>
      </c>
      <c r="Y12" s="95">
        <f t="shared" si="0"/>
        <v>1</v>
      </c>
      <c r="Z12" s="95">
        <f t="shared" si="0"/>
        <v>293</v>
      </c>
    </row>
    <row r="13" spans="1:26" s="364" customFormat="1" ht="15" customHeight="1">
      <c r="A13" s="147"/>
      <c r="B13" s="370"/>
      <c r="C13" s="370"/>
      <c r="D13" s="370"/>
      <c r="E13" s="371"/>
      <c r="F13" s="371"/>
      <c r="G13" s="371"/>
      <c r="H13" s="371"/>
      <c r="I13" s="371"/>
      <c r="J13" s="371"/>
      <c r="K13" s="372"/>
      <c r="L13" s="371"/>
      <c r="M13" s="370"/>
      <c r="N13" s="371"/>
      <c r="O13" s="371"/>
      <c r="P13" s="373"/>
      <c r="Q13" s="371"/>
      <c r="R13" s="370"/>
      <c r="S13" s="371"/>
      <c r="T13" s="371"/>
      <c r="U13" s="371"/>
      <c r="V13" s="371"/>
      <c r="W13" s="374"/>
      <c r="X13" s="375"/>
      <c r="Y13" s="373"/>
      <c r="Z13" s="372"/>
    </row>
    <row r="14" spans="1:26" ht="21" customHeight="1">
      <c r="A14" s="22" t="s">
        <v>526</v>
      </c>
      <c r="B14" s="376">
        <v>354</v>
      </c>
      <c r="C14" s="376">
        <v>266</v>
      </c>
      <c r="D14" s="376">
        <v>32</v>
      </c>
      <c r="E14" s="376">
        <v>6</v>
      </c>
      <c r="F14" s="377">
        <v>17</v>
      </c>
      <c r="G14" s="378">
        <v>223</v>
      </c>
      <c r="H14" s="379">
        <v>4</v>
      </c>
      <c r="I14" s="376">
        <v>4</v>
      </c>
      <c r="J14" s="376">
        <v>33</v>
      </c>
      <c r="K14" s="376">
        <v>1</v>
      </c>
      <c r="L14" s="377">
        <v>8</v>
      </c>
      <c r="M14" s="116">
        <f>SUM(N14:Q14)</f>
        <v>30</v>
      </c>
      <c r="N14" s="116">
        <v>1</v>
      </c>
      <c r="O14" s="116">
        <v>28</v>
      </c>
      <c r="P14" s="116"/>
      <c r="Q14" s="116">
        <v>1</v>
      </c>
      <c r="R14" s="116">
        <f>SUM(S14:V14)</f>
        <v>19</v>
      </c>
      <c r="S14" s="116"/>
      <c r="T14" s="116">
        <v>19</v>
      </c>
      <c r="U14" s="362"/>
      <c r="V14" s="362"/>
      <c r="W14" s="377">
        <f>SUM(X14:Z14)</f>
        <v>24</v>
      </c>
      <c r="X14" s="376"/>
      <c r="Y14" s="376"/>
      <c r="Z14" s="377">
        <v>24</v>
      </c>
    </row>
    <row r="15" spans="1:26" ht="21" customHeight="1">
      <c r="A15" s="22" t="s">
        <v>40</v>
      </c>
      <c r="B15" s="376">
        <v>224</v>
      </c>
      <c r="C15" s="376">
        <v>153</v>
      </c>
      <c r="D15" s="376">
        <v>24</v>
      </c>
      <c r="E15" s="376">
        <v>6</v>
      </c>
      <c r="F15" s="377">
        <v>9</v>
      </c>
      <c r="G15" s="378">
        <v>149</v>
      </c>
      <c r="H15" s="379">
        <v>6</v>
      </c>
      <c r="I15" s="380"/>
      <c r="J15" s="376">
        <v>4</v>
      </c>
      <c r="K15" s="380"/>
      <c r="L15" s="377">
        <v>8</v>
      </c>
      <c r="M15" s="116">
        <f t="shared" ref="M15:M30" si="1">SUM(N15:Q15)</f>
        <v>26</v>
      </c>
      <c r="N15" s="116">
        <v>1</v>
      </c>
      <c r="O15" s="116">
        <v>24</v>
      </c>
      <c r="P15" s="116"/>
      <c r="Q15" s="116">
        <v>1</v>
      </c>
      <c r="R15" s="116">
        <f t="shared" ref="R15:R30" si="2">SUM(S15:V15)</f>
        <v>13</v>
      </c>
      <c r="S15" s="116"/>
      <c r="T15" s="116">
        <v>13</v>
      </c>
      <c r="U15" s="362"/>
      <c r="V15" s="362"/>
      <c r="W15" s="377">
        <f t="shared" ref="W15:W30" si="3">SUM(X15:Z15)</f>
        <v>14</v>
      </c>
      <c r="X15" s="376"/>
      <c r="Y15" s="376"/>
      <c r="Z15" s="377">
        <v>14</v>
      </c>
    </row>
    <row r="16" spans="1:26" ht="21" customHeight="1">
      <c r="A16" s="22" t="s">
        <v>527</v>
      </c>
      <c r="B16" s="376">
        <v>370</v>
      </c>
      <c r="C16" s="376">
        <v>267</v>
      </c>
      <c r="D16" s="376">
        <v>23</v>
      </c>
      <c r="E16" s="376">
        <v>6</v>
      </c>
      <c r="F16" s="377">
        <v>37</v>
      </c>
      <c r="G16" s="378">
        <v>192</v>
      </c>
      <c r="H16" s="379">
        <v>6</v>
      </c>
      <c r="I16" s="376">
        <v>2</v>
      </c>
      <c r="J16" s="376">
        <v>13</v>
      </c>
      <c r="K16" s="380">
        <v>2</v>
      </c>
      <c r="L16" s="377">
        <v>10</v>
      </c>
      <c r="M16" s="116">
        <f t="shared" si="1"/>
        <v>39</v>
      </c>
      <c r="N16" s="116">
        <v>4</v>
      </c>
      <c r="O16" s="116">
        <v>32</v>
      </c>
      <c r="P16" s="116"/>
      <c r="Q16" s="116">
        <v>3</v>
      </c>
      <c r="R16" s="116">
        <f t="shared" si="2"/>
        <v>16</v>
      </c>
      <c r="S16" s="116"/>
      <c r="T16" s="116">
        <v>16</v>
      </c>
      <c r="U16" s="362"/>
      <c r="V16" s="362"/>
      <c r="W16" s="377">
        <v>32</v>
      </c>
      <c r="X16" s="376"/>
      <c r="Y16" s="376"/>
      <c r="Z16" s="377">
        <v>33</v>
      </c>
    </row>
    <row r="17" spans="1:26" ht="21" customHeight="1">
      <c r="A17" s="22" t="s">
        <v>528</v>
      </c>
      <c r="B17" s="376">
        <v>145</v>
      </c>
      <c r="C17" s="376">
        <v>80</v>
      </c>
      <c r="D17" s="376">
        <v>20</v>
      </c>
      <c r="E17" s="376">
        <v>3</v>
      </c>
      <c r="F17" s="377">
        <v>12</v>
      </c>
      <c r="G17" s="378">
        <v>51</v>
      </c>
      <c r="H17" s="379">
        <v>4</v>
      </c>
      <c r="I17" s="376"/>
      <c r="J17" s="376">
        <v>2</v>
      </c>
      <c r="K17" s="380">
        <v>1</v>
      </c>
      <c r="L17" s="377">
        <v>7</v>
      </c>
      <c r="M17" s="116">
        <f t="shared" si="1"/>
        <v>35</v>
      </c>
      <c r="N17" s="116">
        <v>1</v>
      </c>
      <c r="O17" s="116">
        <v>34</v>
      </c>
      <c r="P17" s="116"/>
      <c r="Q17" s="116"/>
      <c r="R17" s="116">
        <f t="shared" si="2"/>
        <v>11</v>
      </c>
      <c r="S17" s="116"/>
      <c r="T17" s="116">
        <v>11</v>
      </c>
      <c r="U17" s="362"/>
      <c r="V17" s="362"/>
      <c r="W17" s="377">
        <f t="shared" si="3"/>
        <v>12</v>
      </c>
      <c r="X17" s="376"/>
      <c r="Y17" s="376"/>
      <c r="Z17" s="377">
        <v>12</v>
      </c>
    </row>
    <row r="18" spans="1:26" ht="21" customHeight="1">
      <c r="A18" s="22" t="s">
        <v>37</v>
      </c>
      <c r="B18" s="376">
        <v>245</v>
      </c>
      <c r="C18" s="376">
        <v>177</v>
      </c>
      <c r="D18" s="376">
        <f t="shared" ref="D18:D30" si="4">SUM(E18:F18)</f>
        <v>9</v>
      </c>
      <c r="E18" s="376">
        <v>7</v>
      </c>
      <c r="F18" s="377">
        <v>2</v>
      </c>
      <c r="G18" s="378">
        <v>161</v>
      </c>
      <c r="H18" s="379">
        <v>3</v>
      </c>
      <c r="I18" s="376">
        <v>2</v>
      </c>
      <c r="J18" s="376">
        <v>11</v>
      </c>
      <c r="K18" s="380"/>
      <c r="L18" s="377">
        <v>7</v>
      </c>
      <c r="M18" s="116">
        <v>39</v>
      </c>
      <c r="N18" s="116">
        <v>4</v>
      </c>
      <c r="O18" s="116">
        <v>32</v>
      </c>
      <c r="P18" s="116"/>
      <c r="Q18" s="116">
        <v>3</v>
      </c>
      <c r="R18" s="116">
        <f t="shared" si="2"/>
        <v>22</v>
      </c>
      <c r="S18" s="116"/>
      <c r="T18" s="116">
        <v>22</v>
      </c>
      <c r="U18" s="362"/>
      <c r="V18" s="362"/>
      <c r="W18" s="377">
        <f t="shared" si="3"/>
        <v>16</v>
      </c>
      <c r="X18" s="376"/>
      <c r="Y18" s="376"/>
      <c r="Z18" s="377">
        <v>16</v>
      </c>
    </row>
    <row r="19" spans="1:26" ht="21" customHeight="1">
      <c r="A19" s="22" t="s">
        <v>529</v>
      </c>
      <c r="B19" s="376">
        <v>158</v>
      </c>
      <c r="C19" s="376">
        <v>105</v>
      </c>
      <c r="D19" s="376">
        <f t="shared" si="4"/>
        <v>11</v>
      </c>
      <c r="E19" s="376">
        <v>5</v>
      </c>
      <c r="F19" s="377">
        <v>6</v>
      </c>
      <c r="G19" s="378">
        <v>83</v>
      </c>
      <c r="H19" s="379">
        <v>3</v>
      </c>
      <c r="I19" s="376">
        <v>2</v>
      </c>
      <c r="J19" s="376">
        <v>3</v>
      </c>
      <c r="K19" s="380"/>
      <c r="L19" s="377">
        <v>6</v>
      </c>
      <c r="M19" s="116">
        <f t="shared" si="1"/>
        <v>22</v>
      </c>
      <c r="N19" s="116">
        <v>1</v>
      </c>
      <c r="O19" s="116">
        <v>20</v>
      </c>
      <c r="P19" s="116"/>
      <c r="Q19" s="116">
        <v>1</v>
      </c>
      <c r="R19" s="116">
        <f t="shared" si="2"/>
        <v>12</v>
      </c>
      <c r="S19" s="116"/>
      <c r="T19" s="116">
        <v>12</v>
      </c>
      <c r="U19" s="362"/>
      <c r="V19" s="362"/>
      <c r="W19" s="377">
        <f t="shared" si="3"/>
        <v>8</v>
      </c>
      <c r="X19" s="376"/>
      <c r="Y19" s="376"/>
      <c r="Z19" s="377">
        <v>8</v>
      </c>
    </row>
    <row r="20" spans="1:26" ht="21" customHeight="1">
      <c r="A20" s="22" t="s">
        <v>530</v>
      </c>
      <c r="B20" s="376">
        <v>198</v>
      </c>
      <c r="C20" s="376">
        <v>162</v>
      </c>
      <c r="D20" s="376">
        <f t="shared" si="4"/>
        <v>21</v>
      </c>
      <c r="E20" s="376">
        <v>18</v>
      </c>
      <c r="F20" s="377">
        <v>3</v>
      </c>
      <c r="G20" s="378">
        <v>135</v>
      </c>
      <c r="H20" s="379">
        <v>4</v>
      </c>
      <c r="I20" s="380"/>
      <c r="J20" s="376">
        <v>9</v>
      </c>
      <c r="K20" s="380"/>
      <c r="L20" s="377">
        <v>2</v>
      </c>
      <c r="M20" s="116">
        <f t="shared" si="1"/>
        <v>12</v>
      </c>
      <c r="N20" s="116">
        <v>2</v>
      </c>
      <c r="O20" s="116">
        <v>10</v>
      </c>
      <c r="P20" s="116"/>
      <c r="Q20" s="116"/>
      <c r="R20" s="116">
        <f t="shared" si="2"/>
        <v>9</v>
      </c>
      <c r="S20" s="116"/>
      <c r="T20" s="116">
        <v>9</v>
      </c>
      <c r="U20" s="362"/>
      <c r="V20" s="362"/>
      <c r="W20" s="377">
        <f t="shared" si="3"/>
        <v>12</v>
      </c>
      <c r="X20" s="376"/>
      <c r="Y20" s="376"/>
      <c r="Z20" s="377">
        <v>12</v>
      </c>
    </row>
    <row r="21" spans="1:26" ht="21" customHeight="1">
      <c r="A21" s="22" t="s">
        <v>531</v>
      </c>
      <c r="B21" s="376">
        <v>133</v>
      </c>
      <c r="C21" s="376">
        <v>105</v>
      </c>
      <c r="D21" s="376">
        <f t="shared" si="4"/>
        <v>9</v>
      </c>
      <c r="E21" s="376">
        <v>8</v>
      </c>
      <c r="F21" s="377">
        <v>1</v>
      </c>
      <c r="G21" s="378">
        <v>74</v>
      </c>
      <c r="H21" s="381">
        <v>1</v>
      </c>
      <c r="I21" s="376">
        <v>3</v>
      </c>
      <c r="J21" s="376">
        <v>4</v>
      </c>
      <c r="K21" s="380"/>
      <c r="L21" s="377">
        <v>2</v>
      </c>
      <c r="M21" s="116">
        <f t="shared" si="1"/>
        <v>15</v>
      </c>
      <c r="N21" s="116">
        <v>1</v>
      </c>
      <c r="O21" s="116">
        <v>13</v>
      </c>
      <c r="P21" s="116"/>
      <c r="Q21" s="116">
        <v>1</v>
      </c>
      <c r="R21" s="116">
        <f t="shared" si="2"/>
        <v>8</v>
      </c>
      <c r="S21" s="116"/>
      <c r="T21" s="116">
        <v>8</v>
      </c>
      <c r="U21" s="362"/>
      <c r="V21" s="362"/>
      <c r="W21" s="377">
        <f t="shared" si="3"/>
        <v>8</v>
      </c>
      <c r="X21" s="376"/>
      <c r="Y21" s="376"/>
      <c r="Z21" s="377">
        <v>8</v>
      </c>
    </row>
    <row r="22" spans="1:26" ht="21" customHeight="1">
      <c r="A22" s="22" t="s">
        <v>532</v>
      </c>
      <c r="B22" s="376">
        <v>489</v>
      </c>
      <c r="C22" s="376">
        <v>372</v>
      </c>
      <c r="D22" s="376">
        <v>71</v>
      </c>
      <c r="E22" s="376">
        <v>50</v>
      </c>
      <c r="F22" s="377">
        <v>24</v>
      </c>
      <c r="G22" s="378">
        <v>278</v>
      </c>
      <c r="H22" s="379">
        <v>7</v>
      </c>
      <c r="I22" s="376">
        <v>1</v>
      </c>
      <c r="J22" s="376">
        <v>8</v>
      </c>
      <c r="K22" s="376">
        <v>4</v>
      </c>
      <c r="L22" s="377">
        <v>21</v>
      </c>
      <c r="M22" s="116">
        <f t="shared" si="1"/>
        <v>55</v>
      </c>
      <c r="N22" s="116">
        <v>18</v>
      </c>
      <c r="O22" s="116">
        <v>31</v>
      </c>
      <c r="P22" s="116"/>
      <c r="Q22" s="116">
        <v>6</v>
      </c>
      <c r="R22" s="116">
        <v>43</v>
      </c>
      <c r="S22" s="116">
        <v>1</v>
      </c>
      <c r="T22" s="116">
        <v>42</v>
      </c>
      <c r="U22" s="362"/>
      <c r="V22" s="362"/>
      <c r="W22" s="377">
        <f t="shared" si="3"/>
        <v>19</v>
      </c>
      <c r="X22" s="376"/>
      <c r="Y22" s="376"/>
      <c r="Z22" s="377">
        <v>19</v>
      </c>
    </row>
    <row r="23" spans="1:26" ht="21" customHeight="1">
      <c r="A23" s="22" t="s">
        <v>533</v>
      </c>
      <c r="B23" s="376">
        <v>171</v>
      </c>
      <c r="C23" s="376">
        <v>127</v>
      </c>
      <c r="D23" s="376">
        <f t="shared" si="4"/>
        <v>13</v>
      </c>
      <c r="E23" s="376">
        <v>5</v>
      </c>
      <c r="F23" s="377">
        <v>8</v>
      </c>
      <c r="G23" s="378">
        <v>84</v>
      </c>
      <c r="H23" s="379">
        <v>2</v>
      </c>
      <c r="I23" s="376">
        <v>2</v>
      </c>
      <c r="J23" s="376">
        <v>6</v>
      </c>
      <c r="K23" s="380"/>
      <c r="L23" s="377">
        <v>5</v>
      </c>
      <c r="M23" s="116">
        <f t="shared" si="1"/>
        <v>21</v>
      </c>
      <c r="N23" s="116">
        <v>2</v>
      </c>
      <c r="O23" s="116">
        <v>17</v>
      </c>
      <c r="P23" s="116"/>
      <c r="Q23" s="116">
        <v>2</v>
      </c>
      <c r="R23" s="116">
        <f t="shared" si="2"/>
        <v>13</v>
      </c>
      <c r="S23" s="116"/>
      <c r="T23" s="116">
        <v>13</v>
      </c>
      <c r="U23" s="362"/>
      <c r="V23" s="362"/>
      <c r="W23" s="377">
        <v>12</v>
      </c>
      <c r="X23" s="376"/>
      <c r="Y23" s="376"/>
      <c r="Z23" s="377">
        <v>14</v>
      </c>
    </row>
    <row r="24" spans="1:26" ht="21" customHeight="1">
      <c r="A24" s="22" t="s">
        <v>534</v>
      </c>
      <c r="B24" s="376">
        <v>101</v>
      </c>
      <c r="C24" s="376">
        <v>88</v>
      </c>
      <c r="D24" s="376">
        <f t="shared" si="4"/>
        <v>11</v>
      </c>
      <c r="E24" s="376">
        <v>4</v>
      </c>
      <c r="F24" s="377">
        <v>7</v>
      </c>
      <c r="G24" s="378">
        <v>56</v>
      </c>
      <c r="H24" s="381"/>
      <c r="I24" s="380"/>
      <c r="J24" s="376">
        <v>1</v>
      </c>
      <c r="K24" s="380"/>
      <c r="L24" s="377">
        <v>4</v>
      </c>
      <c r="M24" s="116">
        <f t="shared" si="1"/>
        <v>9</v>
      </c>
      <c r="N24" s="116">
        <v>3</v>
      </c>
      <c r="O24" s="116">
        <v>5</v>
      </c>
      <c r="P24" s="116"/>
      <c r="Q24" s="116">
        <v>1</v>
      </c>
      <c r="R24" s="116">
        <f t="shared" si="2"/>
        <v>3</v>
      </c>
      <c r="S24" s="116"/>
      <c r="T24" s="116">
        <v>3</v>
      </c>
      <c r="U24" s="362"/>
      <c r="V24" s="362"/>
      <c r="W24" s="377">
        <f t="shared" si="3"/>
        <v>6</v>
      </c>
      <c r="X24" s="376"/>
      <c r="Y24" s="376"/>
      <c r="Z24" s="377">
        <v>6</v>
      </c>
    </row>
    <row r="25" spans="1:26" ht="21" customHeight="1">
      <c r="A25" s="22" t="s">
        <v>535</v>
      </c>
      <c r="B25" s="376">
        <v>367</v>
      </c>
      <c r="C25" s="376">
        <v>261</v>
      </c>
      <c r="D25" s="376">
        <f t="shared" si="4"/>
        <v>29</v>
      </c>
      <c r="E25" s="376">
        <v>14</v>
      </c>
      <c r="F25" s="377">
        <v>15</v>
      </c>
      <c r="G25" s="378">
        <v>297</v>
      </c>
      <c r="H25" s="379">
        <v>3</v>
      </c>
      <c r="I25" s="376">
        <v>5</v>
      </c>
      <c r="J25" s="376">
        <v>9</v>
      </c>
      <c r="K25" s="376">
        <v>1</v>
      </c>
      <c r="L25" s="377">
        <v>15</v>
      </c>
      <c r="M25" s="116">
        <f t="shared" si="1"/>
        <v>43</v>
      </c>
      <c r="N25" s="116">
        <v>7</v>
      </c>
      <c r="O25" s="116">
        <v>35</v>
      </c>
      <c r="P25" s="116"/>
      <c r="Q25" s="116">
        <v>1</v>
      </c>
      <c r="R25" s="116">
        <f t="shared" si="2"/>
        <v>31</v>
      </c>
      <c r="S25" s="116"/>
      <c r="T25" s="116">
        <v>31</v>
      </c>
      <c r="U25" s="362"/>
      <c r="V25" s="362"/>
      <c r="W25" s="377">
        <f t="shared" si="3"/>
        <v>27</v>
      </c>
      <c r="X25" s="376"/>
      <c r="Y25" s="376"/>
      <c r="Z25" s="377">
        <v>27</v>
      </c>
    </row>
    <row r="26" spans="1:26" ht="21" customHeight="1">
      <c r="A26" s="22" t="s">
        <v>536</v>
      </c>
      <c r="B26" s="376">
        <v>551</v>
      </c>
      <c r="C26" s="376">
        <v>398</v>
      </c>
      <c r="D26" s="376">
        <f t="shared" si="4"/>
        <v>32</v>
      </c>
      <c r="E26" s="376">
        <v>10</v>
      </c>
      <c r="F26" s="377">
        <v>22</v>
      </c>
      <c r="G26" s="378">
        <v>262</v>
      </c>
      <c r="H26" s="379">
        <v>10</v>
      </c>
      <c r="I26" s="376">
        <v>8</v>
      </c>
      <c r="J26" s="376">
        <v>41</v>
      </c>
      <c r="K26" s="380"/>
      <c r="L26" s="377">
        <v>7</v>
      </c>
      <c r="M26" s="116">
        <f t="shared" si="1"/>
        <v>60</v>
      </c>
      <c r="N26" s="116">
        <v>4</v>
      </c>
      <c r="O26" s="116">
        <v>53</v>
      </c>
      <c r="P26" s="116"/>
      <c r="Q26" s="116">
        <v>3</v>
      </c>
      <c r="R26" s="116">
        <f t="shared" si="2"/>
        <v>22</v>
      </c>
      <c r="S26" s="116"/>
      <c r="T26" s="116">
        <v>22</v>
      </c>
      <c r="U26" s="362"/>
      <c r="V26" s="362"/>
      <c r="W26" s="377">
        <v>37</v>
      </c>
      <c r="X26" s="376"/>
      <c r="Y26" s="376"/>
      <c r="Z26" s="377">
        <v>34</v>
      </c>
    </row>
    <row r="27" spans="1:26" ht="21" customHeight="1">
      <c r="A27" s="22" t="s">
        <v>537</v>
      </c>
      <c r="B27" s="376">
        <v>160</v>
      </c>
      <c r="C27" s="376">
        <f t="shared" ref="C27" si="5">SUM(G27:K27,D27)</f>
        <v>98</v>
      </c>
      <c r="D27" s="376">
        <f t="shared" si="4"/>
        <v>9</v>
      </c>
      <c r="E27" s="376">
        <v>6</v>
      </c>
      <c r="F27" s="377">
        <v>3</v>
      </c>
      <c r="G27" s="378">
        <v>80</v>
      </c>
      <c r="H27" s="379">
        <v>3</v>
      </c>
      <c r="I27" s="376">
        <v>3</v>
      </c>
      <c r="J27" s="376">
        <v>2</v>
      </c>
      <c r="K27" s="376">
        <v>1</v>
      </c>
      <c r="L27" s="377">
        <v>3</v>
      </c>
      <c r="M27" s="116">
        <f t="shared" si="1"/>
        <v>25</v>
      </c>
      <c r="N27" s="116">
        <v>7</v>
      </c>
      <c r="O27" s="116">
        <v>16</v>
      </c>
      <c r="P27" s="116"/>
      <c r="Q27" s="116">
        <v>2</v>
      </c>
      <c r="R27" s="116">
        <f t="shared" si="2"/>
        <v>10</v>
      </c>
      <c r="S27" s="116"/>
      <c r="T27" s="116">
        <v>10</v>
      </c>
      <c r="U27" s="362"/>
      <c r="V27" s="362"/>
      <c r="W27" s="377">
        <f t="shared" si="3"/>
        <v>12</v>
      </c>
      <c r="X27" s="376"/>
      <c r="Y27" s="376"/>
      <c r="Z27" s="377">
        <v>12</v>
      </c>
    </row>
    <row r="28" spans="1:26" ht="21" customHeight="1">
      <c r="A28" s="22" t="s">
        <v>538</v>
      </c>
      <c r="B28" s="376">
        <f t="shared" ref="B28:B30" si="6">SUM(C28,L28,M28,R28,W28)</f>
        <v>144</v>
      </c>
      <c r="C28" s="376">
        <v>88</v>
      </c>
      <c r="D28" s="376">
        <f t="shared" si="4"/>
        <v>10</v>
      </c>
      <c r="E28" s="376">
        <v>7</v>
      </c>
      <c r="F28" s="377">
        <v>3</v>
      </c>
      <c r="G28" s="378">
        <v>66</v>
      </c>
      <c r="H28" s="379">
        <v>1</v>
      </c>
      <c r="I28" s="380"/>
      <c r="J28" s="380"/>
      <c r="K28" s="382">
        <v>1</v>
      </c>
      <c r="L28" s="377">
        <v>9</v>
      </c>
      <c r="M28" s="116">
        <f t="shared" si="1"/>
        <v>20</v>
      </c>
      <c r="N28" s="116">
        <v>1</v>
      </c>
      <c r="O28" s="116">
        <v>16</v>
      </c>
      <c r="P28" s="116"/>
      <c r="Q28" s="116">
        <v>3</v>
      </c>
      <c r="R28" s="116">
        <f t="shared" si="2"/>
        <v>20</v>
      </c>
      <c r="S28" s="116">
        <v>1</v>
      </c>
      <c r="T28" s="116">
        <v>19</v>
      </c>
      <c r="U28" s="362"/>
      <c r="V28" s="362"/>
      <c r="W28" s="377">
        <f t="shared" si="3"/>
        <v>7</v>
      </c>
      <c r="X28" s="376"/>
      <c r="Y28" s="376"/>
      <c r="Z28" s="377">
        <v>7</v>
      </c>
    </row>
    <row r="29" spans="1:26" ht="21" customHeight="1">
      <c r="A29" s="21" t="s">
        <v>26</v>
      </c>
      <c r="B29" s="376">
        <f t="shared" si="6"/>
        <v>493</v>
      </c>
      <c r="C29" s="376">
        <v>283</v>
      </c>
      <c r="D29" s="376">
        <f t="shared" si="4"/>
        <v>29</v>
      </c>
      <c r="E29" s="383">
        <v>11</v>
      </c>
      <c r="F29" s="377">
        <v>18</v>
      </c>
      <c r="G29" s="378">
        <v>225</v>
      </c>
      <c r="H29" s="379">
        <v>6</v>
      </c>
      <c r="I29" s="376">
        <v>3</v>
      </c>
      <c r="J29" s="384">
        <v>3</v>
      </c>
      <c r="K29" s="116">
        <v>4</v>
      </c>
      <c r="L29" s="385">
        <v>28</v>
      </c>
      <c r="M29" s="116">
        <f t="shared" si="1"/>
        <v>70</v>
      </c>
      <c r="N29" s="116">
        <v>47</v>
      </c>
      <c r="O29" s="116">
        <v>15</v>
      </c>
      <c r="P29" s="116">
        <v>2</v>
      </c>
      <c r="Q29" s="116">
        <v>6</v>
      </c>
      <c r="R29" s="116">
        <f t="shared" si="2"/>
        <v>78</v>
      </c>
      <c r="S29" s="116">
        <v>3</v>
      </c>
      <c r="T29" s="116">
        <v>75</v>
      </c>
      <c r="U29" s="362"/>
      <c r="V29" s="362"/>
      <c r="W29" s="377">
        <f t="shared" si="3"/>
        <v>34</v>
      </c>
      <c r="X29" s="376"/>
      <c r="Y29" s="376">
        <v>1</v>
      </c>
      <c r="Z29" s="377">
        <v>33</v>
      </c>
    </row>
    <row r="30" spans="1:26" ht="21" customHeight="1">
      <c r="A30" s="20" t="s">
        <v>539</v>
      </c>
      <c r="B30" s="376">
        <f t="shared" si="6"/>
        <v>260</v>
      </c>
      <c r="C30" s="376">
        <v>196</v>
      </c>
      <c r="D30" s="376">
        <f t="shared" si="4"/>
        <v>21</v>
      </c>
      <c r="E30" s="116">
        <v>6</v>
      </c>
      <c r="F30" s="377">
        <v>15</v>
      </c>
      <c r="G30" s="378">
        <v>132</v>
      </c>
      <c r="H30" s="379">
        <v>4</v>
      </c>
      <c r="I30" s="376">
        <v>3</v>
      </c>
      <c r="J30" s="326">
        <v>35</v>
      </c>
      <c r="K30" s="116"/>
      <c r="L30" s="386">
        <v>5</v>
      </c>
      <c r="M30" s="116">
        <f t="shared" si="1"/>
        <v>27</v>
      </c>
      <c r="N30" s="116">
        <v>6</v>
      </c>
      <c r="O30" s="116">
        <v>19</v>
      </c>
      <c r="P30" s="116"/>
      <c r="Q30" s="116">
        <v>2</v>
      </c>
      <c r="R30" s="116">
        <f t="shared" si="2"/>
        <v>18</v>
      </c>
      <c r="S30" s="116"/>
      <c r="T30" s="116">
        <v>18</v>
      </c>
      <c r="U30" s="362"/>
      <c r="V30" s="362"/>
      <c r="W30" s="377">
        <f t="shared" si="3"/>
        <v>14</v>
      </c>
      <c r="X30" s="376"/>
      <c r="Y30" s="376"/>
      <c r="Z30" s="377">
        <v>14</v>
      </c>
    </row>
    <row r="31" spans="1:26" ht="15" customHeight="1">
      <c r="A31" s="387"/>
      <c r="B31" s="388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1"/>
    </row>
    <row r="32" spans="1:26" ht="20.25" customHeight="1">
      <c r="A32" s="643" t="s">
        <v>540</v>
      </c>
      <c r="B32" s="643"/>
      <c r="C32" s="210"/>
      <c r="D32" s="389"/>
      <c r="E32" s="210"/>
      <c r="F32" s="210"/>
      <c r="G32" s="210"/>
      <c r="H32" s="210"/>
      <c r="I32" s="210"/>
      <c r="J32" s="210"/>
      <c r="K32" s="210"/>
      <c r="L32" s="210"/>
      <c r="M32" s="1"/>
    </row>
    <row r="33" spans="1:13" ht="20.25" customHeight="1">
      <c r="A33" s="1" t="s">
        <v>541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25" customHeight="1">
      <c r="A34" s="643" t="s">
        <v>542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32">
    <mergeCell ref="A1:L1"/>
    <mergeCell ref="A3:L3"/>
    <mergeCell ref="A4:A6"/>
    <mergeCell ref="B4:B6"/>
    <mergeCell ref="C4:K4"/>
    <mergeCell ref="L4:L6"/>
    <mergeCell ref="M4:Q4"/>
    <mergeCell ref="R4:V4"/>
    <mergeCell ref="W4:Z4"/>
    <mergeCell ref="C5:C6"/>
    <mergeCell ref="D5:F5"/>
    <mergeCell ref="G5:G6"/>
    <mergeCell ref="H5:H6"/>
    <mergeCell ref="I5:I6"/>
    <mergeCell ref="J5:J6"/>
    <mergeCell ref="K5:K6"/>
    <mergeCell ref="Y5:Y6"/>
    <mergeCell ref="Z5:Z6"/>
    <mergeCell ref="W5:W6"/>
    <mergeCell ref="X5:X6"/>
    <mergeCell ref="A34:L34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R5:R6"/>
    <mergeCell ref="A32:B32"/>
  </mergeCells>
  <phoneticPr fontId="3" type="noConversion"/>
  <pageMargins left="0.75" right="0.75" top="1" bottom="1" header="0.5" footer="0.5"/>
  <pageSetup paperSize="9" scale="58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opLeftCell="A10" workbookViewId="0">
      <selection activeCell="E31" sqref="E31"/>
    </sheetView>
  </sheetViews>
  <sheetFormatPr defaultRowHeight="13.5"/>
  <cols>
    <col min="1" max="1" width="12" style="216" customWidth="1"/>
    <col min="2" max="13" width="9" style="216"/>
    <col min="14" max="14" width="7.375" style="216" customWidth="1"/>
    <col min="15" max="15" width="16.25" style="216" bestFit="1" customWidth="1"/>
    <col min="16" max="256" width="9" style="216"/>
    <col min="257" max="257" width="12" style="216" customWidth="1"/>
    <col min="258" max="269" width="9" style="216"/>
    <col min="270" max="270" width="7.375" style="216" customWidth="1"/>
    <col min="271" max="271" width="16.25" style="216" bestFit="1" customWidth="1"/>
    <col min="272" max="512" width="9" style="216"/>
    <col min="513" max="513" width="12" style="216" customWidth="1"/>
    <col min="514" max="525" width="9" style="216"/>
    <col min="526" max="526" width="7.375" style="216" customWidth="1"/>
    <col min="527" max="527" width="16.25" style="216" bestFit="1" customWidth="1"/>
    <col min="528" max="768" width="9" style="216"/>
    <col min="769" max="769" width="12" style="216" customWidth="1"/>
    <col min="770" max="781" width="9" style="216"/>
    <col min="782" max="782" width="7.375" style="216" customWidth="1"/>
    <col min="783" max="783" width="16.25" style="216" bestFit="1" customWidth="1"/>
    <col min="784" max="1024" width="9" style="216"/>
    <col min="1025" max="1025" width="12" style="216" customWidth="1"/>
    <col min="1026" max="1037" width="9" style="216"/>
    <col min="1038" max="1038" width="7.375" style="216" customWidth="1"/>
    <col min="1039" max="1039" width="16.25" style="216" bestFit="1" customWidth="1"/>
    <col min="1040" max="1280" width="9" style="216"/>
    <col min="1281" max="1281" width="12" style="216" customWidth="1"/>
    <col min="1282" max="1293" width="9" style="216"/>
    <col min="1294" max="1294" width="7.375" style="216" customWidth="1"/>
    <col min="1295" max="1295" width="16.25" style="216" bestFit="1" customWidth="1"/>
    <col min="1296" max="1536" width="9" style="216"/>
    <col min="1537" max="1537" width="12" style="216" customWidth="1"/>
    <col min="1538" max="1549" width="9" style="216"/>
    <col min="1550" max="1550" width="7.375" style="216" customWidth="1"/>
    <col min="1551" max="1551" width="16.25" style="216" bestFit="1" customWidth="1"/>
    <col min="1552" max="1792" width="9" style="216"/>
    <col min="1793" max="1793" width="12" style="216" customWidth="1"/>
    <col min="1794" max="1805" width="9" style="216"/>
    <col min="1806" max="1806" width="7.375" style="216" customWidth="1"/>
    <col min="1807" max="1807" width="16.25" style="216" bestFit="1" customWidth="1"/>
    <col min="1808" max="2048" width="9" style="216"/>
    <col min="2049" max="2049" width="12" style="216" customWidth="1"/>
    <col min="2050" max="2061" width="9" style="216"/>
    <col min="2062" max="2062" width="7.375" style="216" customWidth="1"/>
    <col min="2063" max="2063" width="16.25" style="216" bestFit="1" customWidth="1"/>
    <col min="2064" max="2304" width="9" style="216"/>
    <col min="2305" max="2305" width="12" style="216" customWidth="1"/>
    <col min="2306" max="2317" width="9" style="216"/>
    <col min="2318" max="2318" width="7.375" style="216" customWidth="1"/>
    <col min="2319" max="2319" width="16.25" style="216" bestFit="1" customWidth="1"/>
    <col min="2320" max="2560" width="9" style="216"/>
    <col min="2561" max="2561" width="12" style="216" customWidth="1"/>
    <col min="2562" max="2573" width="9" style="216"/>
    <col min="2574" max="2574" width="7.375" style="216" customWidth="1"/>
    <col min="2575" max="2575" width="16.25" style="216" bestFit="1" customWidth="1"/>
    <col min="2576" max="2816" width="9" style="216"/>
    <col min="2817" max="2817" width="12" style="216" customWidth="1"/>
    <col min="2818" max="2829" width="9" style="216"/>
    <col min="2830" max="2830" width="7.375" style="216" customWidth="1"/>
    <col min="2831" max="2831" width="16.25" style="216" bestFit="1" customWidth="1"/>
    <col min="2832" max="3072" width="9" style="216"/>
    <col min="3073" max="3073" width="12" style="216" customWidth="1"/>
    <col min="3074" max="3085" width="9" style="216"/>
    <col min="3086" max="3086" width="7.375" style="216" customWidth="1"/>
    <col min="3087" max="3087" width="16.25" style="216" bestFit="1" customWidth="1"/>
    <col min="3088" max="3328" width="9" style="216"/>
    <col min="3329" max="3329" width="12" style="216" customWidth="1"/>
    <col min="3330" max="3341" width="9" style="216"/>
    <col min="3342" max="3342" width="7.375" style="216" customWidth="1"/>
    <col min="3343" max="3343" width="16.25" style="216" bestFit="1" customWidth="1"/>
    <col min="3344" max="3584" width="9" style="216"/>
    <col min="3585" max="3585" width="12" style="216" customWidth="1"/>
    <col min="3586" max="3597" width="9" style="216"/>
    <col min="3598" max="3598" width="7.375" style="216" customWidth="1"/>
    <col min="3599" max="3599" width="16.25" style="216" bestFit="1" customWidth="1"/>
    <col min="3600" max="3840" width="9" style="216"/>
    <col min="3841" max="3841" width="12" style="216" customWidth="1"/>
    <col min="3842" max="3853" width="9" style="216"/>
    <col min="3854" max="3854" width="7.375" style="216" customWidth="1"/>
    <col min="3855" max="3855" width="16.25" style="216" bestFit="1" customWidth="1"/>
    <col min="3856" max="4096" width="9" style="216"/>
    <col min="4097" max="4097" width="12" style="216" customWidth="1"/>
    <col min="4098" max="4109" width="9" style="216"/>
    <col min="4110" max="4110" width="7.375" style="216" customWidth="1"/>
    <col min="4111" max="4111" width="16.25" style="216" bestFit="1" customWidth="1"/>
    <col min="4112" max="4352" width="9" style="216"/>
    <col min="4353" max="4353" width="12" style="216" customWidth="1"/>
    <col min="4354" max="4365" width="9" style="216"/>
    <col min="4366" max="4366" width="7.375" style="216" customWidth="1"/>
    <col min="4367" max="4367" width="16.25" style="216" bestFit="1" customWidth="1"/>
    <col min="4368" max="4608" width="9" style="216"/>
    <col min="4609" max="4609" width="12" style="216" customWidth="1"/>
    <col min="4610" max="4621" width="9" style="216"/>
    <col min="4622" max="4622" width="7.375" style="216" customWidth="1"/>
    <col min="4623" max="4623" width="16.25" style="216" bestFit="1" customWidth="1"/>
    <col min="4624" max="4864" width="9" style="216"/>
    <col min="4865" max="4865" width="12" style="216" customWidth="1"/>
    <col min="4866" max="4877" width="9" style="216"/>
    <col min="4878" max="4878" width="7.375" style="216" customWidth="1"/>
    <col min="4879" max="4879" width="16.25" style="216" bestFit="1" customWidth="1"/>
    <col min="4880" max="5120" width="9" style="216"/>
    <col min="5121" max="5121" width="12" style="216" customWidth="1"/>
    <col min="5122" max="5133" width="9" style="216"/>
    <col min="5134" max="5134" width="7.375" style="216" customWidth="1"/>
    <col min="5135" max="5135" width="16.25" style="216" bestFit="1" customWidth="1"/>
    <col min="5136" max="5376" width="9" style="216"/>
    <col min="5377" max="5377" width="12" style="216" customWidth="1"/>
    <col min="5378" max="5389" width="9" style="216"/>
    <col min="5390" max="5390" width="7.375" style="216" customWidth="1"/>
    <col min="5391" max="5391" width="16.25" style="216" bestFit="1" customWidth="1"/>
    <col min="5392" max="5632" width="9" style="216"/>
    <col min="5633" max="5633" width="12" style="216" customWidth="1"/>
    <col min="5634" max="5645" width="9" style="216"/>
    <col min="5646" max="5646" width="7.375" style="216" customWidth="1"/>
    <col min="5647" max="5647" width="16.25" style="216" bestFit="1" customWidth="1"/>
    <col min="5648" max="5888" width="9" style="216"/>
    <col min="5889" max="5889" width="12" style="216" customWidth="1"/>
    <col min="5890" max="5901" width="9" style="216"/>
    <col min="5902" max="5902" width="7.375" style="216" customWidth="1"/>
    <col min="5903" max="5903" width="16.25" style="216" bestFit="1" customWidth="1"/>
    <col min="5904" max="6144" width="9" style="216"/>
    <col min="6145" max="6145" width="12" style="216" customWidth="1"/>
    <col min="6146" max="6157" width="9" style="216"/>
    <col min="6158" max="6158" width="7.375" style="216" customWidth="1"/>
    <col min="6159" max="6159" width="16.25" style="216" bestFit="1" customWidth="1"/>
    <col min="6160" max="6400" width="9" style="216"/>
    <col min="6401" max="6401" width="12" style="216" customWidth="1"/>
    <col min="6402" max="6413" width="9" style="216"/>
    <col min="6414" max="6414" width="7.375" style="216" customWidth="1"/>
    <col min="6415" max="6415" width="16.25" style="216" bestFit="1" customWidth="1"/>
    <col min="6416" max="6656" width="9" style="216"/>
    <col min="6657" max="6657" width="12" style="216" customWidth="1"/>
    <col min="6658" max="6669" width="9" style="216"/>
    <col min="6670" max="6670" width="7.375" style="216" customWidth="1"/>
    <col min="6671" max="6671" width="16.25" style="216" bestFit="1" customWidth="1"/>
    <col min="6672" max="6912" width="9" style="216"/>
    <col min="6913" max="6913" width="12" style="216" customWidth="1"/>
    <col min="6914" max="6925" width="9" style="216"/>
    <col min="6926" max="6926" width="7.375" style="216" customWidth="1"/>
    <col min="6927" max="6927" width="16.25" style="216" bestFit="1" customWidth="1"/>
    <col min="6928" max="7168" width="9" style="216"/>
    <col min="7169" max="7169" width="12" style="216" customWidth="1"/>
    <col min="7170" max="7181" width="9" style="216"/>
    <col min="7182" max="7182" width="7.375" style="216" customWidth="1"/>
    <col min="7183" max="7183" width="16.25" style="216" bestFit="1" customWidth="1"/>
    <col min="7184" max="7424" width="9" style="216"/>
    <col min="7425" max="7425" width="12" style="216" customWidth="1"/>
    <col min="7426" max="7437" width="9" style="216"/>
    <col min="7438" max="7438" width="7.375" style="216" customWidth="1"/>
    <col min="7439" max="7439" width="16.25" style="216" bestFit="1" customWidth="1"/>
    <col min="7440" max="7680" width="9" style="216"/>
    <col min="7681" max="7681" width="12" style="216" customWidth="1"/>
    <col min="7682" max="7693" width="9" style="216"/>
    <col min="7694" max="7694" width="7.375" style="216" customWidth="1"/>
    <col min="7695" max="7695" width="16.25" style="216" bestFit="1" customWidth="1"/>
    <col min="7696" max="7936" width="9" style="216"/>
    <col min="7937" max="7937" width="12" style="216" customWidth="1"/>
    <col min="7938" max="7949" width="9" style="216"/>
    <col min="7950" max="7950" width="7.375" style="216" customWidth="1"/>
    <col min="7951" max="7951" width="16.25" style="216" bestFit="1" customWidth="1"/>
    <col min="7952" max="8192" width="9" style="216"/>
    <col min="8193" max="8193" width="12" style="216" customWidth="1"/>
    <col min="8194" max="8205" width="9" style="216"/>
    <col min="8206" max="8206" width="7.375" style="216" customWidth="1"/>
    <col min="8207" max="8207" width="16.25" style="216" bestFit="1" customWidth="1"/>
    <col min="8208" max="8448" width="9" style="216"/>
    <col min="8449" max="8449" width="12" style="216" customWidth="1"/>
    <col min="8450" max="8461" width="9" style="216"/>
    <col min="8462" max="8462" width="7.375" style="216" customWidth="1"/>
    <col min="8463" max="8463" width="16.25" style="216" bestFit="1" customWidth="1"/>
    <col min="8464" max="8704" width="9" style="216"/>
    <col min="8705" max="8705" width="12" style="216" customWidth="1"/>
    <col min="8706" max="8717" width="9" style="216"/>
    <col min="8718" max="8718" width="7.375" style="216" customWidth="1"/>
    <col min="8719" max="8719" width="16.25" style="216" bestFit="1" customWidth="1"/>
    <col min="8720" max="8960" width="9" style="216"/>
    <col min="8961" max="8961" width="12" style="216" customWidth="1"/>
    <col min="8962" max="8973" width="9" style="216"/>
    <col min="8974" max="8974" width="7.375" style="216" customWidth="1"/>
    <col min="8975" max="8975" width="16.25" style="216" bestFit="1" customWidth="1"/>
    <col min="8976" max="9216" width="9" style="216"/>
    <col min="9217" max="9217" width="12" style="216" customWidth="1"/>
    <col min="9218" max="9229" width="9" style="216"/>
    <col min="9230" max="9230" width="7.375" style="216" customWidth="1"/>
    <col min="9231" max="9231" width="16.25" style="216" bestFit="1" customWidth="1"/>
    <col min="9232" max="9472" width="9" style="216"/>
    <col min="9473" max="9473" width="12" style="216" customWidth="1"/>
    <col min="9474" max="9485" width="9" style="216"/>
    <col min="9486" max="9486" width="7.375" style="216" customWidth="1"/>
    <col min="9487" max="9487" width="16.25" style="216" bestFit="1" customWidth="1"/>
    <col min="9488" max="9728" width="9" style="216"/>
    <col min="9729" max="9729" width="12" style="216" customWidth="1"/>
    <col min="9730" max="9741" width="9" style="216"/>
    <col min="9742" max="9742" width="7.375" style="216" customWidth="1"/>
    <col min="9743" max="9743" width="16.25" style="216" bestFit="1" customWidth="1"/>
    <col min="9744" max="9984" width="9" style="216"/>
    <col min="9985" max="9985" width="12" style="216" customWidth="1"/>
    <col min="9986" max="9997" width="9" style="216"/>
    <col min="9998" max="9998" width="7.375" style="216" customWidth="1"/>
    <col min="9999" max="9999" width="16.25" style="216" bestFit="1" customWidth="1"/>
    <col min="10000" max="10240" width="9" style="216"/>
    <col min="10241" max="10241" width="12" style="216" customWidth="1"/>
    <col min="10242" max="10253" width="9" style="216"/>
    <col min="10254" max="10254" width="7.375" style="216" customWidth="1"/>
    <col min="10255" max="10255" width="16.25" style="216" bestFit="1" customWidth="1"/>
    <col min="10256" max="10496" width="9" style="216"/>
    <col min="10497" max="10497" width="12" style="216" customWidth="1"/>
    <col min="10498" max="10509" width="9" style="216"/>
    <col min="10510" max="10510" width="7.375" style="216" customWidth="1"/>
    <col min="10511" max="10511" width="16.25" style="216" bestFit="1" customWidth="1"/>
    <col min="10512" max="10752" width="9" style="216"/>
    <col min="10753" max="10753" width="12" style="216" customWidth="1"/>
    <col min="10754" max="10765" width="9" style="216"/>
    <col min="10766" max="10766" width="7.375" style="216" customWidth="1"/>
    <col min="10767" max="10767" width="16.25" style="216" bestFit="1" customWidth="1"/>
    <col min="10768" max="11008" width="9" style="216"/>
    <col min="11009" max="11009" width="12" style="216" customWidth="1"/>
    <col min="11010" max="11021" width="9" style="216"/>
    <col min="11022" max="11022" width="7.375" style="216" customWidth="1"/>
    <col min="11023" max="11023" width="16.25" style="216" bestFit="1" customWidth="1"/>
    <col min="11024" max="11264" width="9" style="216"/>
    <col min="11265" max="11265" width="12" style="216" customWidth="1"/>
    <col min="11266" max="11277" width="9" style="216"/>
    <col min="11278" max="11278" width="7.375" style="216" customWidth="1"/>
    <col min="11279" max="11279" width="16.25" style="216" bestFit="1" customWidth="1"/>
    <col min="11280" max="11520" width="9" style="216"/>
    <col min="11521" max="11521" width="12" style="216" customWidth="1"/>
    <col min="11522" max="11533" width="9" style="216"/>
    <col min="11534" max="11534" width="7.375" style="216" customWidth="1"/>
    <col min="11535" max="11535" width="16.25" style="216" bestFit="1" customWidth="1"/>
    <col min="11536" max="11776" width="9" style="216"/>
    <col min="11777" max="11777" width="12" style="216" customWidth="1"/>
    <col min="11778" max="11789" width="9" style="216"/>
    <col min="11790" max="11790" width="7.375" style="216" customWidth="1"/>
    <col min="11791" max="11791" width="16.25" style="216" bestFit="1" customWidth="1"/>
    <col min="11792" max="12032" width="9" style="216"/>
    <col min="12033" max="12033" width="12" style="216" customWidth="1"/>
    <col min="12034" max="12045" width="9" style="216"/>
    <col min="12046" max="12046" width="7.375" style="216" customWidth="1"/>
    <col min="12047" max="12047" width="16.25" style="216" bestFit="1" customWidth="1"/>
    <col min="12048" max="12288" width="9" style="216"/>
    <col min="12289" max="12289" width="12" style="216" customWidth="1"/>
    <col min="12290" max="12301" width="9" style="216"/>
    <col min="12302" max="12302" width="7.375" style="216" customWidth="1"/>
    <col min="12303" max="12303" width="16.25" style="216" bestFit="1" customWidth="1"/>
    <col min="12304" max="12544" width="9" style="216"/>
    <col min="12545" max="12545" width="12" style="216" customWidth="1"/>
    <col min="12546" max="12557" width="9" style="216"/>
    <col min="12558" max="12558" width="7.375" style="216" customWidth="1"/>
    <col min="12559" max="12559" width="16.25" style="216" bestFit="1" customWidth="1"/>
    <col min="12560" max="12800" width="9" style="216"/>
    <col min="12801" max="12801" width="12" style="216" customWidth="1"/>
    <col min="12802" max="12813" width="9" style="216"/>
    <col min="12814" max="12814" width="7.375" style="216" customWidth="1"/>
    <col min="12815" max="12815" width="16.25" style="216" bestFit="1" customWidth="1"/>
    <col min="12816" max="13056" width="9" style="216"/>
    <col min="13057" max="13057" width="12" style="216" customWidth="1"/>
    <col min="13058" max="13069" width="9" style="216"/>
    <col min="13070" max="13070" width="7.375" style="216" customWidth="1"/>
    <col min="13071" max="13071" width="16.25" style="216" bestFit="1" customWidth="1"/>
    <col min="13072" max="13312" width="9" style="216"/>
    <col min="13313" max="13313" width="12" style="216" customWidth="1"/>
    <col min="13314" max="13325" width="9" style="216"/>
    <col min="13326" max="13326" width="7.375" style="216" customWidth="1"/>
    <col min="13327" max="13327" width="16.25" style="216" bestFit="1" customWidth="1"/>
    <col min="13328" max="13568" width="9" style="216"/>
    <col min="13569" max="13569" width="12" style="216" customWidth="1"/>
    <col min="13570" max="13581" width="9" style="216"/>
    <col min="13582" max="13582" width="7.375" style="216" customWidth="1"/>
    <col min="13583" max="13583" width="16.25" style="216" bestFit="1" customWidth="1"/>
    <col min="13584" max="13824" width="9" style="216"/>
    <col min="13825" max="13825" width="12" style="216" customWidth="1"/>
    <col min="13826" max="13837" width="9" style="216"/>
    <col min="13838" max="13838" width="7.375" style="216" customWidth="1"/>
    <col min="13839" max="13839" width="16.25" style="216" bestFit="1" customWidth="1"/>
    <col min="13840" max="14080" width="9" style="216"/>
    <col min="14081" max="14081" width="12" style="216" customWidth="1"/>
    <col min="14082" max="14093" width="9" style="216"/>
    <col min="14094" max="14094" width="7.375" style="216" customWidth="1"/>
    <col min="14095" max="14095" width="16.25" style="216" bestFit="1" customWidth="1"/>
    <col min="14096" max="14336" width="9" style="216"/>
    <col min="14337" max="14337" width="12" style="216" customWidth="1"/>
    <col min="14338" max="14349" width="9" style="216"/>
    <col min="14350" max="14350" width="7.375" style="216" customWidth="1"/>
    <col min="14351" max="14351" width="16.25" style="216" bestFit="1" customWidth="1"/>
    <col min="14352" max="14592" width="9" style="216"/>
    <col min="14593" max="14593" width="12" style="216" customWidth="1"/>
    <col min="14594" max="14605" width="9" style="216"/>
    <col min="14606" max="14606" width="7.375" style="216" customWidth="1"/>
    <col min="14607" max="14607" width="16.25" style="216" bestFit="1" customWidth="1"/>
    <col min="14608" max="14848" width="9" style="216"/>
    <col min="14849" max="14849" width="12" style="216" customWidth="1"/>
    <col min="14850" max="14861" width="9" style="216"/>
    <col min="14862" max="14862" width="7.375" style="216" customWidth="1"/>
    <col min="14863" max="14863" width="16.25" style="216" bestFit="1" customWidth="1"/>
    <col min="14864" max="15104" width="9" style="216"/>
    <col min="15105" max="15105" width="12" style="216" customWidth="1"/>
    <col min="15106" max="15117" width="9" style="216"/>
    <col min="15118" max="15118" width="7.375" style="216" customWidth="1"/>
    <col min="15119" max="15119" width="16.25" style="216" bestFit="1" customWidth="1"/>
    <col min="15120" max="15360" width="9" style="216"/>
    <col min="15361" max="15361" width="12" style="216" customWidth="1"/>
    <col min="15362" max="15373" width="9" style="216"/>
    <col min="15374" max="15374" width="7.375" style="216" customWidth="1"/>
    <col min="15375" max="15375" width="16.25" style="216" bestFit="1" customWidth="1"/>
    <col min="15376" max="15616" width="9" style="216"/>
    <col min="15617" max="15617" width="12" style="216" customWidth="1"/>
    <col min="15618" max="15629" width="9" style="216"/>
    <col min="15630" max="15630" width="7.375" style="216" customWidth="1"/>
    <col min="15631" max="15631" width="16.25" style="216" bestFit="1" customWidth="1"/>
    <col min="15632" max="15872" width="9" style="216"/>
    <col min="15873" max="15873" width="12" style="216" customWidth="1"/>
    <col min="15874" max="15885" width="9" style="216"/>
    <col min="15886" max="15886" width="7.375" style="216" customWidth="1"/>
    <col min="15887" max="15887" width="16.25" style="216" bestFit="1" customWidth="1"/>
    <col min="15888" max="16128" width="9" style="216"/>
    <col min="16129" max="16129" width="12" style="216" customWidth="1"/>
    <col min="16130" max="16141" width="9" style="216"/>
    <col min="16142" max="16142" width="7.375" style="216" customWidth="1"/>
    <col min="16143" max="16143" width="16.25" style="216" bestFit="1" customWidth="1"/>
    <col min="16144" max="16384" width="9" style="216"/>
  </cols>
  <sheetData>
    <row r="1" spans="1:17" ht="20.25" customHeight="1">
      <c r="A1" s="645" t="s">
        <v>543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7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7" s="390" customFormat="1" ht="20.25" customHeight="1">
      <c r="A3" s="644" t="s">
        <v>61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</row>
    <row r="4" spans="1:17" s="73" customFormat="1" ht="19.5" customHeight="1">
      <c r="A4" s="699" t="s">
        <v>544</v>
      </c>
      <c r="B4" s="702" t="s">
        <v>545</v>
      </c>
      <c r="C4" s="705" t="s">
        <v>546</v>
      </c>
      <c r="D4" s="706"/>
      <c r="E4" s="706"/>
      <c r="F4" s="706"/>
      <c r="G4" s="706"/>
      <c r="H4" s="706"/>
      <c r="I4" s="706"/>
      <c r="J4" s="706"/>
      <c r="K4" s="707"/>
      <c r="L4" s="707"/>
      <c r="M4" s="708"/>
      <c r="N4" s="714" t="s">
        <v>547</v>
      </c>
      <c r="O4" s="715"/>
      <c r="P4" s="715"/>
      <c r="Q4" s="715"/>
    </row>
    <row r="5" spans="1:17" s="73" customFormat="1" ht="22.5" customHeight="1">
      <c r="A5" s="700"/>
      <c r="B5" s="703"/>
      <c r="C5" s="716"/>
      <c r="D5" s="718" t="s">
        <v>548</v>
      </c>
      <c r="E5" s="718" t="s">
        <v>549</v>
      </c>
      <c r="F5" s="718" t="s">
        <v>550</v>
      </c>
      <c r="G5" s="709" t="s">
        <v>551</v>
      </c>
      <c r="H5" s="710"/>
      <c r="I5" s="710"/>
      <c r="J5" s="711"/>
      <c r="K5" s="675" t="s">
        <v>552</v>
      </c>
      <c r="L5" s="681" t="s">
        <v>553</v>
      </c>
      <c r="M5" s="681" t="s">
        <v>245</v>
      </c>
      <c r="N5" s="211"/>
      <c r="O5" s="675" t="s">
        <v>554</v>
      </c>
      <c r="P5" s="681" t="s">
        <v>555</v>
      </c>
      <c r="Q5" s="684" t="s">
        <v>556</v>
      </c>
    </row>
    <row r="6" spans="1:17" s="73" customFormat="1" ht="21.75" customHeight="1">
      <c r="A6" s="701"/>
      <c r="B6" s="704"/>
      <c r="C6" s="717"/>
      <c r="D6" s="717"/>
      <c r="E6" s="717"/>
      <c r="F6" s="717"/>
      <c r="G6" s="391"/>
      <c r="H6" s="213" t="s">
        <v>557</v>
      </c>
      <c r="I6" s="213" t="s">
        <v>558</v>
      </c>
      <c r="J6" s="214" t="s">
        <v>559</v>
      </c>
      <c r="K6" s="712"/>
      <c r="L6" s="713"/>
      <c r="M6" s="713"/>
      <c r="N6" s="392"/>
      <c r="O6" s="712"/>
      <c r="P6" s="713"/>
      <c r="Q6" s="693"/>
    </row>
    <row r="7" spans="1:17" s="364" customFormat="1" ht="24.95" customHeight="1">
      <c r="A7" s="89" t="s">
        <v>7</v>
      </c>
      <c r="B7" s="152">
        <v>1224</v>
      </c>
      <c r="C7" s="152">
        <v>1222</v>
      </c>
      <c r="D7" s="152">
        <v>171</v>
      </c>
      <c r="E7" s="152">
        <v>54</v>
      </c>
      <c r="F7" s="152">
        <v>170</v>
      </c>
      <c r="G7" s="393"/>
      <c r="H7" s="243" t="s">
        <v>494</v>
      </c>
      <c r="I7" s="152">
        <v>556</v>
      </c>
      <c r="J7" s="243" t="s">
        <v>494</v>
      </c>
      <c r="K7" s="152">
        <v>223</v>
      </c>
      <c r="L7" s="152">
        <v>48</v>
      </c>
      <c r="M7" s="152">
        <v>0</v>
      </c>
      <c r="N7" s="152">
        <v>2</v>
      </c>
      <c r="O7" s="152">
        <v>2</v>
      </c>
      <c r="P7" s="152">
        <v>0</v>
      </c>
      <c r="Q7" s="91">
        <v>0</v>
      </c>
    </row>
    <row r="8" spans="1:17" s="364" customFormat="1" ht="24.95" customHeight="1">
      <c r="A8" s="89" t="s">
        <v>6</v>
      </c>
      <c r="B8" s="152">
        <v>1214</v>
      </c>
      <c r="C8" s="152">
        <v>1211</v>
      </c>
      <c r="D8" s="152">
        <v>165</v>
      </c>
      <c r="E8" s="152">
        <v>52</v>
      </c>
      <c r="F8" s="152">
        <v>167</v>
      </c>
      <c r="G8" s="393"/>
      <c r="H8" s="243" t="s">
        <v>494</v>
      </c>
      <c r="I8" s="152">
        <v>558</v>
      </c>
      <c r="J8" s="243" t="s">
        <v>494</v>
      </c>
      <c r="K8" s="152">
        <v>222</v>
      </c>
      <c r="L8" s="152">
        <v>47</v>
      </c>
      <c r="M8" s="152">
        <v>0</v>
      </c>
      <c r="N8" s="152">
        <v>3</v>
      </c>
      <c r="O8" s="152">
        <v>2</v>
      </c>
      <c r="P8" s="152">
        <v>1</v>
      </c>
      <c r="Q8" s="91">
        <v>0</v>
      </c>
    </row>
    <row r="9" spans="1:17" s="395" customFormat="1" ht="24.95" customHeight="1">
      <c r="A9" s="89" t="s">
        <v>5</v>
      </c>
      <c r="B9" s="365">
        <v>1211</v>
      </c>
      <c r="C9" s="365">
        <v>1206</v>
      </c>
      <c r="D9" s="365">
        <v>158</v>
      </c>
      <c r="E9" s="365">
        <v>52</v>
      </c>
      <c r="F9" s="365">
        <v>163</v>
      </c>
      <c r="G9" s="394"/>
      <c r="H9" s="243" t="s">
        <v>494</v>
      </c>
      <c r="I9" s="365">
        <v>574</v>
      </c>
      <c r="J9" s="243" t="s">
        <v>494</v>
      </c>
      <c r="K9" s="365">
        <v>218</v>
      </c>
      <c r="L9" s="365">
        <v>41</v>
      </c>
      <c r="M9" s="365">
        <v>0</v>
      </c>
      <c r="N9" s="365">
        <v>5</v>
      </c>
      <c r="O9" s="365">
        <v>3</v>
      </c>
      <c r="P9" s="365">
        <v>1</v>
      </c>
      <c r="Q9" s="84">
        <v>1</v>
      </c>
    </row>
    <row r="10" spans="1:17" s="395" customFormat="1" ht="24.95" customHeight="1">
      <c r="A10" s="7" t="s">
        <v>4</v>
      </c>
      <c r="B10" s="165">
        <v>1190</v>
      </c>
      <c r="C10" s="165">
        <v>1184</v>
      </c>
      <c r="D10" s="165">
        <v>155</v>
      </c>
      <c r="E10" s="165">
        <v>51</v>
      </c>
      <c r="F10" s="165">
        <v>158</v>
      </c>
      <c r="G10" s="165"/>
      <c r="H10" s="165">
        <v>470</v>
      </c>
      <c r="I10" s="165">
        <v>84</v>
      </c>
      <c r="J10" s="165">
        <v>17</v>
      </c>
      <c r="K10" s="165">
        <v>209</v>
      </c>
      <c r="L10" s="165">
        <v>40</v>
      </c>
      <c r="M10" s="165">
        <v>0</v>
      </c>
      <c r="N10" s="165">
        <v>6</v>
      </c>
      <c r="O10" s="396">
        <v>3</v>
      </c>
      <c r="P10" s="165">
        <v>1</v>
      </c>
      <c r="Q10" s="246">
        <v>2</v>
      </c>
    </row>
    <row r="11" spans="1:17" s="395" customFormat="1" ht="24.95" customHeight="1">
      <c r="A11" s="7" t="s">
        <v>525</v>
      </c>
      <c r="B11" s="208">
        <v>1183</v>
      </c>
      <c r="C11" s="208">
        <v>1177</v>
      </c>
      <c r="D11" s="208">
        <v>154</v>
      </c>
      <c r="E11" s="208">
        <v>48</v>
      </c>
      <c r="F11" s="208">
        <v>151</v>
      </c>
      <c r="G11" s="165">
        <f>SUM(H11:J11)</f>
        <v>592</v>
      </c>
      <c r="H11" s="165">
        <v>441</v>
      </c>
      <c r="I11" s="165">
        <v>134</v>
      </c>
      <c r="J11" s="165">
        <v>17</v>
      </c>
      <c r="K11" s="208">
        <v>194</v>
      </c>
      <c r="L11" s="208">
        <v>38</v>
      </c>
      <c r="M11" s="165"/>
      <c r="N11" s="208">
        <v>6</v>
      </c>
      <c r="O11" s="208">
        <v>3</v>
      </c>
      <c r="P11" s="208">
        <v>1</v>
      </c>
      <c r="Q11" s="208">
        <v>2</v>
      </c>
    </row>
    <row r="12" spans="1:17" s="395" customFormat="1" ht="24.95" customHeight="1">
      <c r="A12" s="5" t="s">
        <v>2</v>
      </c>
      <c r="B12" s="220">
        <f>SUM(B14:B30)</f>
        <v>1188</v>
      </c>
      <c r="C12" s="220">
        <f t="shared" ref="C12:Q12" si="0">SUM(C14:C30)</f>
        <v>1182</v>
      </c>
      <c r="D12" s="220">
        <f t="shared" si="0"/>
        <v>153</v>
      </c>
      <c r="E12" s="220">
        <f t="shared" si="0"/>
        <v>47</v>
      </c>
      <c r="F12" s="220">
        <f t="shared" si="0"/>
        <v>146</v>
      </c>
      <c r="G12" s="220">
        <f t="shared" si="0"/>
        <v>609</v>
      </c>
      <c r="H12" s="220">
        <f t="shared" si="0"/>
        <v>5</v>
      </c>
      <c r="I12" s="220">
        <f t="shared" si="0"/>
        <v>578</v>
      </c>
      <c r="J12" s="220">
        <f t="shared" si="0"/>
        <v>25</v>
      </c>
      <c r="K12" s="220">
        <f t="shared" si="0"/>
        <v>188</v>
      </c>
      <c r="L12" s="220">
        <f t="shared" si="0"/>
        <v>40</v>
      </c>
      <c r="M12" s="220">
        <f t="shared" si="0"/>
        <v>0</v>
      </c>
      <c r="N12" s="220">
        <f t="shared" si="0"/>
        <v>6</v>
      </c>
      <c r="O12" s="220">
        <f t="shared" si="0"/>
        <v>3</v>
      </c>
      <c r="P12" s="220">
        <f t="shared" si="0"/>
        <v>1</v>
      </c>
      <c r="Q12" s="220">
        <f t="shared" si="0"/>
        <v>2</v>
      </c>
    </row>
    <row r="13" spans="1:17" s="395" customFormat="1" ht="15" customHeight="1">
      <c r="A13" s="147"/>
      <c r="B13" s="76"/>
      <c r="C13" s="76"/>
      <c r="D13" s="76"/>
      <c r="E13" s="76"/>
      <c r="F13" s="397"/>
      <c r="G13" s="397"/>
      <c r="H13" s="397"/>
      <c r="I13" s="397"/>
      <c r="J13" s="397"/>
      <c r="K13" s="76"/>
      <c r="L13" s="76"/>
      <c r="M13" s="76"/>
      <c r="N13" s="76"/>
      <c r="O13" s="76"/>
      <c r="P13" s="76"/>
    </row>
    <row r="14" spans="1:17" s="400" customFormat="1" ht="24.95" customHeight="1">
      <c r="A14" s="398" t="s">
        <v>526</v>
      </c>
      <c r="B14" s="376">
        <v>80</v>
      </c>
      <c r="C14" s="29">
        <f>SUM(D14:G14,K14:M14)</f>
        <v>80</v>
      </c>
      <c r="D14" s="399">
        <v>12</v>
      </c>
      <c r="E14" s="399">
        <v>5</v>
      </c>
      <c r="F14" s="399">
        <v>9</v>
      </c>
      <c r="G14" s="29">
        <f>SUM(H14:J14)</f>
        <v>39</v>
      </c>
      <c r="H14" s="399">
        <v>0</v>
      </c>
      <c r="I14" s="399">
        <v>36</v>
      </c>
      <c r="J14" s="399">
        <v>3</v>
      </c>
      <c r="K14" s="399">
        <v>11</v>
      </c>
      <c r="L14" s="399">
        <v>4</v>
      </c>
      <c r="M14" s="152"/>
      <c r="N14" s="152">
        <f>SUM(O14:Q14)</f>
        <v>0</v>
      </c>
      <c r="O14" s="399">
        <v>0</v>
      </c>
      <c r="P14" s="399">
        <v>0</v>
      </c>
      <c r="Q14" s="399">
        <v>0</v>
      </c>
    </row>
    <row r="15" spans="1:17" s="400" customFormat="1" ht="24.95" customHeight="1">
      <c r="A15" s="398" t="s">
        <v>40</v>
      </c>
      <c r="B15" s="376">
        <f t="shared" ref="B15:B30" si="1">SUM(N15,C15)</f>
        <v>59</v>
      </c>
      <c r="C15" s="29">
        <f t="shared" ref="C15:C30" si="2">SUM(D15:G15,K15:M15)</f>
        <v>59</v>
      </c>
      <c r="D15" s="399">
        <v>5</v>
      </c>
      <c r="E15" s="399">
        <v>4</v>
      </c>
      <c r="F15" s="399">
        <v>8</v>
      </c>
      <c r="G15" s="29">
        <f t="shared" ref="G15:G30" si="3">SUM(H15:J15)</f>
        <v>29</v>
      </c>
      <c r="H15" s="399">
        <v>0</v>
      </c>
      <c r="I15" s="399">
        <v>28</v>
      </c>
      <c r="J15" s="399">
        <v>1</v>
      </c>
      <c r="K15" s="399">
        <v>13</v>
      </c>
      <c r="L15" s="399">
        <v>0</v>
      </c>
      <c r="M15" s="152"/>
      <c r="N15" s="152">
        <f t="shared" ref="N15:N30" si="4">SUM(O15:Q15)</f>
        <v>0</v>
      </c>
      <c r="O15" s="399">
        <v>0</v>
      </c>
      <c r="P15" s="399">
        <v>0</v>
      </c>
      <c r="Q15" s="399">
        <v>0</v>
      </c>
    </row>
    <row r="16" spans="1:17" s="400" customFormat="1" ht="24.95" customHeight="1">
      <c r="A16" s="398" t="s">
        <v>527</v>
      </c>
      <c r="B16" s="376">
        <f t="shared" si="1"/>
        <v>112</v>
      </c>
      <c r="C16" s="29">
        <v>112</v>
      </c>
      <c r="D16" s="399">
        <v>11</v>
      </c>
      <c r="E16" s="399">
        <v>4</v>
      </c>
      <c r="F16" s="399">
        <v>14</v>
      </c>
      <c r="G16" s="29">
        <v>62</v>
      </c>
      <c r="H16" s="399">
        <v>1</v>
      </c>
      <c r="I16" s="399">
        <v>54</v>
      </c>
      <c r="J16" s="399">
        <v>6</v>
      </c>
      <c r="K16" s="399">
        <v>16</v>
      </c>
      <c r="L16" s="399">
        <v>6</v>
      </c>
      <c r="M16" s="152"/>
      <c r="N16" s="152">
        <f t="shared" si="4"/>
        <v>0</v>
      </c>
      <c r="O16" s="399">
        <v>0</v>
      </c>
      <c r="P16" s="399">
        <v>0</v>
      </c>
      <c r="Q16" s="399">
        <v>0</v>
      </c>
    </row>
    <row r="17" spans="1:17" s="400" customFormat="1" ht="24.95" customHeight="1">
      <c r="A17" s="398" t="s">
        <v>528</v>
      </c>
      <c r="B17" s="376">
        <f t="shared" si="1"/>
        <v>42</v>
      </c>
      <c r="C17" s="29">
        <f t="shared" si="2"/>
        <v>42</v>
      </c>
      <c r="D17" s="399">
        <v>0</v>
      </c>
      <c r="E17" s="399">
        <v>1</v>
      </c>
      <c r="F17" s="399">
        <v>6</v>
      </c>
      <c r="G17" s="29">
        <f t="shared" si="3"/>
        <v>25</v>
      </c>
      <c r="H17" s="399">
        <v>0</v>
      </c>
      <c r="I17" s="399">
        <v>25</v>
      </c>
      <c r="J17" s="399">
        <v>0</v>
      </c>
      <c r="K17" s="399">
        <v>10</v>
      </c>
      <c r="L17" s="399">
        <v>0</v>
      </c>
      <c r="M17" s="152"/>
      <c r="N17" s="152">
        <f t="shared" si="4"/>
        <v>0</v>
      </c>
      <c r="O17" s="399">
        <v>0</v>
      </c>
      <c r="P17" s="399">
        <v>0</v>
      </c>
      <c r="Q17" s="399">
        <v>0</v>
      </c>
    </row>
    <row r="18" spans="1:17" s="400" customFormat="1" ht="24.95" customHeight="1">
      <c r="A18" s="398" t="s">
        <v>37</v>
      </c>
      <c r="B18" s="376">
        <f t="shared" si="1"/>
        <v>73</v>
      </c>
      <c r="C18" s="29">
        <f t="shared" si="2"/>
        <v>73</v>
      </c>
      <c r="D18" s="399">
        <v>7</v>
      </c>
      <c r="E18" s="399">
        <v>4</v>
      </c>
      <c r="F18" s="399">
        <v>13</v>
      </c>
      <c r="G18" s="29">
        <f t="shared" si="3"/>
        <v>35</v>
      </c>
      <c r="H18" s="399">
        <v>1</v>
      </c>
      <c r="I18" s="399">
        <v>33</v>
      </c>
      <c r="J18" s="399">
        <v>1</v>
      </c>
      <c r="K18" s="399">
        <v>11</v>
      </c>
      <c r="L18" s="399">
        <v>3</v>
      </c>
      <c r="M18" s="152"/>
      <c r="N18" s="152">
        <f t="shared" si="4"/>
        <v>0</v>
      </c>
      <c r="O18" s="399">
        <v>0</v>
      </c>
      <c r="P18" s="399">
        <v>0</v>
      </c>
      <c r="Q18" s="399">
        <v>0</v>
      </c>
    </row>
    <row r="19" spans="1:17" s="400" customFormat="1" ht="24.95" customHeight="1">
      <c r="A19" s="398" t="s">
        <v>529</v>
      </c>
      <c r="B19" s="376">
        <f t="shared" si="1"/>
        <v>46</v>
      </c>
      <c r="C19" s="29">
        <f t="shared" si="2"/>
        <v>46</v>
      </c>
      <c r="D19" s="399">
        <v>4</v>
      </c>
      <c r="E19" s="399">
        <v>1</v>
      </c>
      <c r="F19" s="399">
        <v>4</v>
      </c>
      <c r="G19" s="29">
        <f t="shared" si="3"/>
        <v>29</v>
      </c>
      <c r="H19" s="399">
        <v>0</v>
      </c>
      <c r="I19" s="399">
        <v>28</v>
      </c>
      <c r="J19" s="399">
        <v>1</v>
      </c>
      <c r="K19" s="399">
        <v>6</v>
      </c>
      <c r="L19" s="399">
        <v>2</v>
      </c>
      <c r="M19" s="152"/>
      <c r="N19" s="152">
        <f t="shared" si="4"/>
        <v>0</v>
      </c>
      <c r="O19" s="399">
        <v>0</v>
      </c>
      <c r="P19" s="399">
        <v>0</v>
      </c>
      <c r="Q19" s="399">
        <v>0</v>
      </c>
    </row>
    <row r="20" spans="1:17" s="400" customFormat="1" ht="24.95" customHeight="1">
      <c r="A20" s="398" t="s">
        <v>530</v>
      </c>
      <c r="B20" s="376">
        <f t="shared" si="1"/>
        <v>61</v>
      </c>
      <c r="C20" s="29">
        <f t="shared" si="2"/>
        <v>61</v>
      </c>
      <c r="D20" s="399">
        <v>12</v>
      </c>
      <c r="E20" s="399">
        <v>2</v>
      </c>
      <c r="F20" s="399">
        <v>8</v>
      </c>
      <c r="G20" s="29">
        <f t="shared" si="3"/>
        <v>29</v>
      </c>
      <c r="H20" s="399">
        <v>0</v>
      </c>
      <c r="I20" s="399">
        <v>28</v>
      </c>
      <c r="J20" s="399">
        <v>1</v>
      </c>
      <c r="K20" s="399">
        <v>8</v>
      </c>
      <c r="L20" s="399">
        <v>2</v>
      </c>
      <c r="M20" s="152"/>
      <c r="N20" s="152">
        <f t="shared" si="4"/>
        <v>0</v>
      </c>
      <c r="O20" s="399">
        <v>0</v>
      </c>
      <c r="P20" s="399">
        <v>0</v>
      </c>
      <c r="Q20" s="399">
        <v>0</v>
      </c>
    </row>
    <row r="21" spans="1:17" s="400" customFormat="1" ht="24.95" customHeight="1">
      <c r="A21" s="398" t="s">
        <v>531</v>
      </c>
      <c r="B21" s="376">
        <f t="shared" si="1"/>
        <v>53</v>
      </c>
      <c r="C21" s="29">
        <f t="shared" si="2"/>
        <v>53</v>
      </c>
      <c r="D21" s="399">
        <v>5</v>
      </c>
      <c r="E21" s="399">
        <v>2</v>
      </c>
      <c r="F21" s="399">
        <v>7</v>
      </c>
      <c r="G21" s="29">
        <f t="shared" si="3"/>
        <v>33</v>
      </c>
      <c r="H21" s="399">
        <v>1</v>
      </c>
      <c r="I21" s="399">
        <v>30</v>
      </c>
      <c r="J21" s="399">
        <v>2</v>
      </c>
      <c r="K21" s="399">
        <v>6</v>
      </c>
      <c r="L21" s="399">
        <v>0</v>
      </c>
      <c r="M21" s="152"/>
      <c r="N21" s="152">
        <f t="shared" si="4"/>
        <v>0</v>
      </c>
      <c r="O21" s="399">
        <v>0</v>
      </c>
      <c r="P21" s="399">
        <v>0</v>
      </c>
      <c r="Q21" s="399">
        <v>0</v>
      </c>
    </row>
    <row r="22" spans="1:17" s="400" customFormat="1" ht="24.95" customHeight="1">
      <c r="A22" s="398" t="s">
        <v>532</v>
      </c>
      <c r="B22" s="376">
        <f t="shared" si="1"/>
        <v>102</v>
      </c>
      <c r="C22" s="29">
        <f t="shared" si="2"/>
        <v>102</v>
      </c>
      <c r="D22" s="399">
        <v>41</v>
      </c>
      <c r="E22" s="399">
        <v>3</v>
      </c>
      <c r="F22" s="399">
        <v>8</v>
      </c>
      <c r="G22" s="29">
        <f t="shared" si="3"/>
        <v>36</v>
      </c>
      <c r="H22" s="399">
        <v>0</v>
      </c>
      <c r="I22" s="399">
        <v>36</v>
      </c>
      <c r="J22" s="399">
        <v>0</v>
      </c>
      <c r="K22" s="399">
        <v>13</v>
      </c>
      <c r="L22" s="399">
        <v>1</v>
      </c>
      <c r="M22" s="152"/>
      <c r="N22" s="152">
        <f t="shared" si="4"/>
        <v>0</v>
      </c>
      <c r="O22" s="399">
        <v>0</v>
      </c>
      <c r="P22" s="399">
        <v>0</v>
      </c>
      <c r="Q22" s="399">
        <v>0</v>
      </c>
    </row>
    <row r="23" spans="1:17" s="400" customFormat="1" ht="24.95" customHeight="1">
      <c r="A23" s="398" t="s">
        <v>533</v>
      </c>
      <c r="B23" s="376">
        <f t="shared" si="1"/>
        <v>80</v>
      </c>
      <c r="C23" s="29">
        <f t="shared" si="2"/>
        <v>74</v>
      </c>
      <c r="D23" s="399">
        <v>3</v>
      </c>
      <c r="E23" s="399">
        <v>2</v>
      </c>
      <c r="F23" s="399">
        <v>9</v>
      </c>
      <c r="G23" s="29">
        <f t="shared" si="3"/>
        <v>42</v>
      </c>
      <c r="H23" s="399">
        <v>1</v>
      </c>
      <c r="I23" s="399">
        <v>38</v>
      </c>
      <c r="J23" s="399">
        <v>3</v>
      </c>
      <c r="K23" s="399">
        <v>15</v>
      </c>
      <c r="L23" s="399">
        <v>3</v>
      </c>
      <c r="M23" s="152"/>
      <c r="N23" s="152">
        <f t="shared" si="4"/>
        <v>6</v>
      </c>
      <c r="O23" s="399">
        <v>3</v>
      </c>
      <c r="P23" s="399">
        <v>1</v>
      </c>
      <c r="Q23" s="399">
        <v>2</v>
      </c>
    </row>
    <row r="24" spans="1:17" s="400" customFormat="1" ht="24.95" customHeight="1">
      <c r="A24" s="398" t="s">
        <v>534</v>
      </c>
      <c r="B24" s="376">
        <f t="shared" si="1"/>
        <v>52</v>
      </c>
      <c r="C24" s="29">
        <f t="shared" si="2"/>
        <v>52</v>
      </c>
      <c r="D24" s="399">
        <v>5</v>
      </c>
      <c r="E24" s="399">
        <v>3</v>
      </c>
      <c r="F24" s="399">
        <v>7</v>
      </c>
      <c r="G24" s="29">
        <f t="shared" si="3"/>
        <v>26</v>
      </c>
      <c r="H24" s="399">
        <v>1</v>
      </c>
      <c r="I24" s="399">
        <v>24</v>
      </c>
      <c r="J24" s="399">
        <v>1</v>
      </c>
      <c r="K24" s="399">
        <v>9</v>
      </c>
      <c r="L24" s="399">
        <v>2</v>
      </c>
      <c r="M24" s="152"/>
      <c r="N24" s="152">
        <f t="shared" si="4"/>
        <v>0</v>
      </c>
      <c r="O24" s="399">
        <v>0</v>
      </c>
      <c r="P24" s="399">
        <v>0</v>
      </c>
      <c r="Q24" s="399">
        <v>0</v>
      </c>
    </row>
    <row r="25" spans="1:17" s="400" customFormat="1" ht="24.95" customHeight="1">
      <c r="A25" s="398" t="s">
        <v>535</v>
      </c>
      <c r="B25" s="376">
        <f t="shared" si="1"/>
        <v>57</v>
      </c>
      <c r="C25" s="29">
        <f t="shared" si="2"/>
        <v>57</v>
      </c>
      <c r="D25" s="399">
        <v>2</v>
      </c>
      <c r="E25" s="399">
        <v>3</v>
      </c>
      <c r="F25" s="399">
        <v>6</v>
      </c>
      <c r="G25" s="29">
        <f t="shared" si="3"/>
        <v>34</v>
      </c>
      <c r="H25" s="399">
        <v>0</v>
      </c>
      <c r="I25" s="399">
        <v>34</v>
      </c>
      <c r="J25" s="399">
        <v>0</v>
      </c>
      <c r="K25" s="399">
        <v>10</v>
      </c>
      <c r="L25" s="399">
        <v>2</v>
      </c>
      <c r="M25" s="152"/>
      <c r="N25" s="152">
        <f t="shared" si="4"/>
        <v>0</v>
      </c>
      <c r="O25" s="399">
        <v>0</v>
      </c>
      <c r="P25" s="399">
        <v>0</v>
      </c>
      <c r="Q25" s="399">
        <v>0</v>
      </c>
    </row>
    <row r="26" spans="1:17" s="400" customFormat="1" ht="24.95" customHeight="1">
      <c r="A26" s="398" t="s">
        <v>536</v>
      </c>
      <c r="B26" s="376">
        <f t="shared" si="1"/>
        <v>37</v>
      </c>
      <c r="C26" s="29">
        <f t="shared" si="2"/>
        <v>37</v>
      </c>
      <c r="D26" s="399">
        <v>0</v>
      </c>
      <c r="E26" s="399">
        <v>1</v>
      </c>
      <c r="F26" s="399">
        <v>4</v>
      </c>
      <c r="G26" s="29">
        <f t="shared" si="3"/>
        <v>22</v>
      </c>
      <c r="H26" s="399">
        <v>0</v>
      </c>
      <c r="I26" s="399">
        <v>21</v>
      </c>
      <c r="J26" s="399">
        <v>1</v>
      </c>
      <c r="K26" s="399">
        <v>9</v>
      </c>
      <c r="L26" s="399">
        <v>1</v>
      </c>
      <c r="M26" s="152"/>
      <c r="N26" s="152">
        <f t="shared" si="4"/>
        <v>0</v>
      </c>
      <c r="O26" s="399">
        <v>0</v>
      </c>
      <c r="P26" s="399">
        <v>0</v>
      </c>
      <c r="Q26" s="399">
        <v>0</v>
      </c>
    </row>
    <row r="27" spans="1:17" s="400" customFormat="1" ht="24.95" customHeight="1">
      <c r="A27" s="398" t="s">
        <v>537</v>
      </c>
      <c r="B27" s="376">
        <f t="shared" si="1"/>
        <v>82</v>
      </c>
      <c r="C27" s="29">
        <f t="shared" si="2"/>
        <v>82</v>
      </c>
      <c r="D27" s="399">
        <v>4</v>
      </c>
      <c r="E27" s="399">
        <v>3</v>
      </c>
      <c r="F27" s="399">
        <v>10</v>
      </c>
      <c r="G27" s="29">
        <f t="shared" si="3"/>
        <v>49</v>
      </c>
      <c r="H27" s="399">
        <v>0</v>
      </c>
      <c r="I27" s="399">
        <v>48</v>
      </c>
      <c r="J27" s="399">
        <v>1</v>
      </c>
      <c r="K27" s="399">
        <v>14</v>
      </c>
      <c r="L27" s="399">
        <v>2</v>
      </c>
      <c r="M27" s="152"/>
      <c r="N27" s="152">
        <f t="shared" si="4"/>
        <v>0</v>
      </c>
      <c r="O27" s="399">
        <v>0</v>
      </c>
      <c r="P27" s="399">
        <v>0</v>
      </c>
      <c r="Q27" s="399">
        <v>0</v>
      </c>
    </row>
    <row r="28" spans="1:17" s="400" customFormat="1" ht="24.95" customHeight="1">
      <c r="A28" s="398" t="s">
        <v>538</v>
      </c>
      <c r="B28" s="376">
        <f t="shared" si="1"/>
        <v>164</v>
      </c>
      <c r="C28" s="29">
        <f t="shared" si="2"/>
        <v>164</v>
      </c>
      <c r="D28" s="399">
        <v>38</v>
      </c>
      <c r="E28" s="399">
        <v>6</v>
      </c>
      <c r="F28" s="399">
        <v>18</v>
      </c>
      <c r="G28" s="29">
        <f t="shared" si="3"/>
        <v>73</v>
      </c>
      <c r="H28" s="399">
        <v>0</v>
      </c>
      <c r="I28" s="399">
        <v>69</v>
      </c>
      <c r="J28" s="399">
        <v>4</v>
      </c>
      <c r="K28" s="399">
        <v>22</v>
      </c>
      <c r="L28" s="399">
        <v>7</v>
      </c>
      <c r="M28" s="152"/>
      <c r="N28" s="152">
        <f t="shared" si="4"/>
        <v>0</v>
      </c>
      <c r="O28" s="399">
        <v>0</v>
      </c>
      <c r="P28" s="399">
        <v>0</v>
      </c>
      <c r="Q28" s="399">
        <v>0</v>
      </c>
    </row>
    <row r="29" spans="1:17" s="400" customFormat="1" ht="24.95" customHeight="1">
      <c r="A29" s="398" t="s">
        <v>26</v>
      </c>
      <c r="B29" s="376">
        <f t="shared" si="1"/>
        <v>54</v>
      </c>
      <c r="C29" s="29">
        <f t="shared" si="2"/>
        <v>54</v>
      </c>
      <c r="D29" s="399">
        <v>2</v>
      </c>
      <c r="E29" s="399">
        <v>3</v>
      </c>
      <c r="F29" s="399">
        <v>9</v>
      </c>
      <c r="G29" s="29">
        <f t="shared" si="3"/>
        <v>29</v>
      </c>
      <c r="H29" s="399">
        <v>0</v>
      </c>
      <c r="I29" s="399">
        <v>29</v>
      </c>
      <c r="J29" s="399">
        <v>0</v>
      </c>
      <c r="K29" s="399">
        <v>7</v>
      </c>
      <c r="L29" s="399">
        <v>4</v>
      </c>
      <c r="M29" s="152"/>
      <c r="N29" s="152">
        <f t="shared" si="4"/>
        <v>0</v>
      </c>
      <c r="O29" s="399">
        <v>0</v>
      </c>
      <c r="P29" s="399">
        <v>0</v>
      </c>
      <c r="Q29" s="399">
        <v>0</v>
      </c>
    </row>
    <row r="30" spans="1:17" s="400" customFormat="1" ht="24.95" customHeight="1">
      <c r="A30" s="398" t="s">
        <v>539</v>
      </c>
      <c r="B30" s="376">
        <f t="shared" si="1"/>
        <v>34</v>
      </c>
      <c r="C30" s="29">
        <f t="shared" si="2"/>
        <v>34</v>
      </c>
      <c r="D30" s="399">
        <v>2</v>
      </c>
      <c r="E30" s="399">
        <v>0</v>
      </c>
      <c r="F30" s="399">
        <v>6</v>
      </c>
      <c r="G30" s="29">
        <f t="shared" si="3"/>
        <v>17</v>
      </c>
      <c r="H30" s="399">
        <v>0</v>
      </c>
      <c r="I30" s="399">
        <v>17</v>
      </c>
      <c r="J30" s="399">
        <v>0</v>
      </c>
      <c r="K30" s="399">
        <v>8</v>
      </c>
      <c r="L30" s="399">
        <v>1</v>
      </c>
      <c r="M30" s="152"/>
      <c r="N30" s="152">
        <f t="shared" si="4"/>
        <v>0</v>
      </c>
      <c r="O30" s="399">
        <v>0</v>
      </c>
      <c r="P30" s="399">
        <v>0</v>
      </c>
      <c r="Q30" s="399">
        <v>0</v>
      </c>
    </row>
    <row r="31" spans="1:17" s="400" customFormat="1" ht="15" customHeight="1">
      <c r="A31" s="401"/>
      <c r="B31" s="234"/>
      <c r="C31" s="234"/>
      <c r="D31" s="234"/>
      <c r="E31" s="234"/>
      <c r="F31" s="234"/>
      <c r="G31" s="234"/>
      <c r="H31" s="234"/>
      <c r="I31" s="389"/>
      <c r="J31" s="389"/>
      <c r="K31" s="389"/>
      <c r="L31" s="389"/>
      <c r="M31" s="389"/>
      <c r="N31" s="389"/>
      <c r="O31" s="389"/>
      <c r="P31" s="389"/>
    </row>
    <row r="32" spans="1:17" ht="20.25" customHeight="1">
      <c r="A32" s="114" t="s">
        <v>560</v>
      </c>
      <c r="B32" s="114"/>
      <c r="C32" s="114"/>
      <c r="D32" s="114"/>
      <c r="E32" s="114"/>
      <c r="F32" s="402"/>
      <c r="G32" s="402"/>
      <c r="H32" s="114"/>
      <c r="I32" s="114"/>
      <c r="J32" s="114"/>
      <c r="K32" s="114"/>
      <c r="L32" s="114"/>
      <c r="M32" s="114"/>
    </row>
    <row r="33" spans="1:13" ht="20.25" customHeight="1">
      <c r="A33" s="1" t="s">
        <v>561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17">
    <mergeCell ref="N4:Q4"/>
    <mergeCell ref="C5:C6"/>
    <mergeCell ref="D5:D6"/>
    <mergeCell ref="E5:E6"/>
    <mergeCell ref="F5:F6"/>
    <mergeCell ref="Q5:Q6"/>
    <mergeCell ref="O5:O6"/>
    <mergeCell ref="P5:P6"/>
    <mergeCell ref="A1:M1"/>
    <mergeCell ref="A3:M3"/>
    <mergeCell ref="A4:A6"/>
    <mergeCell ref="B4:B6"/>
    <mergeCell ref="C4:M4"/>
    <mergeCell ref="G5:J5"/>
    <mergeCell ref="K5:K6"/>
    <mergeCell ref="L5:L6"/>
    <mergeCell ref="M5:M6"/>
  </mergeCells>
  <phoneticPr fontId="3" type="noConversion"/>
  <pageMargins left="0.75" right="0.75" top="1" bottom="1" header="0.5" footer="0.5"/>
  <pageSetup paperSize="9" scale="89" fitToHeight="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M11" sqref="M11"/>
    </sheetView>
  </sheetViews>
  <sheetFormatPr defaultRowHeight="11.25"/>
  <cols>
    <col min="1" max="1" width="10.375" style="1" customWidth="1"/>
    <col min="2" max="2" width="11" style="1" customWidth="1"/>
    <col min="3" max="4" width="10.375" style="1" customWidth="1"/>
    <col min="5" max="5" width="10.875" style="1" customWidth="1"/>
    <col min="6" max="14" width="10.375" style="1" customWidth="1"/>
    <col min="15" max="15" width="9.5" style="1" customWidth="1"/>
    <col min="16" max="16384" width="9" style="1"/>
  </cols>
  <sheetData>
    <row r="1" spans="1:15" ht="20.25" customHeight="1">
      <c r="A1" s="645" t="s">
        <v>23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0.25" customHeight="1">
      <c r="A3" s="674" t="s">
        <v>22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2"/>
    </row>
    <row r="4" spans="1:15" s="9" customFormat="1" ht="56.25" customHeight="1">
      <c r="A4" s="13" t="s">
        <v>21</v>
      </c>
      <c r="B4" s="12" t="s">
        <v>20</v>
      </c>
      <c r="C4" s="12" t="s">
        <v>19</v>
      </c>
      <c r="D4" s="12" t="s">
        <v>18</v>
      </c>
      <c r="E4" s="12" t="s">
        <v>17</v>
      </c>
      <c r="F4" s="12" t="s">
        <v>16</v>
      </c>
      <c r="G4" s="12" t="s">
        <v>15</v>
      </c>
      <c r="H4" s="12" t="s">
        <v>14</v>
      </c>
      <c r="I4" s="12" t="s">
        <v>13</v>
      </c>
      <c r="J4" s="12" t="s">
        <v>12</v>
      </c>
      <c r="K4" s="12" t="s">
        <v>11</v>
      </c>
      <c r="L4" s="11" t="s">
        <v>10</v>
      </c>
      <c r="M4" s="11" t="s">
        <v>9</v>
      </c>
      <c r="N4" s="46" t="s">
        <v>8</v>
      </c>
      <c r="O4" s="10"/>
    </row>
    <row r="5" spans="1:15" ht="30" customHeight="1">
      <c r="A5" s="8" t="s">
        <v>7</v>
      </c>
      <c r="B5" s="4">
        <v>5954</v>
      </c>
      <c r="C5" s="4">
        <v>2007</v>
      </c>
      <c r="D5" s="4">
        <v>4906</v>
      </c>
      <c r="E5" s="4">
        <v>2873</v>
      </c>
      <c r="F5" s="4">
        <v>5090</v>
      </c>
      <c r="G5" s="4">
        <v>1083</v>
      </c>
      <c r="H5" s="4">
        <v>7001</v>
      </c>
      <c r="I5" s="4">
        <v>734</v>
      </c>
      <c r="J5" s="4">
        <v>50548</v>
      </c>
      <c r="K5" s="4">
        <v>75</v>
      </c>
      <c r="L5" s="3"/>
      <c r="M5" s="3"/>
      <c r="N5" s="4">
        <v>5560</v>
      </c>
      <c r="O5" s="2"/>
    </row>
    <row r="6" spans="1:15" ht="30" customHeight="1">
      <c r="A6" s="8" t="s">
        <v>6</v>
      </c>
      <c r="B6" s="4">
        <v>5646</v>
      </c>
      <c r="C6" s="4">
        <v>1951</v>
      </c>
      <c r="D6" s="4">
        <v>4553</v>
      </c>
      <c r="E6" s="4">
        <v>2773</v>
      </c>
      <c r="F6" s="4">
        <v>6154</v>
      </c>
      <c r="G6" s="4">
        <v>430</v>
      </c>
      <c r="H6" s="4">
        <v>6381</v>
      </c>
      <c r="I6" s="4">
        <v>588</v>
      </c>
      <c r="J6" s="4">
        <v>22996</v>
      </c>
      <c r="K6" s="4">
        <v>4</v>
      </c>
      <c r="L6" s="3"/>
      <c r="M6" s="3"/>
      <c r="N6" s="4">
        <v>4983</v>
      </c>
      <c r="O6" s="2"/>
    </row>
    <row r="7" spans="1:15" ht="30" customHeight="1">
      <c r="A7" s="8" t="s">
        <v>5</v>
      </c>
      <c r="B7" s="4">
        <v>5290</v>
      </c>
      <c r="C7" s="4">
        <v>2044</v>
      </c>
      <c r="D7" s="4">
        <v>4344</v>
      </c>
      <c r="E7" s="4">
        <v>2575</v>
      </c>
      <c r="F7" s="4">
        <v>5606</v>
      </c>
      <c r="G7" s="4">
        <v>614</v>
      </c>
      <c r="H7" s="4">
        <v>5960</v>
      </c>
      <c r="I7" s="4">
        <v>558</v>
      </c>
      <c r="J7" s="4">
        <v>25680</v>
      </c>
      <c r="K7" s="4">
        <v>70</v>
      </c>
      <c r="L7" s="3"/>
      <c r="M7" s="3"/>
      <c r="N7" s="4">
        <v>10478</v>
      </c>
      <c r="O7" s="2"/>
    </row>
    <row r="8" spans="1:15" ht="30" customHeight="1">
      <c r="A8" s="7" t="s">
        <v>4</v>
      </c>
      <c r="B8" s="4">
        <v>6475</v>
      </c>
      <c r="C8" s="4">
        <v>1861</v>
      </c>
      <c r="D8" s="4">
        <v>5364</v>
      </c>
      <c r="E8" s="4">
        <v>2802</v>
      </c>
      <c r="F8" s="4">
        <v>5868</v>
      </c>
      <c r="G8" s="4">
        <v>844</v>
      </c>
      <c r="H8" s="4">
        <v>6941</v>
      </c>
      <c r="I8" s="4">
        <v>690</v>
      </c>
      <c r="J8" s="4">
        <v>21265</v>
      </c>
      <c r="K8" s="4">
        <v>68</v>
      </c>
      <c r="L8" s="3"/>
      <c r="M8" s="3"/>
      <c r="N8" s="4">
        <v>34945</v>
      </c>
      <c r="O8" s="2"/>
    </row>
    <row r="9" spans="1:15" s="485" customFormat="1" ht="30" customHeight="1">
      <c r="A9" s="481" t="s">
        <v>3</v>
      </c>
      <c r="B9" s="482">
        <v>7992</v>
      </c>
      <c r="C9" s="482">
        <v>1885</v>
      </c>
      <c r="D9" s="482">
        <v>4579</v>
      </c>
      <c r="E9" s="482">
        <v>2699</v>
      </c>
      <c r="F9" s="482">
        <v>6512</v>
      </c>
      <c r="G9" s="482">
        <v>932</v>
      </c>
      <c r="H9" s="482">
        <v>6337</v>
      </c>
      <c r="I9" s="482">
        <v>810</v>
      </c>
      <c r="J9" s="482">
        <v>63956</v>
      </c>
      <c r="K9" s="482">
        <v>57</v>
      </c>
      <c r="L9" s="483"/>
      <c r="M9" s="483"/>
      <c r="N9" s="484">
        <v>47519</v>
      </c>
      <c r="O9" s="175"/>
    </row>
    <row r="10" spans="1:15" ht="30" customHeight="1">
      <c r="A10" s="5" t="s">
        <v>2</v>
      </c>
      <c r="B10" s="4">
        <v>6518</v>
      </c>
      <c r="C10" s="4">
        <v>1718</v>
      </c>
      <c r="D10" s="4">
        <v>5351</v>
      </c>
      <c r="E10" s="4">
        <v>2511</v>
      </c>
      <c r="F10" s="4">
        <v>4827</v>
      </c>
      <c r="G10" s="4">
        <v>74</v>
      </c>
      <c r="H10" s="4">
        <v>4090</v>
      </c>
      <c r="I10" s="4">
        <v>1337</v>
      </c>
      <c r="J10" s="4">
        <v>19690</v>
      </c>
      <c r="K10" s="4">
        <v>61</v>
      </c>
      <c r="L10" s="3">
        <v>1349</v>
      </c>
      <c r="M10" s="3">
        <v>3957</v>
      </c>
      <c r="N10" s="4">
        <v>10180</v>
      </c>
      <c r="O10" s="2"/>
    </row>
    <row r="11" spans="1:15" ht="20.25" customHeight="1">
      <c r="A11" s="1" t="s">
        <v>1</v>
      </c>
    </row>
    <row r="12" spans="1:15" ht="20.25" customHeight="1">
      <c r="A12" s="643" t="s">
        <v>0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</row>
  </sheetData>
  <mergeCells count="3">
    <mergeCell ref="A12:O12"/>
    <mergeCell ref="A1:O1"/>
    <mergeCell ref="A3:N3"/>
  </mergeCells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7"/>
  <sheetViews>
    <sheetView workbookViewId="0">
      <selection activeCell="BQ13" sqref="BQ13"/>
    </sheetView>
  </sheetViews>
  <sheetFormatPr defaultRowHeight="11.25"/>
  <cols>
    <col min="1" max="1" width="8.5" style="1" customWidth="1"/>
    <col min="2" max="7" width="3.75" style="1" customWidth="1"/>
    <col min="8" max="19" width="4.875" style="1" customWidth="1"/>
    <col min="20" max="25" width="4.625" style="1" customWidth="1"/>
    <col min="26" max="69" width="4.875" style="1" customWidth="1"/>
    <col min="70" max="71" width="6" style="1" customWidth="1"/>
    <col min="72" max="256" width="9" style="1"/>
    <col min="257" max="257" width="8.5" style="1" customWidth="1"/>
    <col min="258" max="263" width="3.75" style="1" customWidth="1"/>
    <col min="264" max="275" width="4.875" style="1" customWidth="1"/>
    <col min="276" max="281" width="4.625" style="1" customWidth="1"/>
    <col min="282" max="325" width="4.875" style="1" customWidth="1"/>
    <col min="326" max="327" width="6" style="1" customWidth="1"/>
    <col min="328" max="512" width="9" style="1"/>
    <col min="513" max="513" width="8.5" style="1" customWidth="1"/>
    <col min="514" max="519" width="3.75" style="1" customWidth="1"/>
    <col min="520" max="531" width="4.875" style="1" customWidth="1"/>
    <col min="532" max="537" width="4.625" style="1" customWidth="1"/>
    <col min="538" max="581" width="4.875" style="1" customWidth="1"/>
    <col min="582" max="583" width="6" style="1" customWidth="1"/>
    <col min="584" max="768" width="9" style="1"/>
    <col min="769" max="769" width="8.5" style="1" customWidth="1"/>
    <col min="770" max="775" width="3.75" style="1" customWidth="1"/>
    <col min="776" max="787" width="4.875" style="1" customWidth="1"/>
    <col min="788" max="793" width="4.625" style="1" customWidth="1"/>
    <col min="794" max="837" width="4.875" style="1" customWidth="1"/>
    <col min="838" max="839" width="6" style="1" customWidth="1"/>
    <col min="840" max="1024" width="9" style="1"/>
    <col min="1025" max="1025" width="8.5" style="1" customWidth="1"/>
    <col min="1026" max="1031" width="3.75" style="1" customWidth="1"/>
    <col min="1032" max="1043" width="4.875" style="1" customWidth="1"/>
    <col min="1044" max="1049" width="4.625" style="1" customWidth="1"/>
    <col min="1050" max="1093" width="4.875" style="1" customWidth="1"/>
    <col min="1094" max="1095" width="6" style="1" customWidth="1"/>
    <col min="1096" max="1280" width="9" style="1"/>
    <col min="1281" max="1281" width="8.5" style="1" customWidth="1"/>
    <col min="1282" max="1287" width="3.75" style="1" customWidth="1"/>
    <col min="1288" max="1299" width="4.875" style="1" customWidth="1"/>
    <col min="1300" max="1305" width="4.625" style="1" customWidth="1"/>
    <col min="1306" max="1349" width="4.875" style="1" customWidth="1"/>
    <col min="1350" max="1351" width="6" style="1" customWidth="1"/>
    <col min="1352" max="1536" width="9" style="1"/>
    <col min="1537" max="1537" width="8.5" style="1" customWidth="1"/>
    <col min="1538" max="1543" width="3.75" style="1" customWidth="1"/>
    <col min="1544" max="1555" width="4.875" style="1" customWidth="1"/>
    <col min="1556" max="1561" width="4.625" style="1" customWidth="1"/>
    <col min="1562" max="1605" width="4.875" style="1" customWidth="1"/>
    <col min="1606" max="1607" width="6" style="1" customWidth="1"/>
    <col min="1608" max="1792" width="9" style="1"/>
    <col min="1793" max="1793" width="8.5" style="1" customWidth="1"/>
    <col min="1794" max="1799" width="3.75" style="1" customWidth="1"/>
    <col min="1800" max="1811" width="4.875" style="1" customWidth="1"/>
    <col min="1812" max="1817" width="4.625" style="1" customWidth="1"/>
    <col min="1818" max="1861" width="4.875" style="1" customWidth="1"/>
    <col min="1862" max="1863" width="6" style="1" customWidth="1"/>
    <col min="1864" max="2048" width="9" style="1"/>
    <col min="2049" max="2049" width="8.5" style="1" customWidth="1"/>
    <col min="2050" max="2055" width="3.75" style="1" customWidth="1"/>
    <col min="2056" max="2067" width="4.875" style="1" customWidth="1"/>
    <col min="2068" max="2073" width="4.625" style="1" customWidth="1"/>
    <col min="2074" max="2117" width="4.875" style="1" customWidth="1"/>
    <col min="2118" max="2119" width="6" style="1" customWidth="1"/>
    <col min="2120" max="2304" width="9" style="1"/>
    <col min="2305" max="2305" width="8.5" style="1" customWidth="1"/>
    <col min="2306" max="2311" width="3.75" style="1" customWidth="1"/>
    <col min="2312" max="2323" width="4.875" style="1" customWidth="1"/>
    <col min="2324" max="2329" width="4.625" style="1" customWidth="1"/>
    <col min="2330" max="2373" width="4.875" style="1" customWidth="1"/>
    <col min="2374" max="2375" width="6" style="1" customWidth="1"/>
    <col min="2376" max="2560" width="9" style="1"/>
    <col min="2561" max="2561" width="8.5" style="1" customWidth="1"/>
    <col min="2562" max="2567" width="3.75" style="1" customWidth="1"/>
    <col min="2568" max="2579" width="4.875" style="1" customWidth="1"/>
    <col min="2580" max="2585" width="4.625" style="1" customWidth="1"/>
    <col min="2586" max="2629" width="4.875" style="1" customWidth="1"/>
    <col min="2630" max="2631" width="6" style="1" customWidth="1"/>
    <col min="2632" max="2816" width="9" style="1"/>
    <col min="2817" max="2817" width="8.5" style="1" customWidth="1"/>
    <col min="2818" max="2823" width="3.75" style="1" customWidth="1"/>
    <col min="2824" max="2835" width="4.875" style="1" customWidth="1"/>
    <col min="2836" max="2841" width="4.625" style="1" customWidth="1"/>
    <col min="2842" max="2885" width="4.875" style="1" customWidth="1"/>
    <col min="2886" max="2887" width="6" style="1" customWidth="1"/>
    <col min="2888" max="3072" width="9" style="1"/>
    <col min="3073" max="3073" width="8.5" style="1" customWidth="1"/>
    <col min="3074" max="3079" width="3.75" style="1" customWidth="1"/>
    <col min="3080" max="3091" width="4.875" style="1" customWidth="1"/>
    <col min="3092" max="3097" width="4.625" style="1" customWidth="1"/>
    <col min="3098" max="3141" width="4.875" style="1" customWidth="1"/>
    <col min="3142" max="3143" width="6" style="1" customWidth="1"/>
    <col min="3144" max="3328" width="9" style="1"/>
    <col min="3329" max="3329" width="8.5" style="1" customWidth="1"/>
    <col min="3330" max="3335" width="3.75" style="1" customWidth="1"/>
    <col min="3336" max="3347" width="4.875" style="1" customWidth="1"/>
    <col min="3348" max="3353" width="4.625" style="1" customWidth="1"/>
    <col min="3354" max="3397" width="4.875" style="1" customWidth="1"/>
    <col min="3398" max="3399" width="6" style="1" customWidth="1"/>
    <col min="3400" max="3584" width="9" style="1"/>
    <col min="3585" max="3585" width="8.5" style="1" customWidth="1"/>
    <col min="3586" max="3591" width="3.75" style="1" customWidth="1"/>
    <col min="3592" max="3603" width="4.875" style="1" customWidth="1"/>
    <col min="3604" max="3609" width="4.625" style="1" customWidth="1"/>
    <col min="3610" max="3653" width="4.875" style="1" customWidth="1"/>
    <col min="3654" max="3655" width="6" style="1" customWidth="1"/>
    <col min="3656" max="3840" width="9" style="1"/>
    <col min="3841" max="3841" width="8.5" style="1" customWidth="1"/>
    <col min="3842" max="3847" width="3.75" style="1" customWidth="1"/>
    <col min="3848" max="3859" width="4.875" style="1" customWidth="1"/>
    <col min="3860" max="3865" width="4.625" style="1" customWidth="1"/>
    <col min="3866" max="3909" width="4.875" style="1" customWidth="1"/>
    <col min="3910" max="3911" width="6" style="1" customWidth="1"/>
    <col min="3912" max="4096" width="9" style="1"/>
    <col min="4097" max="4097" width="8.5" style="1" customWidth="1"/>
    <col min="4098" max="4103" width="3.75" style="1" customWidth="1"/>
    <col min="4104" max="4115" width="4.875" style="1" customWidth="1"/>
    <col min="4116" max="4121" width="4.625" style="1" customWidth="1"/>
    <col min="4122" max="4165" width="4.875" style="1" customWidth="1"/>
    <col min="4166" max="4167" width="6" style="1" customWidth="1"/>
    <col min="4168" max="4352" width="9" style="1"/>
    <col min="4353" max="4353" width="8.5" style="1" customWidth="1"/>
    <col min="4354" max="4359" width="3.75" style="1" customWidth="1"/>
    <col min="4360" max="4371" width="4.875" style="1" customWidth="1"/>
    <col min="4372" max="4377" width="4.625" style="1" customWidth="1"/>
    <col min="4378" max="4421" width="4.875" style="1" customWidth="1"/>
    <col min="4422" max="4423" width="6" style="1" customWidth="1"/>
    <col min="4424" max="4608" width="9" style="1"/>
    <col min="4609" max="4609" width="8.5" style="1" customWidth="1"/>
    <col min="4610" max="4615" width="3.75" style="1" customWidth="1"/>
    <col min="4616" max="4627" width="4.875" style="1" customWidth="1"/>
    <col min="4628" max="4633" width="4.625" style="1" customWidth="1"/>
    <col min="4634" max="4677" width="4.875" style="1" customWidth="1"/>
    <col min="4678" max="4679" width="6" style="1" customWidth="1"/>
    <col min="4680" max="4864" width="9" style="1"/>
    <col min="4865" max="4865" width="8.5" style="1" customWidth="1"/>
    <col min="4866" max="4871" width="3.75" style="1" customWidth="1"/>
    <col min="4872" max="4883" width="4.875" style="1" customWidth="1"/>
    <col min="4884" max="4889" width="4.625" style="1" customWidth="1"/>
    <col min="4890" max="4933" width="4.875" style="1" customWidth="1"/>
    <col min="4934" max="4935" width="6" style="1" customWidth="1"/>
    <col min="4936" max="5120" width="9" style="1"/>
    <col min="5121" max="5121" width="8.5" style="1" customWidth="1"/>
    <col min="5122" max="5127" width="3.75" style="1" customWidth="1"/>
    <col min="5128" max="5139" width="4.875" style="1" customWidth="1"/>
    <col min="5140" max="5145" width="4.625" style="1" customWidth="1"/>
    <col min="5146" max="5189" width="4.875" style="1" customWidth="1"/>
    <col min="5190" max="5191" width="6" style="1" customWidth="1"/>
    <col min="5192" max="5376" width="9" style="1"/>
    <col min="5377" max="5377" width="8.5" style="1" customWidth="1"/>
    <col min="5378" max="5383" width="3.75" style="1" customWidth="1"/>
    <col min="5384" max="5395" width="4.875" style="1" customWidth="1"/>
    <col min="5396" max="5401" width="4.625" style="1" customWidth="1"/>
    <col min="5402" max="5445" width="4.875" style="1" customWidth="1"/>
    <col min="5446" max="5447" width="6" style="1" customWidth="1"/>
    <col min="5448" max="5632" width="9" style="1"/>
    <col min="5633" max="5633" width="8.5" style="1" customWidth="1"/>
    <col min="5634" max="5639" width="3.75" style="1" customWidth="1"/>
    <col min="5640" max="5651" width="4.875" style="1" customWidth="1"/>
    <col min="5652" max="5657" width="4.625" style="1" customWidth="1"/>
    <col min="5658" max="5701" width="4.875" style="1" customWidth="1"/>
    <col min="5702" max="5703" width="6" style="1" customWidth="1"/>
    <col min="5704" max="5888" width="9" style="1"/>
    <col min="5889" max="5889" width="8.5" style="1" customWidth="1"/>
    <col min="5890" max="5895" width="3.75" style="1" customWidth="1"/>
    <col min="5896" max="5907" width="4.875" style="1" customWidth="1"/>
    <col min="5908" max="5913" width="4.625" style="1" customWidth="1"/>
    <col min="5914" max="5957" width="4.875" style="1" customWidth="1"/>
    <col min="5958" max="5959" width="6" style="1" customWidth="1"/>
    <col min="5960" max="6144" width="9" style="1"/>
    <col min="6145" max="6145" width="8.5" style="1" customWidth="1"/>
    <col min="6146" max="6151" width="3.75" style="1" customWidth="1"/>
    <col min="6152" max="6163" width="4.875" style="1" customWidth="1"/>
    <col min="6164" max="6169" width="4.625" style="1" customWidth="1"/>
    <col min="6170" max="6213" width="4.875" style="1" customWidth="1"/>
    <col min="6214" max="6215" width="6" style="1" customWidth="1"/>
    <col min="6216" max="6400" width="9" style="1"/>
    <col min="6401" max="6401" width="8.5" style="1" customWidth="1"/>
    <col min="6402" max="6407" width="3.75" style="1" customWidth="1"/>
    <col min="6408" max="6419" width="4.875" style="1" customWidth="1"/>
    <col min="6420" max="6425" width="4.625" style="1" customWidth="1"/>
    <col min="6426" max="6469" width="4.875" style="1" customWidth="1"/>
    <col min="6470" max="6471" width="6" style="1" customWidth="1"/>
    <col min="6472" max="6656" width="9" style="1"/>
    <col min="6657" max="6657" width="8.5" style="1" customWidth="1"/>
    <col min="6658" max="6663" width="3.75" style="1" customWidth="1"/>
    <col min="6664" max="6675" width="4.875" style="1" customWidth="1"/>
    <col min="6676" max="6681" width="4.625" style="1" customWidth="1"/>
    <col min="6682" max="6725" width="4.875" style="1" customWidth="1"/>
    <col min="6726" max="6727" width="6" style="1" customWidth="1"/>
    <col min="6728" max="6912" width="9" style="1"/>
    <col min="6913" max="6913" width="8.5" style="1" customWidth="1"/>
    <col min="6914" max="6919" width="3.75" style="1" customWidth="1"/>
    <col min="6920" max="6931" width="4.875" style="1" customWidth="1"/>
    <col min="6932" max="6937" width="4.625" style="1" customWidth="1"/>
    <col min="6938" max="6981" width="4.875" style="1" customWidth="1"/>
    <col min="6982" max="6983" width="6" style="1" customWidth="1"/>
    <col min="6984" max="7168" width="9" style="1"/>
    <col min="7169" max="7169" width="8.5" style="1" customWidth="1"/>
    <col min="7170" max="7175" width="3.75" style="1" customWidth="1"/>
    <col min="7176" max="7187" width="4.875" style="1" customWidth="1"/>
    <col min="7188" max="7193" width="4.625" style="1" customWidth="1"/>
    <col min="7194" max="7237" width="4.875" style="1" customWidth="1"/>
    <col min="7238" max="7239" width="6" style="1" customWidth="1"/>
    <col min="7240" max="7424" width="9" style="1"/>
    <col min="7425" max="7425" width="8.5" style="1" customWidth="1"/>
    <col min="7426" max="7431" width="3.75" style="1" customWidth="1"/>
    <col min="7432" max="7443" width="4.875" style="1" customWidth="1"/>
    <col min="7444" max="7449" width="4.625" style="1" customWidth="1"/>
    <col min="7450" max="7493" width="4.875" style="1" customWidth="1"/>
    <col min="7494" max="7495" width="6" style="1" customWidth="1"/>
    <col min="7496" max="7680" width="9" style="1"/>
    <col min="7681" max="7681" width="8.5" style="1" customWidth="1"/>
    <col min="7682" max="7687" width="3.75" style="1" customWidth="1"/>
    <col min="7688" max="7699" width="4.875" style="1" customWidth="1"/>
    <col min="7700" max="7705" width="4.625" style="1" customWidth="1"/>
    <col min="7706" max="7749" width="4.875" style="1" customWidth="1"/>
    <col min="7750" max="7751" width="6" style="1" customWidth="1"/>
    <col min="7752" max="7936" width="9" style="1"/>
    <col min="7937" max="7937" width="8.5" style="1" customWidth="1"/>
    <col min="7938" max="7943" width="3.75" style="1" customWidth="1"/>
    <col min="7944" max="7955" width="4.875" style="1" customWidth="1"/>
    <col min="7956" max="7961" width="4.625" style="1" customWidth="1"/>
    <col min="7962" max="8005" width="4.875" style="1" customWidth="1"/>
    <col min="8006" max="8007" width="6" style="1" customWidth="1"/>
    <col min="8008" max="8192" width="9" style="1"/>
    <col min="8193" max="8193" width="8.5" style="1" customWidth="1"/>
    <col min="8194" max="8199" width="3.75" style="1" customWidth="1"/>
    <col min="8200" max="8211" width="4.875" style="1" customWidth="1"/>
    <col min="8212" max="8217" width="4.625" style="1" customWidth="1"/>
    <col min="8218" max="8261" width="4.875" style="1" customWidth="1"/>
    <col min="8262" max="8263" width="6" style="1" customWidth="1"/>
    <col min="8264" max="8448" width="9" style="1"/>
    <col min="8449" max="8449" width="8.5" style="1" customWidth="1"/>
    <col min="8450" max="8455" width="3.75" style="1" customWidth="1"/>
    <col min="8456" max="8467" width="4.875" style="1" customWidth="1"/>
    <col min="8468" max="8473" width="4.625" style="1" customWidth="1"/>
    <col min="8474" max="8517" width="4.875" style="1" customWidth="1"/>
    <col min="8518" max="8519" width="6" style="1" customWidth="1"/>
    <col min="8520" max="8704" width="9" style="1"/>
    <col min="8705" max="8705" width="8.5" style="1" customWidth="1"/>
    <col min="8706" max="8711" width="3.75" style="1" customWidth="1"/>
    <col min="8712" max="8723" width="4.875" style="1" customWidth="1"/>
    <col min="8724" max="8729" width="4.625" style="1" customWidth="1"/>
    <col min="8730" max="8773" width="4.875" style="1" customWidth="1"/>
    <col min="8774" max="8775" width="6" style="1" customWidth="1"/>
    <col min="8776" max="8960" width="9" style="1"/>
    <col min="8961" max="8961" width="8.5" style="1" customWidth="1"/>
    <col min="8962" max="8967" width="3.75" style="1" customWidth="1"/>
    <col min="8968" max="8979" width="4.875" style="1" customWidth="1"/>
    <col min="8980" max="8985" width="4.625" style="1" customWidth="1"/>
    <col min="8986" max="9029" width="4.875" style="1" customWidth="1"/>
    <col min="9030" max="9031" width="6" style="1" customWidth="1"/>
    <col min="9032" max="9216" width="9" style="1"/>
    <col min="9217" max="9217" width="8.5" style="1" customWidth="1"/>
    <col min="9218" max="9223" width="3.75" style="1" customWidth="1"/>
    <col min="9224" max="9235" width="4.875" style="1" customWidth="1"/>
    <col min="9236" max="9241" width="4.625" style="1" customWidth="1"/>
    <col min="9242" max="9285" width="4.875" style="1" customWidth="1"/>
    <col min="9286" max="9287" width="6" style="1" customWidth="1"/>
    <col min="9288" max="9472" width="9" style="1"/>
    <col min="9473" max="9473" width="8.5" style="1" customWidth="1"/>
    <col min="9474" max="9479" width="3.75" style="1" customWidth="1"/>
    <col min="9480" max="9491" width="4.875" style="1" customWidth="1"/>
    <col min="9492" max="9497" width="4.625" style="1" customWidth="1"/>
    <col min="9498" max="9541" width="4.875" style="1" customWidth="1"/>
    <col min="9542" max="9543" width="6" style="1" customWidth="1"/>
    <col min="9544" max="9728" width="9" style="1"/>
    <col min="9729" max="9729" width="8.5" style="1" customWidth="1"/>
    <col min="9730" max="9735" width="3.75" style="1" customWidth="1"/>
    <col min="9736" max="9747" width="4.875" style="1" customWidth="1"/>
    <col min="9748" max="9753" width="4.625" style="1" customWidth="1"/>
    <col min="9754" max="9797" width="4.875" style="1" customWidth="1"/>
    <col min="9798" max="9799" width="6" style="1" customWidth="1"/>
    <col min="9800" max="9984" width="9" style="1"/>
    <col min="9985" max="9985" width="8.5" style="1" customWidth="1"/>
    <col min="9986" max="9991" width="3.75" style="1" customWidth="1"/>
    <col min="9992" max="10003" width="4.875" style="1" customWidth="1"/>
    <col min="10004" max="10009" width="4.625" style="1" customWidth="1"/>
    <col min="10010" max="10053" width="4.875" style="1" customWidth="1"/>
    <col min="10054" max="10055" width="6" style="1" customWidth="1"/>
    <col min="10056" max="10240" width="9" style="1"/>
    <col min="10241" max="10241" width="8.5" style="1" customWidth="1"/>
    <col min="10242" max="10247" width="3.75" style="1" customWidth="1"/>
    <col min="10248" max="10259" width="4.875" style="1" customWidth="1"/>
    <col min="10260" max="10265" width="4.625" style="1" customWidth="1"/>
    <col min="10266" max="10309" width="4.875" style="1" customWidth="1"/>
    <col min="10310" max="10311" width="6" style="1" customWidth="1"/>
    <col min="10312" max="10496" width="9" style="1"/>
    <col min="10497" max="10497" width="8.5" style="1" customWidth="1"/>
    <col min="10498" max="10503" width="3.75" style="1" customWidth="1"/>
    <col min="10504" max="10515" width="4.875" style="1" customWidth="1"/>
    <col min="10516" max="10521" width="4.625" style="1" customWidth="1"/>
    <col min="10522" max="10565" width="4.875" style="1" customWidth="1"/>
    <col min="10566" max="10567" width="6" style="1" customWidth="1"/>
    <col min="10568" max="10752" width="9" style="1"/>
    <col min="10753" max="10753" width="8.5" style="1" customWidth="1"/>
    <col min="10754" max="10759" width="3.75" style="1" customWidth="1"/>
    <col min="10760" max="10771" width="4.875" style="1" customWidth="1"/>
    <col min="10772" max="10777" width="4.625" style="1" customWidth="1"/>
    <col min="10778" max="10821" width="4.875" style="1" customWidth="1"/>
    <col min="10822" max="10823" width="6" style="1" customWidth="1"/>
    <col min="10824" max="11008" width="9" style="1"/>
    <col min="11009" max="11009" width="8.5" style="1" customWidth="1"/>
    <col min="11010" max="11015" width="3.75" style="1" customWidth="1"/>
    <col min="11016" max="11027" width="4.875" style="1" customWidth="1"/>
    <col min="11028" max="11033" width="4.625" style="1" customWidth="1"/>
    <col min="11034" max="11077" width="4.875" style="1" customWidth="1"/>
    <col min="11078" max="11079" width="6" style="1" customWidth="1"/>
    <col min="11080" max="11264" width="9" style="1"/>
    <col min="11265" max="11265" width="8.5" style="1" customWidth="1"/>
    <col min="11266" max="11271" width="3.75" style="1" customWidth="1"/>
    <col min="11272" max="11283" width="4.875" style="1" customWidth="1"/>
    <col min="11284" max="11289" width="4.625" style="1" customWidth="1"/>
    <col min="11290" max="11333" width="4.875" style="1" customWidth="1"/>
    <col min="11334" max="11335" width="6" style="1" customWidth="1"/>
    <col min="11336" max="11520" width="9" style="1"/>
    <col min="11521" max="11521" width="8.5" style="1" customWidth="1"/>
    <col min="11522" max="11527" width="3.75" style="1" customWidth="1"/>
    <col min="11528" max="11539" width="4.875" style="1" customWidth="1"/>
    <col min="11540" max="11545" width="4.625" style="1" customWidth="1"/>
    <col min="11546" max="11589" width="4.875" style="1" customWidth="1"/>
    <col min="11590" max="11591" width="6" style="1" customWidth="1"/>
    <col min="11592" max="11776" width="9" style="1"/>
    <col min="11777" max="11777" width="8.5" style="1" customWidth="1"/>
    <col min="11778" max="11783" width="3.75" style="1" customWidth="1"/>
    <col min="11784" max="11795" width="4.875" style="1" customWidth="1"/>
    <col min="11796" max="11801" width="4.625" style="1" customWidth="1"/>
    <col min="11802" max="11845" width="4.875" style="1" customWidth="1"/>
    <col min="11846" max="11847" width="6" style="1" customWidth="1"/>
    <col min="11848" max="12032" width="9" style="1"/>
    <col min="12033" max="12033" width="8.5" style="1" customWidth="1"/>
    <col min="12034" max="12039" width="3.75" style="1" customWidth="1"/>
    <col min="12040" max="12051" width="4.875" style="1" customWidth="1"/>
    <col min="12052" max="12057" width="4.625" style="1" customWidth="1"/>
    <col min="12058" max="12101" width="4.875" style="1" customWidth="1"/>
    <col min="12102" max="12103" width="6" style="1" customWidth="1"/>
    <col min="12104" max="12288" width="9" style="1"/>
    <col min="12289" max="12289" width="8.5" style="1" customWidth="1"/>
    <col min="12290" max="12295" width="3.75" style="1" customWidth="1"/>
    <col min="12296" max="12307" width="4.875" style="1" customWidth="1"/>
    <col min="12308" max="12313" width="4.625" style="1" customWidth="1"/>
    <col min="12314" max="12357" width="4.875" style="1" customWidth="1"/>
    <col min="12358" max="12359" width="6" style="1" customWidth="1"/>
    <col min="12360" max="12544" width="9" style="1"/>
    <col min="12545" max="12545" width="8.5" style="1" customWidth="1"/>
    <col min="12546" max="12551" width="3.75" style="1" customWidth="1"/>
    <col min="12552" max="12563" width="4.875" style="1" customWidth="1"/>
    <col min="12564" max="12569" width="4.625" style="1" customWidth="1"/>
    <col min="12570" max="12613" width="4.875" style="1" customWidth="1"/>
    <col min="12614" max="12615" width="6" style="1" customWidth="1"/>
    <col min="12616" max="12800" width="9" style="1"/>
    <col min="12801" max="12801" width="8.5" style="1" customWidth="1"/>
    <col min="12802" max="12807" width="3.75" style="1" customWidth="1"/>
    <col min="12808" max="12819" width="4.875" style="1" customWidth="1"/>
    <col min="12820" max="12825" width="4.625" style="1" customWidth="1"/>
    <col min="12826" max="12869" width="4.875" style="1" customWidth="1"/>
    <col min="12870" max="12871" width="6" style="1" customWidth="1"/>
    <col min="12872" max="13056" width="9" style="1"/>
    <col min="13057" max="13057" width="8.5" style="1" customWidth="1"/>
    <col min="13058" max="13063" width="3.75" style="1" customWidth="1"/>
    <col min="13064" max="13075" width="4.875" style="1" customWidth="1"/>
    <col min="13076" max="13081" width="4.625" style="1" customWidth="1"/>
    <col min="13082" max="13125" width="4.875" style="1" customWidth="1"/>
    <col min="13126" max="13127" width="6" style="1" customWidth="1"/>
    <col min="13128" max="13312" width="9" style="1"/>
    <col min="13313" max="13313" width="8.5" style="1" customWidth="1"/>
    <col min="13314" max="13319" width="3.75" style="1" customWidth="1"/>
    <col min="13320" max="13331" width="4.875" style="1" customWidth="1"/>
    <col min="13332" max="13337" width="4.625" style="1" customWidth="1"/>
    <col min="13338" max="13381" width="4.875" style="1" customWidth="1"/>
    <col min="13382" max="13383" width="6" style="1" customWidth="1"/>
    <col min="13384" max="13568" width="9" style="1"/>
    <col min="13569" max="13569" width="8.5" style="1" customWidth="1"/>
    <col min="13570" max="13575" width="3.75" style="1" customWidth="1"/>
    <col min="13576" max="13587" width="4.875" style="1" customWidth="1"/>
    <col min="13588" max="13593" width="4.625" style="1" customWidth="1"/>
    <col min="13594" max="13637" width="4.875" style="1" customWidth="1"/>
    <col min="13638" max="13639" width="6" style="1" customWidth="1"/>
    <col min="13640" max="13824" width="9" style="1"/>
    <col min="13825" max="13825" width="8.5" style="1" customWidth="1"/>
    <col min="13826" max="13831" width="3.75" style="1" customWidth="1"/>
    <col min="13832" max="13843" width="4.875" style="1" customWidth="1"/>
    <col min="13844" max="13849" width="4.625" style="1" customWidth="1"/>
    <col min="13850" max="13893" width="4.875" style="1" customWidth="1"/>
    <col min="13894" max="13895" width="6" style="1" customWidth="1"/>
    <col min="13896" max="14080" width="9" style="1"/>
    <col min="14081" max="14081" width="8.5" style="1" customWidth="1"/>
    <col min="14082" max="14087" width="3.75" style="1" customWidth="1"/>
    <col min="14088" max="14099" width="4.875" style="1" customWidth="1"/>
    <col min="14100" max="14105" width="4.625" style="1" customWidth="1"/>
    <col min="14106" max="14149" width="4.875" style="1" customWidth="1"/>
    <col min="14150" max="14151" width="6" style="1" customWidth="1"/>
    <col min="14152" max="14336" width="9" style="1"/>
    <col min="14337" max="14337" width="8.5" style="1" customWidth="1"/>
    <col min="14338" max="14343" width="3.75" style="1" customWidth="1"/>
    <col min="14344" max="14355" width="4.875" style="1" customWidth="1"/>
    <col min="14356" max="14361" width="4.625" style="1" customWidth="1"/>
    <col min="14362" max="14405" width="4.875" style="1" customWidth="1"/>
    <col min="14406" max="14407" width="6" style="1" customWidth="1"/>
    <col min="14408" max="14592" width="9" style="1"/>
    <col min="14593" max="14593" width="8.5" style="1" customWidth="1"/>
    <col min="14594" max="14599" width="3.75" style="1" customWidth="1"/>
    <col min="14600" max="14611" width="4.875" style="1" customWidth="1"/>
    <col min="14612" max="14617" width="4.625" style="1" customWidth="1"/>
    <col min="14618" max="14661" width="4.875" style="1" customWidth="1"/>
    <col min="14662" max="14663" width="6" style="1" customWidth="1"/>
    <col min="14664" max="14848" width="9" style="1"/>
    <col min="14849" max="14849" width="8.5" style="1" customWidth="1"/>
    <col min="14850" max="14855" width="3.75" style="1" customWidth="1"/>
    <col min="14856" max="14867" width="4.875" style="1" customWidth="1"/>
    <col min="14868" max="14873" width="4.625" style="1" customWidth="1"/>
    <col min="14874" max="14917" width="4.875" style="1" customWidth="1"/>
    <col min="14918" max="14919" width="6" style="1" customWidth="1"/>
    <col min="14920" max="15104" width="9" style="1"/>
    <col min="15105" max="15105" width="8.5" style="1" customWidth="1"/>
    <col min="15106" max="15111" width="3.75" style="1" customWidth="1"/>
    <col min="15112" max="15123" width="4.875" style="1" customWidth="1"/>
    <col min="15124" max="15129" width="4.625" style="1" customWidth="1"/>
    <col min="15130" max="15173" width="4.875" style="1" customWidth="1"/>
    <col min="15174" max="15175" width="6" style="1" customWidth="1"/>
    <col min="15176" max="15360" width="9" style="1"/>
    <col min="15361" max="15361" width="8.5" style="1" customWidth="1"/>
    <col min="15362" max="15367" width="3.75" style="1" customWidth="1"/>
    <col min="15368" max="15379" width="4.875" style="1" customWidth="1"/>
    <col min="15380" max="15385" width="4.625" style="1" customWidth="1"/>
    <col min="15386" max="15429" width="4.875" style="1" customWidth="1"/>
    <col min="15430" max="15431" width="6" style="1" customWidth="1"/>
    <col min="15432" max="15616" width="9" style="1"/>
    <col min="15617" max="15617" width="8.5" style="1" customWidth="1"/>
    <col min="15618" max="15623" width="3.75" style="1" customWidth="1"/>
    <col min="15624" max="15635" width="4.875" style="1" customWidth="1"/>
    <col min="15636" max="15641" width="4.625" style="1" customWidth="1"/>
    <col min="15642" max="15685" width="4.875" style="1" customWidth="1"/>
    <col min="15686" max="15687" width="6" style="1" customWidth="1"/>
    <col min="15688" max="15872" width="9" style="1"/>
    <col min="15873" max="15873" width="8.5" style="1" customWidth="1"/>
    <col min="15874" max="15879" width="3.75" style="1" customWidth="1"/>
    <col min="15880" max="15891" width="4.875" style="1" customWidth="1"/>
    <col min="15892" max="15897" width="4.625" style="1" customWidth="1"/>
    <col min="15898" max="15941" width="4.875" style="1" customWidth="1"/>
    <col min="15942" max="15943" width="6" style="1" customWidth="1"/>
    <col min="15944" max="16128" width="9" style="1"/>
    <col min="16129" max="16129" width="8.5" style="1" customWidth="1"/>
    <col min="16130" max="16135" width="3.75" style="1" customWidth="1"/>
    <col min="16136" max="16147" width="4.875" style="1" customWidth="1"/>
    <col min="16148" max="16153" width="4.625" style="1" customWidth="1"/>
    <col min="16154" max="16197" width="4.875" style="1" customWidth="1"/>
    <col min="16198" max="16199" width="6" style="1" customWidth="1"/>
    <col min="16200" max="16384" width="9" style="1"/>
  </cols>
  <sheetData>
    <row r="1" spans="1:71" ht="20.25" customHeight="1">
      <c r="A1" s="645" t="s">
        <v>184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</row>
    <row r="2" spans="1:7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71" ht="20.25" customHeight="1">
      <c r="A3" s="644" t="s">
        <v>22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2"/>
      <c r="AG3" s="2"/>
    </row>
    <row r="4" spans="1:71" ht="20.100000000000001" customHeight="1">
      <c r="A4" s="672" t="s">
        <v>21</v>
      </c>
      <c r="B4" s="672" t="s">
        <v>185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 t="s">
        <v>186</v>
      </c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 t="s">
        <v>187</v>
      </c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72"/>
      <c r="BH4" s="672"/>
      <c r="BI4" s="672"/>
      <c r="BJ4" s="672"/>
      <c r="BK4" s="672"/>
      <c r="BL4" s="672"/>
      <c r="BM4" s="672"/>
      <c r="BN4" s="672"/>
      <c r="BO4" s="672"/>
      <c r="BP4" s="672"/>
      <c r="BQ4" s="672"/>
      <c r="BR4" s="672" t="s">
        <v>188</v>
      </c>
      <c r="BS4" s="673"/>
    </row>
    <row r="5" spans="1:71" ht="35.25" customHeight="1">
      <c r="A5" s="672"/>
      <c r="B5" s="672" t="s">
        <v>66</v>
      </c>
      <c r="C5" s="672"/>
      <c r="D5" s="672"/>
      <c r="E5" s="672"/>
      <c r="F5" s="672"/>
      <c r="G5" s="672"/>
      <c r="H5" s="672" t="s">
        <v>189</v>
      </c>
      <c r="I5" s="672"/>
      <c r="J5" s="719" t="s">
        <v>15</v>
      </c>
      <c r="K5" s="719"/>
      <c r="L5" s="719" t="s">
        <v>190</v>
      </c>
      <c r="M5" s="719"/>
      <c r="N5" s="672" t="s">
        <v>191</v>
      </c>
      <c r="O5" s="672"/>
      <c r="P5" s="719" t="s">
        <v>192</v>
      </c>
      <c r="Q5" s="719"/>
      <c r="R5" s="719" t="s">
        <v>193</v>
      </c>
      <c r="S5" s="719"/>
      <c r="T5" s="672" t="s">
        <v>66</v>
      </c>
      <c r="U5" s="672"/>
      <c r="V5" s="672"/>
      <c r="W5" s="672"/>
      <c r="X5" s="672"/>
      <c r="Y5" s="672"/>
      <c r="Z5" s="672" t="s">
        <v>194</v>
      </c>
      <c r="AA5" s="672"/>
      <c r="AB5" s="672" t="s">
        <v>195</v>
      </c>
      <c r="AC5" s="672"/>
      <c r="AD5" s="672" t="s">
        <v>196</v>
      </c>
      <c r="AE5" s="672"/>
      <c r="AF5" s="672" t="s">
        <v>197</v>
      </c>
      <c r="AG5" s="672"/>
      <c r="AH5" s="672" t="s">
        <v>198</v>
      </c>
      <c r="AI5" s="672"/>
      <c r="AJ5" s="719" t="s">
        <v>199</v>
      </c>
      <c r="AK5" s="719"/>
      <c r="AL5" s="719" t="s">
        <v>200</v>
      </c>
      <c r="AM5" s="719"/>
      <c r="AN5" s="719" t="s">
        <v>201</v>
      </c>
      <c r="AO5" s="719"/>
      <c r="AP5" s="672" t="s">
        <v>16</v>
      </c>
      <c r="AQ5" s="672"/>
      <c r="AR5" s="719" t="s">
        <v>202</v>
      </c>
      <c r="AS5" s="719"/>
      <c r="AT5" s="672" t="s">
        <v>66</v>
      </c>
      <c r="AU5" s="672"/>
      <c r="AV5" s="672"/>
      <c r="AW5" s="672"/>
      <c r="AX5" s="672"/>
      <c r="AY5" s="672"/>
      <c r="AZ5" s="672" t="s">
        <v>203</v>
      </c>
      <c r="BA5" s="672"/>
      <c r="BB5" s="672" t="s">
        <v>204</v>
      </c>
      <c r="BC5" s="672"/>
      <c r="BD5" s="672" t="s">
        <v>205</v>
      </c>
      <c r="BE5" s="672"/>
      <c r="BF5" s="719" t="s">
        <v>206</v>
      </c>
      <c r="BG5" s="719"/>
      <c r="BH5" s="672" t="s">
        <v>207</v>
      </c>
      <c r="BI5" s="672"/>
      <c r="BJ5" s="672" t="s">
        <v>208</v>
      </c>
      <c r="BK5" s="672"/>
      <c r="BL5" s="672" t="s">
        <v>209</v>
      </c>
      <c r="BM5" s="672"/>
      <c r="BN5" s="672" t="s">
        <v>210</v>
      </c>
      <c r="BO5" s="672"/>
      <c r="BP5" s="672" t="s">
        <v>211</v>
      </c>
      <c r="BQ5" s="672"/>
      <c r="BR5" s="672"/>
      <c r="BS5" s="673"/>
    </row>
    <row r="6" spans="1:71" ht="30.75" customHeight="1">
      <c r="A6" s="672"/>
      <c r="B6" s="672" t="s">
        <v>212</v>
      </c>
      <c r="C6" s="672"/>
      <c r="D6" s="672"/>
      <c r="E6" s="672" t="s">
        <v>213</v>
      </c>
      <c r="F6" s="672"/>
      <c r="G6" s="672"/>
      <c r="H6" s="672" t="s">
        <v>214</v>
      </c>
      <c r="I6" s="672" t="s">
        <v>215</v>
      </c>
      <c r="J6" s="672" t="s">
        <v>214</v>
      </c>
      <c r="K6" s="672" t="s">
        <v>215</v>
      </c>
      <c r="L6" s="672" t="s">
        <v>214</v>
      </c>
      <c r="M6" s="672" t="s">
        <v>215</v>
      </c>
      <c r="N6" s="672" t="s">
        <v>214</v>
      </c>
      <c r="O6" s="672" t="s">
        <v>215</v>
      </c>
      <c r="P6" s="672" t="s">
        <v>214</v>
      </c>
      <c r="Q6" s="672" t="s">
        <v>215</v>
      </c>
      <c r="R6" s="672" t="s">
        <v>214</v>
      </c>
      <c r="S6" s="672" t="s">
        <v>215</v>
      </c>
      <c r="T6" s="672" t="s">
        <v>212</v>
      </c>
      <c r="U6" s="672"/>
      <c r="V6" s="672"/>
      <c r="W6" s="672" t="s">
        <v>213</v>
      </c>
      <c r="X6" s="672"/>
      <c r="Y6" s="672"/>
      <c r="Z6" s="672" t="s">
        <v>214</v>
      </c>
      <c r="AA6" s="672" t="s">
        <v>215</v>
      </c>
      <c r="AB6" s="672" t="s">
        <v>214</v>
      </c>
      <c r="AC6" s="672" t="s">
        <v>215</v>
      </c>
      <c r="AD6" s="672" t="s">
        <v>214</v>
      </c>
      <c r="AE6" s="672" t="s">
        <v>215</v>
      </c>
      <c r="AF6" s="672" t="s">
        <v>214</v>
      </c>
      <c r="AG6" s="672" t="s">
        <v>215</v>
      </c>
      <c r="AH6" s="672" t="s">
        <v>214</v>
      </c>
      <c r="AI6" s="672" t="s">
        <v>215</v>
      </c>
      <c r="AJ6" s="672" t="s">
        <v>214</v>
      </c>
      <c r="AK6" s="672" t="s">
        <v>215</v>
      </c>
      <c r="AL6" s="672" t="s">
        <v>214</v>
      </c>
      <c r="AM6" s="672" t="s">
        <v>215</v>
      </c>
      <c r="AN6" s="672" t="s">
        <v>214</v>
      </c>
      <c r="AO6" s="672" t="s">
        <v>215</v>
      </c>
      <c r="AP6" s="672" t="s">
        <v>214</v>
      </c>
      <c r="AQ6" s="672" t="s">
        <v>215</v>
      </c>
      <c r="AR6" s="672" t="s">
        <v>214</v>
      </c>
      <c r="AS6" s="672" t="s">
        <v>215</v>
      </c>
      <c r="AT6" s="672" t="s">
        <v>212</v>
      </c>
      <c r="AU6" s="672"/>
      <c r="AV6" s="672"/>
      <c r="AW6" s="672" t="s">
        <v>213</v>
      </c>
      <c r="AX6" s="672"/>
      <c r="AY6" s="672"/>
      <c r="AZ6" s="672" t="s">
        <v>214</v>
      </c>
      <c r="BA6" s="672" t="s">
        <v>215</v>
      </c>
      <c r="BB6" s="672" t="s">
        <v>214</v>
      </c>
      <c r="BC6" s="672" t="s">
        <v>215</v>
      </c>
      <c r="BD6" s="672" t="s">
        <v>214</v>
      </c>
      <c r="BE6" s="672" t="s">
        <v>215</v>
      </c>
      <c r="BF6" s="672" t="s">
        <v>214</v>
      </c>
      <c r="BG6" s="672" t="s">
        <v>215</v>
      </c>
      <c r="BH6" s="672" t="s">
        <v>214</v>
      </c>
      <c r="BI6" s="672" t="s">
        <v>215</v>
      </c>
      <c r="BJ6" s="672" t="s">
        <v>214</v>
      </c>
      <c r="BK6" s="672" t="s">
        <v>215</v>
      </c>
      <c r="BL6" s="672" t="s">
        <v>214</v>
      </c>
      <c r="BM6" s="672" t="s">
        <v>215</v>
      </c>
      <c r="BN6" s="672" t="s">
        <v>214</v>
      </c>
      <c r="BO6" s="672" t="s">
        <v>215</v>
      </c>
      <c r="BP6" s="672" t="s">
        <v>214</v>
      </c>
      <c r="BQ6" s="672" t="s">
        <v>215</v>
      </c>
      <c r="BR6" s="672" t="s">
        <v>214</v>
      </c>
      <c r="BS6" s="673" t="s">
        <v>215</v>
      </c>
    </row>
    <row r="7" spans="1:71" ht="30.75" customHeight="1">
      <c r="A7" s="672"/>
      <c r="B7" s="66" t="s">
        <v>133</v>
      </c>
      <c r="C7" s="66" t="s">
        <v>216</v>
      </c>
      <c r="D7" s="66" t="s">
        <v>217</v>
      </c>
      <c r="E7" s="66" t="s">
        <v>133</v>
      </c>
      <c r="F7" s="66" t="s">
        <v>216</v>
      </c>
      <c r="G7" s="66" t="s">
        <v>217</v>
      </c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6" t="s">
        <v>133</v>
      </c>
      <c r="U7" s="66" t="s">
        <v>216</v>
      </c>
      <c r="V7" s="66" t="s">
        <v>217</v>
      </c>
      <c r="W7" s="66" t="s">
        <v>133</v>
      </c>
      <c r="X7" s="66" t="s">
        <v>216</v>
      </c>
      <c r="Y7" s="66" t="s">
        <v>217</v>
      </c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672"/>
      <c r="AP7" s="672"/>
      <c r="AQ7" s="672"/>
      <c r="AR7" s="672"/>
      <c r="AS7" s="672"/>
      <c r="AT7" s="66" t="s">
        <v>133</v>
      </c>
      <c r="AU7" s="66" t="s">
        <v>216</v>
      </c>
      <c r="AV7" s="66" t="s">
        <v>217</v>
      </c>
      <c r="AW7" s="66" t="s">
        <v>133</v>
      </c>
      <c r="AX7" s="66" t="s">
        <v>216</v>
      </c>
      <c r="AY7" s="66" t="s">
        <v>217</v>
      </c>
      <c r="AZ7" s="672"/>
      <c r="BA7" s="672"/>
      <c r="BB7" s="672"/>
      <c r="BC7" s="672"/>
      <c r="BD7" s="672"/>
      <c r="BE7" s="672"/>
      <c r="BF7" s="672"/>
      <c r="BG7" s="672"/>
      <c r="BH7" s="672"/>
      <c r="BI7" s="672"/>
      <c r="BJ7" s="672"/>
      <c r="BK7" s="672"/>
      <c r="BL7" s="672"/>
      <c r="BM7" s="672"/>
      <c r="BN7" s="672"/>
      <c r="BO7" s="672"/>
      <c r="BP7" s="672"/>
      <c r="BQ7" s="672"/>
      <c r="BR7" s="672"/>
      <c r="BS7" s="673"/>
    </row>
    <row r="8" spans="1:71" ht="24.75" customHeight="1">
      <c r="A8" s="7" t="s">
        <v>80</v>
      </c>
      <c r="B8" s="36">
        <v>2</v>
      </c>
      <c r="C8" s="36"/>
      <c r="D8" s="36"/>
      <c r="E8" s="116">
        <v>0</v>
      </c>
      <c r="F8" s="116"/>
      <c r="G8" s="116"/>
      <c r="H8" s="116">
        <v>0</v>
      </c>
      <c r="I8" s="116">
        <v>0</v>
      </c>
      <c r="J8" s="36">
        <v>1</v>
      </c>
      <c r="K8" s="116">
        <v>0</v>
      </c>
      <c r="L8" s="116">
        <v>0</v>
      </c>
      <c r="M8" s="116">
        <v>0</v>
      </c>
      <c r="N8" s="36">
        <v>0</v>
      </c>
      <c r="O8" s="36">
        <v>0</v>
      </c>
      <c r="P8" s="36">
        <v>0</v>
      </c>
      <c r="Q8" s="36">
        <v>1</v>
      </c>
      <c r="R8" s="36">
        <v>0</v>
      </c>
      <c r="S8" s="36" t="s">
        <v>218</v>
      </c>
      <c r="T8" s="36">
        <v>137</v>
      </c>
      <c r="U8" s="36"/>
      <c r="V8" s="36"/>
      <c r="W8" s="36">
        <v>0</v>
      </c>
      <c r="X8" s="36"/>
      <c r="Y8" s="36"/>
      <c r="Z8" s="36">
        <v>0</v>
      </c>
      <c r="AA8" s="36">
        <v>0</v>
      </c>
      <c r="AB8" s="36">
        <v>0</v>
      </c>
      <c r="AC8" s="36">
        <v>0</v>
      </c>
      <c r="AD8" s="36">
        <v>1</v>
      </c>
      <c r="AE8" s="36">
        <v>0</v>
      </c>
      <c r="AF8" s="36">
        <v>0</v>
      </c>
      <c r="AG8" s="36">
        <v>0</v>
      </c>
      <c r="AH8" s="36">
        <v>44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36">
        <v>92</v>
      </c>
      <c r="AS8" s="116">
        <v>0</v>
      </c>
      <c r="AT8" s="36">
        <v>188</v>
      </c>
      <c r="AU8" s="36"/>
      <c r="AV8" s="36"/>
      <c r="AW8" s="36">
        <v>0</v>
      </c>
      <c r="AX8" s="36"/>
      <c r="AY8" s="36"/>
      <c r="AZ8" s="36">
        <v>1</v>
      </c>
      <c r="BA8" s="36">
        <v>0</v>
      </c>
      <c r="BB8" s="36">
        <v>170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17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 t="s">
        <v>218</v>
      </c>
      <c r="BO8" s="36">
        <v>0</v>
      </c>
      <c r="BP8" s="36">
        <v>0</v>
      </c>
      <c r="BQ8" s="36">
        <v>0</v>
      </c>
      <c r="BR8" s="68">
        <v>1</v>
      </c>
      <c r="BS8" s="117">
        <v>0</v>
      </c>
    </row>
    <row r="9" spans="1:71" ht="24.75" customHeight="1">
      <c r="A9" s="7" t="s">
        <v>6</v>
      </c>
      <c r="B9" s="36">
        <v>2</v>
      </c>
      <c r="C9" s="36"/>
      <c r="D9" s="36"/>
      <c r="E9" s="116">
        <v>0</v>
      </c>
      <c r="F9" s="116"/>
      <c r="G9" s="116"/>
      <c r="H9" s="116">
        <v>0</v>
      </c>
      <c r="I9" s="116">
        <v>0</v>
      </c>
      <c r="J9" s="36">
        <v>1</v>
      </c>
      <c r="K9" s="116">
        <v>0</v>
      </c>
      <c r="L9" s="116">
        <v>0</v>
      </c>
      <c r="M9" s="116">
        <v>0</v>
      </c>
      <c r="N9" s="36">
        <v>1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134</v>
      </c>
      <c r="U9" s="36"/>
      <c r="V9" s="36"/>
      <c r="W9" s="36">
        <v>0</v>
      </c>
      <c r="X9" s="36"/>
      <c r="Y9" s="36"/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38</v>
      </c>
      <c r="AI9" s="116">
        <v>0</v>
      </c>
      <c r="AJ9" s="36">
        <v>1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36">
        <v>1</v>
      </c>
      <c r="AQ9" s="36">
        <v>0</v>
      </c>
      <c r="AR9" s="36">
        <v>94</v>
      </c>
      <c r="AS9" s="116">
        <v>0</v>
      </c>
      <c r="AT9" s="36">
        <v>16</v>
      </c>
      <c r="AU9" s="36"/>
      <c r="AV9" s="36"/>
      <c r="AW9" s="36">
        <v>0</v>
      </c>
      <c r="AX9" s="36"/>
      <c r="AY9" s="36"/>
      <c r="AZ9" s="36">
        <v>4</v>
      </c>
      <c r="BA9" s="36">
        <v>0</v>
      </c>
      <c r="BB9" s="36">
        <v>53</v>
      </c>
      <c r="BC9" s="36">
        <v>0</v>
      </c>
      <c r="BD9" s="36">
        <v>0</v>
      </c>
      <c r="BE9" s="36">
        <v>2</v>
      </c>
      <c r="BF9" s="36">
        <v>1</v>
      </c>
      <c r="BG9" s="36">
        <v>0</v>
      </c>
      <c r="BH9" s="36">
        <v>11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68">
        <v>2513</v>
      </c>
      <c r="BS9" s="117">
        <v>3</v>
      </c>
    </row>
    <row r="10" spans="1:71" ht="24.75" customHeight="1">
      <c r="A10" s="7" t="s">
        <v>5</v>
      </c>
      <c r="B10" s="36">
        <v>0</v>
      </c>
      <c r="C10" s="36"/>
      <c r="D10" s="36"/>
      <c r="E10" s="116">
        <v>0</v>
      </c>
      <c r="F10" s="116"/>
      <c r="G10" s="116"/>
      <c r="H10" s="116">
        <v>0</v>
      </c>
      <c r="I10" s="116">
        <v>0</v>
      </c>
      <c r="J10" s="36">
        <v>0</v>
      </c>
      <c r="K10" s="116">
        <v>0</v>
      </c>
      <c r="L10" s="116">
        <v>0</v>
      </c>
      <c r="M10" s="11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105</v>
      </c>
      <c r="U10" s="36"/>
      <c r="V10" s="36"/>
      <c r="W10" s="36">
        <v>0</v>
      </c>
      <c r="X10" s="36"/>
      <c r="Y10" s="36"/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17</v>
      </c>
      <c r="AI10" s="11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88</v>
      </c>
      <c r="AS10" s="116">
        <v>0</v>
      </c>
      <c r="AT10" s="36">
        <v>289</v>
      </c>
      <c r="AU10" s="36"/>
      <c r="AV10" s="36"/>
      <c r="AW10" s="36">
        <v>13</v>
      </c>
      <c r="AX10" s="36"/>
      <c r="AY10" s="36"/>
      <c r="AZ10" s="36">
        <v>2</v>
      </c>
      <c r="BA10" s="36">
        <v>0</v>
      </c>
      <c r="BB10" s="36">
        <v>273</v>
      </c>
      <c r="BC10" s="36">
        <v>12</v>
      </c>
      <c r="BD10" s="36">
        <v>0</v>
      </c>
      <c r="BE10" s="36">
        <v>1</v>
      </c>
      <c r="BF10" s="36">
        <v>1</v>
      </c>
      <c r="BG10" s="36">
        <v>0</v>
      </c>
      <c r="BH10" s="36">
        <v>12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1</v>
      </c>
      <c r="BO10" s="36">
        <v>0</v>
      </c>
      <c r="BP10" s="36">
        <v>0</v>
      </c>
      <c r="BQ10" s="36">
        <v>0</v>
      </c>
      <c r="BR10" s="68">
        <v>0</v>
      </c>
      <c r="BS10" s="118">
        <v>0</v>
      </c>
    </row>
    <row r="11" spans="1:71" ht="24.75" customHeight="1">
      <c r="A11" s="7" t="s">
        <v>4</v>
      </c>
      <c r="B11" s="68">
        <f>SUM(H11+J11+L11+N11+P11+R11)</f>
        <v>10</v>
      </c>
      <c r="C11" s="68"/>
      <c r="D11" s="68"/>
      <c r="E11" s="68">
        <f>SUM(I11+K11+M11+O11+Q11+S11)</f>
        <v>0</v>
      </c>
      <c r="F11" s="68"/>
      <c r="G11" s="68"/>
      <c r="H11" s="85">
        <v>0</v>
      </c>
      <c r="I11" s="85">
        <v>0</v>
      </c>
      <c r="J11" s="85">
        <v>1</v>
      </c>
      <c r="K11" s="85">
        <v>0</v>
      </c>
      <c r="L11" s="85">
        <v>0</v>
      </c>
      <c r="M11" s="85">
        <v>0</v>
      </c>
      <c r="N11" s="85">
        <v>3</v>
      </c>
      <c r="O11" s="85">
        <v>0</v>
      </c>
      <c r="P11" s="85">
        <v>0</v>
      </c>
      <c r="Q11" s="85">
        <v>0</v>
      </c>
      <c r="R11" s="85">
        <v>6</v>
      </c>
      <c r="S11" s="85">
        <v>0</v>
      </c>
      <c r="T11" s="68">
        <f>Z11+AB11+AD11+AF11+AH11+AJ11+AL11+AR11+AP11+AN11</f>
        <v>149</v>
      </c>
      <c r="U11" s="68"/>
      <c r="V11" s="68"/>
      <c r="W11" s="68">
        <f>AA11+AC11+AE11+AG11+AI11+AK11+AM11+AS11+AQ11+AO11</f>
        <v>0</v>
      </c>
      <c r="X11" s="68"/>
      <c r="Y11" s="68"/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68">
        <v>23</v>
      </c>
      <c r="AI11" s="85">
        <v>0</v>
      </c>
      <c r="AJ11" s="68">
        <v>0</v>
      </c>
      <c r="AK11" s="85">
        <v>0</v>
      </c>
      <c r="AL11" s="85">
        <v>0</v>
      </c>
      <c r="AM11" s="85">
        <v>0</v>
      </c>
      <c r="AN11" s="68">
        <v>5</v>
      </c>
      <c r="AO11" s="85">
        <v>0</v>
      </c>
      <c r="AP11" s="85">
        <v>0</v>
      </c>
      <c r="AQ11" s="85">
        <v>0</v>
      </c>
      <c r="AR11" s="68">
        <v>121</v>
      </c>
      <c r="AS11" s="85">
        <v>0</v>
      </c>
      <c r="AT11" s="68">
        <f>AZ11+BB11+BD11+BF11+BH11+BJ11+BL11+BN11+BP11</f>
        <v>281</v>
      </c>
      <c r="AU11" s="68"/>
      <c r="AV11" s="68"/>
      <c r="AW11" s="68">
        <f>BA11+BC11+BE11+BG11+BI11+BK11+BM11+BO11+BQ11</f>
        <v>2</v>
      </c>
      <c r="AX11" s="68"/>
      <c r="AY11" s="68"/>
      <c r="AZ11" s="68">
        <v>1</v>
      </c>
      <c r="BA11" s="85">
        <v>0</v>
      </c>
      <c r="BB11" s="68">
        <v>273</v>
      </c>
      <c r="BC11" s="85">
        <v>0</v>
      </c>
      <c r="BD11" s="68">
        <v>0</v>
      </c>
      <c r="BE11" s="68">
        <v>2</v>
      </c>
      <c r="BF11" s="68">
        <v>0</v>
      </c>
      <c r="BG11" s="85">
        <v>0</v>
      </c>
      <c r="BH11" s="68">
        <v>7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68">
        <v>0</v>
      </c>
      <c r="BO11" s="85">
        <v>0</v>
      </c>
      <c r="BP11" s="68">
        <v>0</v>
      </c>
      <c r="BQ11" s="85">
        <v>0</v>
      </c>
      <c r="BR11" s="68">
        <v>0</v>
      </c>
      <c r="BS11" s="119">
        <v>0</v>
      </c>
    </row>
    <row r="12" spans="1:71" ht="24.75" customHeight="1">
      <c r="A12" s="7" t="s">
        <v>82</v>
      </c>
      <c r="B12" s="68">
        <v>3</v>
      </c>
      <c r="C12" s="68">
        <v>2</v>
      </c>
      <c r="D12" s="68">
        <v>1</v>
      </c>
      <c r="E12" s="68">
        <v>0</v>
      </c>
      <c r="F12" s="68">
        <v>0</v>
      </c>
      <c r="G12" s="68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3</v>
      </c>
      <c r="Q12" s="85">
        <v>0</v>
      </c>
      <c r="R12" s="85">
        <v>0</v>
      </c>
      <c r="S12" s="85">
        <v>0</v>
      </c>
      <c r="T12" s="68">
        <v>111</v>
      </c>
      <c r="U12" s="68">
        <v>61</v>
      </c>
      <c r="V12" s="68">
        <v>50</v>
      </c>
      <c r="W12" s="68">
        <v>1</v>
      </c>
      <c r="X12" s="68">
        <v>1</v>
      </c>
      <c r="Y12" s="68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68">
        <v>18</v>
      </c>
      <c r="AI12" s="85">
        <v>0</v>
      </c>
      <c r="AJ12" s="68">
        <v>1</v>
      </c>
      <c r="AK12" s="85">
        <v>1</v>
      </c>
      <c r="AL12" s="85">
        <v>0</v>
      </c>
      <c r="AM12" s="85">
        <v>0</v>
      </c>
      <c r="AN12" s="68">
        <v>9</v>
      </c>
      <c r="AO12" s="85">
        <v>0</v>
      </c>
      <c r="AP12" s="85">
        <v>1</v>
      </c>
      <c r="AQ12" s="85">
        <v>0</v>
      </c>
      <c r="AR12" s="68">
        <v>82</v>
      </c>
      <c r="AS12" s="85">
        <v>0</v>
      </c>
      <c r="AT12" s="68">
        <v>268</v>
      </c>
      <c r="AU12" s="68">
        <v>165</v>
      </c>
      <c r="AV12" s="68">
        <v>103</v>
      </c>
      <c r="AW12" s="68">
        <v>4</v>
      </c>
      <c r="AX12" s="68">
        <v>2</v>
      </c>
      <c r="AY12" s="68">
        <v>2</v>
      </c>
      <c r="AZ12" s="68">
        <v>3</v>
      </c>
      <c r="BA12" s="85">
        <v>0</v>
      </c>
      <c r="BB12" s="68">
        <v>249</v>
      </c>
      <c r="BC12" s="85">
        <v>4</v>
      </c>
      <c r="BD12" s="68">
        <v>0</v>
      </c>
      <c r="BE12" s="68">
        <v>0</v>
      </c>
      <c r="BF12" s="68">
        <v>2</v>
      </c>
      <c r="BG12" s="85">
        <v>0</v>
      </c>
      <c r="BH12" s="68">
        <v>11</v>
      </c>
      <c r="BI12" s="85">
        <v>0</v>
      </c>
      <c r="BJ12" s="85">
        <v>2</v>
      </c>
      <c r="BK12" s="85">
        <v>0</v>
      </c>
      <c r="BL12" s="85">
        <v>0</v>
      </c>
      <c r="BM12" s="85">
        <v>0</v>
      </c>
      <c r="BN12" s="68">
        <v>0</v>
      </c>
      <c r="BO12" s="85">
        <v>0</v>
      </c>
      <c r="BP12" s="68">
        <v>1</v>
      </c>
      <c r="BQ12" s="85">
        <v>0</v>
      </c>
      <c r="BR12" s="68">
        <v>0</v>
      </c>
      <c r="BS12" s="119">
        <v>0</v>
      </c>
    </row>
    <row r="13" spans="1:71" ht="24.75" customHeight="1">
      <c r="A13" s="5" t="s">
        <v>2</v>
      </c>
      <c r="B13" s="95">
        <v>2</v>
      </c>
      <c r="C13" s="68">
        <v>2</v>
      </c>
      <c r="D13" s="68"/>
      <c r="E13" s="95">
        <f>SUM(I13+K13+M13+O13+Q13+S13)</f>
        <v>0</v>
      </c>
      <c r="F13" s="68"/>
      <c r="G13" s="68"/>
      <c r="H13" s="85"/>
      <c r="I13" s="85"/>
      <c r="J13" s="85">
        <v>0</v>
      </c>
      <c r="K13" s="85">
        <v>0</v>
      </c>
      <c r="L13" s="85"/>
      <c r="M13" s="85"/>
      <c r="N13" s="85">
        <v>2</v>
      </c>
      <c r="O13" s="85"/>
      <c r="P13" s="85"/>
      <c r="Q13" s="85"/>
      <c r="R13" s="85"/>
      <c r="S13" s="85"/>
      <c r="T13" s="95">
        <v>164</v>
      </c>
      <c r="U13" s="68">
        <v>85</v>
      </c>
      <c r="V13" s="68">
        <v>79</v>
      </c>
      <c r="W13" s="95">
        <f>AA13+AC13+AE13+AG13+AI13+AK13+AM13+AS13+AQ13+AO13</f>
        <v>0</v>
      </c>
      <c r="X13" s="68"/>
      <c r="Y13" s="68"/>
      <c r="Z13" s="85"/>
      <c r="AA13" s="85"/>
      <c r="AB13" s="85"/>
      <c r="AC13" s="85"/>
      <c r="AD13" s="85"/>
      <c r="AE13" s="85"/>
      <c r="AF13" s="85"/>
      <c r="AG13" s="85"/>
      <c r="AH13" s="68">
        <v>28</v>
      </c>
      <c r="AI13" s="85"/>
      <c r="AJ13" s="68"/>
      <c r="AK13" s="85"/>
      <c r="AL13" s="85"/>
      <c r="AM13" s="85"/>
      <c r="AN13" s="68">
        <v>8</v>
      </c>
      <c r="AO13" s="85"/>
      <c r="AP13" s="85"/>
      <c r="AQ13" s="85"/>
      <c r="AR13" s="68">
        <v>128</v>
      </c>
      <c r="AS13" s="85"/>
      <c r="AT13" s="95">
        <v>287</v>
      </c>
      <c r="AU13" s="68">
        <v>140</v>
      </c>
      <c r="AV13" s="68">
        <v>147</v>
      </c>
      <c r="AW13" s="95">
        <v>5</v>
      </c>
      <c r="AX13" s="68">
        <v>3</v>
      </c>
      <c r="AY13" s="68">
        <v>2</v>
      </c>
      <c r="AZ13" s="68"/>
      <c r="BA13" s="85"/>
      <c r="BB13" s="68">
        <v>253</v>
      </c>
      <c r="BC13" s="85">
        <v>5</v>
      </c>
      <c r="BD13" s="68">
        <v>0</v>
      </c>
      <c r="BE13" s="68">
        <v>0</v>
      </c>
      <c r="BF13" s="68">
        <v>7</v>
      </c>
      <c r="BG13" s="85"/>
      <c r="BH13" s="68">
        <v>26</v>
      </c>
      <c r="BI13" s="85"/>
      <c r="BJ13" s="85"/>
      <c r="BK13" s="85"/>
      <c r="BL13" s="85"/>
      <c r="BM13" s="85"/>
      <c r="BN13" s="68">
        <v>0</v>
      </c>
      <c r="BO13" s="85">
        <v>0</v>
      </c>
      <c r="BP13" s="68">
        <v>1</v>
      </c>
      <c r="BQ13" s="85"/>
      <c r="BR13" s="68">
        <v>1</v>
      </c>
      <c r="BS13" s="119">
        <v>0</v>
      </c>
    </row>
    <row r="14" spans="1:71" ht="20.25" customHeight="1">
      <c r="A14" s="120" t="s">
        <v>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71" ht="20.100000000000001" customHeight="1">
      <c r="A15" s="1" t="s">
        <v>219</v>
      </c>
    </row>
    <row r="16" spans="1:71" ht="20.100000000000001" customHeight="1">
      <c r="A16" s="1" t="s">
        <v>220</v>
      </c>
    </row>
    <row r="17" ht="20.100000000000001" customHeight="1"/>
  </sheetData>
  <mergeCells count="93">
    <mergeCell ref="A1:AG1"/>
    <mergeCell ref="A3:AE3"/>
    <mergeCell ref="A4:A7"/>
    <mergeCell ref="B4:S4"/>
    <mergeCell ref="T4:AS4"/>
    <mergeCell ref="AB5:AC5"/>
    <mergeCell ref="AD5:AE5"/>
    <mergeCell ref="AF5:AG5"/>
    <mergeCell ref="AH5:AI5"/>
    <mergeCell ref="AR5:AS5"/>
    <mergeCell ref="B6:D6"/>
    <mergeCell ref="E6:G6"/>
    <mergeCell ref="H6:H7"/>
    <mergeCell ref="I6:I7"/>
    <mergeCell ref="J6:J7"/>
    <mergeCell ref="K6:K7"/>
    <mergeCell ref="BR4:BS5"/>
    <mergeCell ref="B5:G5"/>
    <mergeCell ref="H5:I5"/>
    <mergeCell ref="J5:K5"/>
    <mergeCell ref="L5:M5"/>
    <mergeCell ref="N5:O5"/>
    <mergeCell ref="P5:Q5"/>
    <mergeCell ref="R5:S5"/>
    <mergeCell ref="T5:Y5"/>
    <mergeCell ref="Z5:AA5"/>
    <mergeCell ref="AT4:BQ4"/>
    <mergeCell ref="BJ5:BK5"/>
    <mergeCell ref="AJ5:AK5"/>
    <mergeCell ref="AL5:AM5"/>
    <mergeCell ref="AN5:AO5"/>
    <mergeCell ref="AP5:AQ5"/>
    <mergeCell ref="AT5:AY5"/>
    <mergeCell ref="R6:R7"/>
    <mergeCell ref="BL5:BM5"/>
    <mergeCell ref="BN5:BO5"/>
    <mergeCell ref="BP5:BQ5"/>
    <mergeCell ref="BH5:BI5"/>
    <mergeCell ref="AB6:AB7"/>
    <mergeCell ref="AC6:AC7"/>
    <mergeCell ref="AD6:AD7"/>
    <mergeCell ref="AE6:AE7"/>
    <mergeCell ref="AF6:AF7"/>
    <mergeCell ref="AG6:AG7"/>
    <mergeCell ref="AT6:AV6"/>
    <mergeCell ref="AI6:AI7"/>
    <mergeCell ref="AJ6:AJ7"/>
    <mergeCell ref="AK6:AK7"/>
    <mergeCell ref="L6:L7"/>
    <mergeCell ref="AZ5:BA5"/>
    <mergeCell ref="BB5:BC5"/>
    <mergeCell ref="BD5:BE5"/>
    <mergeCell ref="BF5:BG5"/>
    <mergeCell ref="M6:M7"/>
    <mergeCell ref="N6:N7"/>
    <mergeCell ref="O6:O7"/>
    <mergeCell ref="P6:P7"/>
    <mergeCell ref="Q6:Q7"/>
    <mergeCell ref="AH6:AH7"/>
    <mergeCell ref="S6:S7"/>
    <mergeCell ref="T6:V6"/>
    <mergeCell ref="W6:Y6"/>
    <mergeCell ref="Z6:Z7"/>
    <mergeCell ref="AA6:AA7"/>
    <mergeCell ref="AL6:AL7"/>
    <mergeCell ref="AM6:AM7"/>
    <mergeCell ref="AN6:AN7"/>
    <mergeCell ref="AO6:AO7"/>
    <mergeCell ref="AP6:AP7"/>
    <mergeCell ref="AQ6:AQ7"/>
    <mergeCell ref="AR6:AR7"/>
    <mergeCell ref="AS6:AS7"/>
    <mergeCell ref="BJ6:BJ7"/>
    <mergeCell ref="AW6:AY6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Q6:BQ7"/>
    <mergeCell ref="BR6:BR7"/>
    <mergeCell ref="BS6:BS7"/>
    <mergeCell ref="BK6:BK7"/>
    <mergeCell ref="BL6:BL7"/>
    <mergeCell ref="BM6:BM7"/>
    <mergeCell ref="BN6:BN7"/>
    <mergeCell ref="BO6:BO7"/>
    <mergeCell ref="BP6:BP7"/>
  </mergeCells>
  <phoneticPr fontId="3" type="noConversion"/>
  <pageMargins left="0.76" right="0.31" top="0.87" bottom="0.3" header="0.51181102362204722" footer="0.28000000000000003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40</vt:i4>
      </vt:variant>
      <vt:variant>
        <vt:lpstr>이름이 지정된 범위</vt:lpstr>
      </vt:variant>
      <vt:variant>
        <vt:i4>1</vt:i4>
      </vt:variant>
    </vt:vector>
  </HeadingPairs>
  <TitlesOfParts>
    <vt:vector size="41" baseType="lpstr">
      <vt:lpstr>1.의료기관</vt:lpstr>
      <vt:lpstr>2.의료기관종사인력</vt:lpstr>
      <vt:lpstr>3.보건소인력</vt:lpstr>
      <vt:lpstr>4.부정의료업자 단속실적</vt:lpstr>
      <vt:lpstr>5.의약품 등 제조업소 및 판매업소</vt:lpstr>
      <vt:lpstr>6.식품위생관계업소(위생과)</vt:lpstr>
      <vt:lpstr>7.공중위생관계업소(위생과)</vt:lpstr>
      <vt:lpstr>8.예방접종</vt:lpstr>
      <vt:lpstr>9.법정감염병 발생 및 사망</vt:lpstr>
      <vt:lpstr>10.한센병 보건소 등록(보건소)</vt:lpstr>
      <vt:lpstr>11.결핵환자 현황(보건소)</vt:lpstr>
      <vt:lpstr>12.보건소 구강보건사업 실적(보건소)</vt:lpstr>
      <vt:lpstr>13.모자보건사업 실적(보건소)</vt:lpstr>
      <vt:lpstr>14.건강보험 적용인구</vt:lpstr>
      <vt:lpstr>15.국민연금 가입자 현황</vt:lpstr>
      <vt:lpstr>16.국민연금 급여지급 현황</vt:lpstr>
      <vt:lpstr>17.국가보훈대상자</vt:lpstr>
      <vt:lpstr>18.국가보훈대상자 취업</vt:lpstr>
      <vt:lpstr>19.국가보훈대상자 자녀취학</vt:lpstr>
      <vt:lpstr>20.참전용사 등록현황</vt:lpstr>
      <vt:lpstr>21.적십자 회비 모금 및 구호실적</vt:lpstr>
      <vt:lpstr>22.노인여가복지시설(복지사업과)</vt:lpstr>
      <vt:lpstr>23.노인주거복지시설(복지사업과)</vt:lpstr>
      <vt:lpstr>24.노인의료복지시설(복지사업과)</vt:lpstr>
      <vt:lpstr>25.재가노인복지시설(복지사업과)</vt:lpstr>
      <vt:lpstr>26.국민기초수급자(주민생활지원과)</vt:lpstr>
      <vt:lpstr>27.여성복지시설(복지사업과)</vt:lpstr>
      <vt:lpstr>28.여성폭력상담(복지사업과)</vt:lpstr>
      <vt:lpstr>29.소년소녀가정현황(복지사업과)</vt:lpstr>
      <vt:lpstr>30.아동복지시설(복지사업과)</vt:lpstr>
      <vt:lpstr>31.장애인 복지 생활시설</vt:lpstr>
      <vt:lpstr>32.장애인 등록현황(복지사업과)</vt:lpstr>
      <vt:lpstr>33.노숙인 시설</vt:lpstr>
      <vt:lpstr>34.요보호아동 발생 및 조치내용(복지사업과)</vt:lpstr>
      <vt:lpstr>35.저소득 및 한부모가족(복지사업과,주민생활지원과)</vt:lpstr>
      <vt:lpstr>36.묘지 및 봉안시설</vt:lpstr>
      <vt:lpstr>37.방문건강관리사업(보건소)</vt:lpstr>
      <vt:lpstr>38.보건교육실적(보건소,위생과)</vt:lpstr>
      <vt:lpstr>39.보육시설(복지사업과)</vt:lpstr>
      <vt:lpstr>40.자원봉사자(주민생활지원과)</vt:lpstr>
      <vt:lpstr>'2.의료기관종사인력'!Print_Area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2015-01-07T11:00:58Z</dcterms:created>
  <dcterms:modified xsi:type="dcterms:W3CDTF">2015-02-11T05:28:43Z</dcterms:modified>
</cp:coreProperties>
</file>